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Z:\E - NIA Programme\01. Archive\01. Non Project\Reports IFI LCNF &amp; NIA\Regulatory Reports\2020_21\E4\CBAs\"/>
    </mc:Choice>
  </mc:AlternateContent>
  <xr:revisionPtr revIDLastSave="0" documentId="13_ncr:1_{A567221C-0F39-4EF5-83F4-F02C3ABC2D02}" xr6:coauthVersionLast="41" xr6:coauthVersionMax="41" xr10:uidLastSave="{00000000-0000-0000-0000-000000000000}"/>
  <bookViews>
    <workbookView xWindow="-120" yWindow="-120" windowWidth="25440" windowHeight="15390" tabRatio="718" firstSheet="3" activeTab="8" xr2:uid="{00000000-000D-0000-FFFF-FFFF00000000}"/>
  </bookViews>
  <sheets>
    <sheet name="version control" sheetId="30" r:id="rId1"/>
    <sheet name="Guidance" sheetId="28" r:id="rId2"/>
    <sheet name="Option summary" sheetId="29" r:id="rId3"/>
    <sheet name="Fixed data" sheetId="20" r:id="rId4"/>
    <sheet name="Workings baseline" sheetId="27" r:id="rId5"/>
    <sheet name="Baseline LV 95sqmm (Do Nothing)" sheetId="36" r:id="rId6"/>
    <sheet name="Option 1 LV 185sqmm" sheetId="34" r:id="rId7"/>
    <sheet name="Option 2 LV 300sqmm" sheetId="38" r:id="rId8"/>
    <sheet name="Option workings" sheetId="35" r:id="rId9"/>
    <sheet name="Assumptions" sheetId="37"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3" i="34" l="1"/>
  <c r="E13" i="38"/>
  <c r="C29" i="35" l="1"/>
  <c r="C28" i="35"/>
  <c r="C20" i="35" l="1"/>
  <c r="C19" i="35"/>
  <c r="C21" i="35" s="1"/>
  <c r="C16" i="35"/>
  <c r="C9" i="35" l="1"/>
  <c r="C18" i="35" l="1"/>
  <c r="E14" i="38"/>
  <c r="C17" i="35"/>
  <c r="C30" i="29"/>
  <c r="E18" i="38"/>
  <c r="BD87" i="38"/>
  <c r="BC87" i="38"/>
  <c r="BB87" i="38"/>
  <c r="BA87" i="38"/>
  <c r="AZ87" i="38"/>
  <c r="AY87" i="38"/>
  <c r="AX87" i="38"/>
  <c r="AW87" i="38"/>
  <c r="AV87" i="38"/>
  <c r="AU87" i="38"/>
  <c r="AT87" i="38"/>
  <c r="AS87" i="38"/>
  <c r="BD79" i="38"/>
  <c r="BC79" i="38"/>
  <c r="BB79" i="38"/>
  <c r="BA79" i="38"/>
  <c r="AZ79" i="38"/>
  <c r="AY79" i="38"/>
  <c r="AX79" i="38"/>
  <c r="AW79" i="38"/>
  <c r="AV79" i="38"/>
  <c r="AU79" i="38"/>
  <c r="AT79" i="38"/>
  <c r="AS79" i="38"/>
  <c r="AR79" i="38"/>
  <c r="AQ79" i="38"/>
  <c r="AP79" i="38"/>
  <c r="AO79" i="38"/>
  <c r="AN79" i="38"/>
  <c r="AM79" i="38"/>
  <c r="AL79" i="38"/>
  <c r="AK79" i="38"/>
  <c r="AJ79" i="38"/>
  <c r="AI79" i="38"/>
  <c r="AH79" i="38"/>
  <c r="AG79" i="38"/>
  <c r="AF79" i="38"/>
  <c r="AE79" i="38"/>
  <c r="AD79" i="38"/>
  <c r="AC79" i="38"/>
  <c r="AB79" i="38"/>
  <c r="AA79" i="38"/>
  <c r="Z79" i="38"/>
  <c r="Y79" i="38"/>
  <c r="X79" i="38"/>
  <c r="W79" i="38"/>
  <c r="V79" i="38"/>
  <c r="U79" i="38"/>
  <c r="T79" i="38"/>
  <c r="S79" i="38"/>
  <c r="R79" i="38"/>
  <c r="Q79" i="38"/>
  <c r="P79" i="38"/>
  <c r="O79" i="38"/>
  <c r="N79" i="38"/>
  <c r="M79" i="38"/>
  <c r="L79" i="38"/>
  <c r="K79" i="38"/>
  <c r="J79" i="38"/>
  <c r="I79" i="38"/>
  <c r="H79" i="38"/>
  <c r="G79" i="38"/>
  <c r="F79" i="38"/>
  <c r="E79" i="38"/>
  <c r="BD78" i="38"/>
  <c r="BC78" i="38"/>
  <c r="BB78" i="38"/>
  <c r="BA78" i="38"/>
  <c r="AZ78" i="38"/>
  <c r="AY78" i="38"/>
  <c r="AX78" i="38"/>
  <c r="AW78" i="38"/>
  <c r="AV78" i="38"/>
  <c r="AU78" i="38"/>
  <c r="AT78" i="38"/>
  <c r="AS78" i="38"/>
  <c r="AR78" i="38"/>
  <c r="AQ78" i="38"/>
  <c r="AP78" i="38"/>
  <c r="AO78" i="38"/>
  <c r="AN78" i="38"/>
  <c r="AM78" i="38"/>
  <c r="AL78" i="38"/>
  <c r="AK78" i="38"/>
  <c r="AJ78" i="38"/>
  <c r="AI78" i="38"/>
  <c r="AH78" i="38"/>
  <c r="AG78" i="38"/>
  <c r="AF78" i="38"/>
  <c r="AE78" i="38"/>
  <c r="AD78" i="38"/>
  <c r="AC78" i="38"/>
  <c r="AB78" i="38"/>
  <c r="AA78" i="38"/>
  <c r="Z78" i="38"/>
  <c r="Y78" i="38"/>
  <c r="X78" i="38"/>
  <c r="W78" i="38"/>
  <c r="V78" i="38"/>
  <c r="U78" i="38"/>
  <c r="T78" i="38"/>
  <c r="S78" i="38"/>
  <c r="R78" i="38"/>
  <c r="Q78" i="38"/>
  <c r="P78" i="38"/>
  <c r="O78" i="38"/>
  <c r="N78" i="38"/>
  <c r="M78" i="38"/>
  <c r="L78" i="38"/>
  <c r="K78" i="38"/>
  <c r="J78" i="38"/>
  <c r="I78" i="38"/>
  <c r="H78" i="38"/>
  <c r="G78" i="38"/>
  <c r="F78" i="38"/>
  <c r="E78" i="38"/>
  <c r="BD72" i="38"/>
  <c r="BC72" i="38"/>
  <c r="BB72" i="38"/>
  <c r="BA72" i="38"/>
  <c r="AZ72" i="38"/>
  <c r="AY72" i="38"/>
  <c r="AX72" i="38"/>
  <c r="AW72" i="38"/>
  <c r="AV72" i="38"/>
  <c r="AU72" i="38"/>
  <c r="AT72" i="38"/>
  <c r="AS72" i="38"/>
  <c r="AR72" i="38"/>
  <c r="AQ72" i="38"/>
  <c r="AP72" i="38"/>
  <c r="AO72" i="38"/>
  <c r="AN72" i="38"/>
  <c r="AM72" i="38"/>
  <c r="AL72" i="38"/>
  <c r="AK72" i="38"/>
  <c r="AJ72" i="38"/>
  <c r="AI72" i="38"/>
  <c r="AH72" i="38"/>
  <c r="AG72" i="38"/>
  <c r="AF72" i="38"/>
  <c r="AE72" i="38"/>
  <c r="AD72" i="38"/>
  <c r="AC72" i="38"/>
  <c r="AB72" i="38"/>
  <c r="AA72" i="38"/>
  <c r="Z72" i="38"/>
  <c r="Y72" i="38"/>
  <c r="X72" i="38"/>
  <c r="W72" i="38"/>
  <c r="V72" i="38"/>
  <c r="U72" i="38"/>
  <c r="T72" i="38"/>
  <c r="S72" i="38"/>
  <c r="R72" i="38"/>
  <c r="Q72" i="38"/>
  <c r="P72" i="38"/>
  <c r="O72" i="38"/>
  <c r="N72" i="38"/>
  <c r="M72" i="38"/>
  <c r="L72" i="38"/>
  <c r="K72" i="38"/>
  <c r="J72" i="38"/>
  <c r="I72" i="38"/>
  <c r="H72" i="38"/>
  <c r="G72" i="38"/>
  <c r="F72" i="38"/>
  <c r="E72" i="38"/>
  <c r="BD71" i="38"/>
  <c r="BC71" i="38"/>
  <c r="BB71" i="38"/>
  <c r="BA71" i="38"/>
  <c r="AZ71" i="38"/>
  <c r="AY71" i="38"/>
  <c r="AX71" i="38"/>
  <c r="AW71" i="38"/>
  <c r="AV71" i="38"/>
  <c r="AU71" i="38"/>
  <c r="AT71" i="38"/>
  <c r="AS71" i="38"/>
  <c r="AR71" i="38"/>
  <c r="AQ71" i="38"/>
  <c r="AP71" i="38"/>
  <c r="AO71" i="38"/>
  <c r="AN71" i="38"/>
  <c r="AM71" i="38"/>
  <c r="AL71" i="38"/>
  <c r="AK71" i="38"/>
  <c r="AJ71" i="38"/>
  <c r="AI71" i="38"/>
  <c r="AH71" i="38"/>
  <c r="AG71" i="38"/>
  <c r="AF71" i="38"/>
  <c r="AE71" i="38"/>
  <c r="AD71" i="38"/>
  <c r="AC71" i="38"/>
  <c r="AB71" i="38"/>
  <c r="AA71" i="38"/>
  <c r="Z71" i="38"/>
  <c r="Y71" i="38"/>
  <c r="X71" i="38"/>
  <c r="W71" i="38"/>
  <c r="V71" i="38"/>
  <c r="U71" i="38"/>
  <c r="T71" i="38"/>
  <c r="S71" i="38"/>
  <c r="R71" i="38"/>
  <c r="Q71" i="38"/>
  <c r="P71" i="38"/>
  <c r="O71" i="38"/>
  <c r="N71" i="38"/>
  <c r="M71" i="38"/>
  <c r="L71" i="38"/>
  <c r="K71" i="38"/>
  <c r="J71" i="38"/>
  <c r="I71" i="38"/>
  <c r="H71" i="38"/>
  <c r="G71" i="38"/>
  <c r="F71" i="38"/>
  <c r="E71" i="38"/>
  <c r="BD70" i="38"/>
  <c r="BC70" i="38"/>
  <c r="BB70" i="38"/>
  <c r="BA70" i="38"/>
  <c r="AZ70" i="38"/>
  <c r="AY70" i="38"/>
  <c r="AX70" i="38"/>
  <c r="AW70" i="38"/>
  <c r="AV70" i="38"/>
  <c r="AU70" i="38"/>
  <c r="AT70" i="38"/>
  <c r="AS70" i="38"/>
  <c r="AR70" i="38"/>
  <c r="AQ70" i="38"/>
  <c r="AP70" i="38"/>
  <c r="AO70" i="38"/>
  <c r="AN70" i="38"/>
  <c r="AM70" i="38"/>
  <c r="AL70" i="38"/>
  <c r="AK70" i="38"/>
  <c r="AJ70" i="38"/>
  <c r="AI70" i="38"/>
  <c r="AH70" i="38"/>
  <c r="AG70" i="38"/>
  <c r="AF70" i="38"/>
  <c r="AE70" i="38"/>
  <c r="AD70" i="38"/>
  <c r="AC70" i="38"/>
  <c r="AB70" i="38"/>
  <c r="AA70" i="38"/>
  <c r="Z70" i="38"/>
  <c r="Y70" i="38"/>
  <c r="X70" i="38"/>
  <c r="W70" i="38"/>
  <c r="V70" i="38"/>
  <c r="U70" i="38"/>
  <c r="T70" i="38"/>
  <c r="S70" i="38"/>
  <c r="R70" i="38"/>
  <c r="Q70" i="38"/>
  <c r="P70" i="38"/>
  <c r="O70" i="38"/>
  <c r="N70" i="38"/>
  <c r="M70" i="38"/>
  <c r="L70" i="38"/>
  <c r="K70" i="38"/>
  <c r="J70" i="38"/>
  <c r="I70" i="38"/>
  <c r="H70" i="38"/>
  <c r="G70" i="38"/>
  <c r="F70" i="38"/>
  <c r="E70" i="38"/>
  <c r="BD69" i="38"/>
  <c r="BC69" i="38"/>
  <c r="BB69" i="38"/>
  <c r="BA69" i="38"/>
  <c r="AZ69" i="38"/>
  <c r="AY69" i="38"/>
  <c r="AX69" i="38"/>
  <c r="AW69" i="38"/>
  <c r="AV69" i="38"/>
  <c r="AU69" i="38"/>
  <c r="AT69" i="38"/>
  <c r="AS69" i="38"/>
  <c r="AR69" i="38"/>
  <c r="AQ69" i="38"/>
  <c r="AP69" i="38"/>
  <c r="AO69" i="38"/>
  <c r="AN69" i="38"/>
  <c r="AM69" i="38"/>
  <c r="AL69" i="38"/>
  <c r="AK69" i="38"/>
  <c r="AJ69" i="38"/>
  <c r="AI69" i="38"/>
  <c r="AH69" i="38"/>
  <c r="AG69" i="38"/>
  <c r="AF69" i="38"/>
  <c r="AE69" i="38"/>
  <c r="AD69" i="38"/>
  <c r="AC69" i="38"/>
  <c r="AB69" i="38"/>
  <c r="AA69" i="38"/>
  <c r="Z69" i="38"/>
  <c r="Y69" i="38"/>
  <c r="X69" i="38"/>
  <c r="W69" i="38"/>
  <c r="V69" i="38"/>
  <c r="U69" i="38"/>
  <c r="T69" i="38"/>
  <c r="S69" i="38"/>
  <c r="R69" i="38"/>
  <c r="Q69" i="38"/>
  <c r="P69" i="38"/>
  <c r="O69" i="38"/>
  <c r="N69" i="38"/>
  <c r="M69" i="38"/>
  <c r="L69" i="38"/>
  <c r="K69" i="38"/>
  <c r="J69" i="38"/>
  <c r="I69" i="38"/>
  <c r="H69" i="38"/>
  <c r="G69" i="38"/>
  <c r="F69" i="38"/>
  <c r="E69" i="38"/>
  <c r="BD68" i="38"/>
  <c r="BC68" i="38"/>
  <c r="BB68" i="38"/>
  <c r="BA68" i="38"/>
  <c r="AZ68" i="38"/>
  <c r="AY68" i="38"/>
  <c r="AX68" i="38"/>
  <c r="AW68" i="38"/>
  <c r="AV68" i="38"/>
  <c r="AU68" i="38"/>
  <c r="AT68" i="38"/>
  <c r="AS68" i="38"/>
  <c r="AR68" i="38"/>
  <c r="AQ68" i="38"/>
  <c r="AP68" i="38"/>
  <c r="AO68" i="38"/>
  <c r="AN68" i="38"/>
  <c r="AM68" i="38"/>
  <c r="AL68" i="38"/>
  <c r="AK68" i="38"/>
  <c r="AJ68" i="38"/>
  <c r="AI68" i="38"/>
  <c r="AH68" i="38"/>
  <c r="AG68" i="38"/>
  <c r="AF68" i="38"/>
  <c r="AE68" i="38"/>
  <c r="AD68" i="38"/>
  <c r="AC68" i="38"/>
  <c r="AB68" i="38"/>
  <c r="AA68" i="38"/>
  <c r="Z68" i="38"/>
  <c r="Y68" i="38"/>
  <c r="X68" i="38"/>
  <c r="W68" i="38"/>
  <c r="V68" i="38"/>
  <c r="U68" i="38"/>
  <c r="T68" i="38"/>
  <c r="S68" i="38"/>
  <c r="R68" i="38"/>
  <c r="Q68" i="38"/>
  <c r="P68" i="38"/>
  <c r="O68" i="38"/>
  <c r="N68" i="38"/>
  <c r="M68" i="38"/>
  <c r="L68" i="38"/>
  <c r="K68" i="38"/>
  <c r="J68" i="38"/>
  <c r="I68" i="38"/>
  <c r="H68" i="38"/>
  <c r="G68" i="38"/>
  <c r="F68" i="38"/>
  <c r="E68" i="38"/>
  <c r="BD67" i="38"/>
  <c r="BC67" i="38"/>
  <c r="BB67" i="38"/>
  <c r="BA67" i="38"/>
  <c r="AZ67" i="38"/>
  <c r="AY67" i="38"/>
  <c r="AX67" i="38"/>
  <c r="AW67" i="38"/>
  <c r="AV67" i="38"/>
  <c r="AU67" i="38"/>
  <c r="AT67" i="38"/>
  <c r="AS67" i="38"/>
  <c r="AR67" i="38"/>
  <c r="AQ67" i="38"/>
  <c r="AP67" i="38"/>
  <c r="AO67" i="38"/>
  <c r="AN67" i="38"/>
  <c r="AM67" i="38"/>
  <c r="AL67" i="38"/>
  <c r="AK67" i="38"/>
  <c r="AJ67" i="38"/>
  <c r="AI67" i="38"/>
  <c r="AH67" i="38"/>
  <c r="AG67" i="38"/>
  <c r="AF67" i="38"/>
  <c r="AE67" i="38"/>
  <c r="AD67" i="38"/>
  <c r="AC67" i="38"/>
  <c r="AB67" i="38"/>
  <c r="AA67" i="38"/>
  <c r="Z67" i="38"/>
  <c r="Y67" i="38"/>
  <c r="X67" i="38"/>
  <c r="W67" i="38"/>
  <c r="V67" i="38"/>
  <c r="U67" i="38"/>
  <c r="T67" i="38"/>
  <c r="S67" i="38"/>
  <c r="R67" i="38"/>
  <c r="Q67" i="38"/>
  <c r="P67" i="38"/>
  <c r="O67" i="38"/>
  <c r="N67" i="38"/>
  <c r="M67" i="38"/>
  <c r="L67" i="38"/>
  <c r="K67" i="38"/>
  <c r="J67" i="38"/>
  <c r="I67" i="38"/>
  <c r="H67" i="38"/>
  <c r="G67" i="38"/>
  <c r="F67" i="38"/>
  <c r="E67" i="38"/>
  <c r="BD66" i="38"/>
  <c r="BC66" i="38"/>
  <c r="BB66" i="38"/>
  <c r="BA66" i="38"/>
  <c r="AZ66" i="38"/>
  <c r="AY66" i="38"/>
  <c r="AX66" i="38"/>
  <c r="AW66" i="38"/>
  <c r="AV66" i="38"/>
  <c r="AU66" i="38"/>
  <c r="AT66" i="38"/>
  <c r="AS66" i="38"/>
  <c r="BD65" i="38"/>
  <c r="BD76" i="38" s="1"/>
  <c r="BC65" i="38"/>
  <c r="BB65" i="38"/>
  <c r="BB76" i="38" s="1"/>
  <c r="BA65" i="38"/>
  <c r="AZ65" i="38"/>
  <c r="AZ76" i="38" s="1"/>
  <c r="AY65" i="38"/>
  <c r="AX65" i="38"/>
  <c r="AX76" i="38" s="1"/>
  <c r="AW65" i="38"/>
  <c r="AW76" i="38" s="1"/>
  <c r="AV65" i="38"/>
  <c r="AU65" i="38"/>
  <c r="AU76" i="38" s="1"/>
  <c r="AT65" i="38"/>
  <c r="AS65" i="38"/>
  <c r="AS76" i="38" s="1"/>
  <c r="E60" i="38"/>
  <c r="AC37" i="38"/>
  <c r="AR31" i="38"/>
  <c r="AP31" i="38"/>
  <c r="U31" i="38"/>
  <c r="Q31" i="38"/>
  <c r="BB26" i="38"/>
  <c r="BA26" i="38"/>
  <c r="AZ26" i="38"/>
  <c r="AO26" i="38"/>
  <c r="AO28" i="38" s="1"/>
  <c r="AN26" i="38"/>
  <c r="AN28" i="38" s="1"/>
  <c r="U26" i="38"/>
  <c r="U28" i="38" s="1"/>
  <c r="T26" i="38"/>
  <c r="T28" i="38" s="1"/>
  <c r="M26" i="38"/>
  <c r="M28" i="38" s="1"/>
  <c r="AR38" i="38" s="1"/>
  <c r="L26" i="38"/>
  <c r="L28" i="38" s="1"/>
  <c r="F26" i="38"/>
  <c r="F28" i="38" s="1"/>
  <c r="AW31" i="38" s="1"/>
  <c r="BD25" i="38"/>
  <c r="BD26" i="38" s="1"/>
  <c r="BC25" i="38"/>
  <c r="BC26" i="38" s="1"/>
  <c r="BB25" i="38"/>
  <c r="BA25" i="38"/>
  <c r="AZ25" i="38"/>
  <c r="AY25" i="38"/>
  <c r="AY26" i="38" s="1"/>
  <c r="AX25" i="38"/>
  <c r="AX26" i="38" s="1"/>
  <c r="AW25" i="38"/>
  <c r="AW26" i="38" s="1"/>
  <c r="AV25" i="38"/>
  <c r="AU25" i="38"/>
  <c r="AT25" i="38"/>
  <c r="AS25" i="38"/>
  <c r="AR25" i="38"/>
  <c r="AQ25" i="38"/>
  <c r="AP25" i="38"/>
  <c r="AP26" i="38" s="1"/>
  <c r="AO25" i="38"/>
  <c r="AN25" i="38"/>
  <c r="AM25" i="38"/>
  <c r="AL25" i="38"/>
  <c r="AK25" i="38"/>
  <c r="AJ25" i="38"/>
  <c r="AI25" i="38"/>
  <c r="AH25" i="38"/>
  <c r="AG25" i="38"/>
  <c r="AF25" i="38"/>
  <c r="AE25" i="38"/>
  <c r="AD25" i="38"/>
  <c r="AC25" i="38"/>
  <c r="AB25" i="38"/>
  <c r="AA25" i="38"/>
  <c r="Z25" i="38"/>
  <c r="Y25" i="38"/>
  <c r="X25" i="38"/>
  <c r="W25" i="38"/>
  <c r="V25" i="38"/>
  <c r="U25" i="38"/>
  <c r="T25" i="38"/>
  <c r="S25" i="38"/>
  <c r="R25" i="38"/>
  <c r="Q25" i="38"/>
  <c r="P25" i="38"/>
  <c r="O25" i="38"/>
  <c r="N25" i="38"/>
  <c r="N26" i="38" s="1"/>
  <c r="M25" i="38"/>
  <c r="L25" i="38"/>
  <c r="K25" i="38"/>
  <c r="J25" i="38"/>
  <c r="I25" i="38"/>
  <c r="H25" i="38"/>
  <c r="G25" i="38"/>
  <c r="F25" i="38"/>
  <c r="E25" i="38"/>
  <c r="AW18" i="38"/>
  <c r="AV18" i="38"/>
  <c r="AV26" i="38" s="1"/>
  <c r="AU18" i="38"/>
  <c r="AU26" i="38" s="1"/>
  <c r="AT18" i="38"/>
  <c r="AT26" i="38" s="1"/>
  <c r="AS18" i="38"/>
  <c r="AS26" i="38" s="1"/>
  <c r="AR18" i="38"/>
  <c r="AQ18" i="38"/>
  <c r="AP18" i="38"/>
  <c r="AO18" i="38"/>
  <c r="AN18" i="38"/>
  <c r="AM18" i="38"/>
  <c r="AM26" i="38" s="1"/>
  <c r="AL18" i="38"/>
  <c r="AL26" i="38" s="1"/>
  <c r="AK18" i="38"/>
  <c r="AJ18" i="38"/>
  <c r="AI18" i="38"/>
  <c r="AI26" i="38" s="1"/>
  <c r="AH18" i="38"/>
  <c r="AH26" i="38" s="1"/>
  <c r="AG18" i="38"/>
  <c r="AG26" i="38" s="1"/>
  <c r="AF18" i="38"/>
  <c r="AF26" i="38" s="1"/>
  <c r="AE18" i="38"/>
  <c r="AE26" i="38" s="1"/>
  <c r="AD18" i="38"/>
  <c r="AC18" i="38"/>
  <c r="AB18" i="38"/>
  <c r="AB26" i="38" s="1"/>
  <c r="AA18" i="38"/>
  <c r="AA26" i="38" s="1"/>
  <c r="Z18" i="38"/>
  <c r="Z26" i="38" s="1"/>
  <c r="Y18" i="38"/>
  <c r="Y26" i="38" s="1"/>
  <c r="X18" i="38"/>
  <c r="X26" i="38" s="1"/>
  <c r="W18" i="38"/>
  <c r="V18" i="38"/>
  <c r="U18" i="38"/>
  <c r="T18" i="38"/>
  <c r="S18" i="38"/>
  <c r="S26" i="38" s="1"/>
  <c r="R18" i="38"/>
  <c r="R26" i="38" s="1"/>
  <c r="Q18" i="38"/>
  <c r="Q26" i="38" s="1"/>
  <c r="P18" i="38"/>
  <c r="P26" i="38" s="1"/>
  <c r="O18" i="38"/>
  <c r="N18" i="38"/>
  <c r="M18" i="38"/>
  <c r="L18" i="38"/>
  <c r="K18" i="38"/>
  <c r="K26" i="38" s="1"/>
  <c r="J18" i="38"/>
  <c r="J26" i="38" s="1"/>
  <c r="I18" i="38"/>
  <c r="I26" i="38" s="1"/>
  <c r="H18" i="38"/>
  <c r="G18" i="38"/>
  <c r="G26" i="38" s="1"/>
  <c r="F18" i="38"/>
  <c r="C28" i="29"/>
  <c r="E13" i="36"/>
  <c r="AV28" i="38" l="1"/>
  <c r="AV29" i="38"/>
  <c r="AI28" i="38"/>
  <c r="AA28" i="38"/>
  <c r="AA29" i="38"/>
  <c r="AB29" i="38"/>
  <c r="AB28" i="38"/>
  <c r="AH28" i="38"/>
  <c r="AH29" i="38"/>
  <c r="X28" i="38"/>
  <c r="AW28" i="38"/>
  <c r="AW29" i="38" s="1"/>
  <c r="G28" i="38"/>
  <c r="G29" i="38"/>
  <c r="BB46" i="38"/>
  <c r="AU46" i="38"/>
  <c r="AN46" i="38"/>
  <c r="AG46" i="38"/>
  <c r="Z46" i="38"/>
  <c r="AZ46" i="38"/>
  <c r="AS46" i="38"/>
  <c r="AL46" i="38"/>
  <c r="AE46" i="38"/>
  <c r="X46" i="38"/>
  <c r="AX46" i="38"/>
  <c r="AQ46" i="38"/>
  <c r="AJ46" i="38"/>
  <c r="AC46" i="38"/>
  <c r="V46" i="38"/>
  <c r="BD46" i="38"/>
  <c r="AR46" i="38"/>
  <c r="AF46" i="38"/>
  <c r="BC46" i="38"/>
  <c r="AP46" i="38"/>
  <c r="AD46" i="38"/>
  <c r="BA46" i="38"/>
  <c r="AO46" i="38"/>
  <c r="AB46" i="38"/>
  <c r="AY46" i="38"/>
  <c r="AM46" i="38"/>
  <c r="AA46" i="38"/>
  <c r="AV46" i="38"/>
  <c r="AI46" i="38"/>
  <c r="W46" i="38"/>
  <c r="AW46" i="38"/>
  <c r="AT46" i="38"/>
  <c r="AK46" i="38"/>
  <c r="AH46" i="38"/>
  <c r="Y46" i="38"/>
  <c r="I28" i="38"/>
  <c r="Q29" i="38"/>
  <c r="Q28" i="38"/>
  <c r="AL28" i="38"/>
  <c r="AS28" i="38"/>
  <c r="K28" i="38"/>
  <c r="K29" i="38" s="1"/>
  <c r="R29" i="38"/>
  <c r="R28" i="38"/>
  <c r="Y28" i="38"/>
  <c r="Y29" i="38"/>
  <c r="AF28" i="38"/>
  <c r="AM29" i="38"/>
  <c r="AM28" i="38"/>
  <c r="AT28" i="38"/>
  <c r="P28" i="38"/>
  <c r="J28" i="38"/>
  <c r="J29" i="38" s="1"/>
  <c r="AE29" i="38"/>
  <c r="AE28" i="38"/>
  <c r="N28" i="38"/>
  <c r="N29" i="38"/>
  <c r="AP28" i="38"/>
  <c r="C9" i="38"/>
  <c r="E26" i="38"/>
  <c r="S28" i="38"/>
  <c r="S29" i="38"/>
  <c r="Z28" i="38"/>
  <c r="Z29" i="38"/>
  <c r="AG28" i="38"/>
  <c r="AG29" i="38"/>
  <c r="AU28" i="38"/>
  <c r="BD37" i="38"/>
  <c r="AW37" i="38"/>
  <c r="AP37" i="38"/>
  <c r="AI37" i="38"/>
  <c r="AB37" i="38"/>
  <c r="U37" i="38"/>
  <c r="N37" i="38"/>
  <c r="BC37" i="38"/>
  <c r="AV37" i="38"/>
  <c r="AO37" i="38"/>
  <c r="AH37" i="38"/>
  <c r="AA37" i="38"/>
  <c r="T37" i="38"/>
  <c r="M37" i="38"/>
  <c r="BB37" i="38"/>
  <c r="AU37" i="38"/>
  <c r="AN37" i="38"/>
  <c r="AG37" i="38"/>
  <c r="Z37" i="38"/>
  <c r="S37" i="38"/>
  <c r="BA37" i="38"/>
  <c r="AT37" i="38"/>
  <c r="AM37" i="38"/>
  <c r="AF37" i="38"/>
  <c r="Y37" i="38"/>
  <c r="R37" i="38"/>
  <c r="AZ37" i="38"/>
  <c r="AK37" i="38"/>
  <c r="V37" i="38"/>
  <c r="AY37" i="38"/>
  <c r="AJ37" i="38"/>
  <c r="Q37" i="38"/>
  <c r="AX37" i="38"/>
  <c r="AE37" i="38"/>
  <c r="P37" i="38"/>
  <c r="AS37" i="38"/>
  <c r="AD37" i="38"/>
  <c r="O37" i="38"/>
  <c r="AQ37" i="38"/>
  <c r="X37" i="38"/>
  <c r="BB45" i="38"/>
  <c r="AU45" i="38"/>
  <c r="AN45" i="38"/>
  <c r="AG45" i="38"/>
  <c r="AZ45" i="38"/>
  <c r="AS45" i="38"/>
  <c r="AL45" i="38"/>
  <c r="AE45" i="38"/>
  <c r="X45" i="38"/>
  <c r="AX45" i="38"/>
  <c r="AQ45" i="38"/>
  <c r="AJ45" i="38"/>
  <c r="AC45" i="38"/>
  <c r="V45" i="38"/>
  <c r="BC45" i="38"/>
  <c r="AP45" i="38"/>
  <c r="AD45" i="38"/>
  <c r="BA45" i="38"/>
  <c r="AO45" i="38"/>
  <c r="AB45" i="38"/>
  <c r="AY45" i="38"/>
  <c r="AM45" i="38"/>
  <c r="AA45" i="38"/>
  <c r="AW45" i="38"/>
  <c r="AK45" i="38"/>
  <c r="Z45" i="38"/>
  <c r="AT45" i="38"/>
  <c r="AH45" i="38"/>
  <c r="AR45" i="38"/>
  <c r="AI45" i="38"/>
  <c r="AF45" i="38"/>
  <c r="Y45" i="38"/>
  <c r="BD45" i="38"/>
  <c r="U45" i="38"/>
  <c r="L29" i="38"/>
  <c r="U29" i="38"/>
  <c r="W37" i="38"/>
  <c r="AI38" i="38"/>
  <c r="G31" i="38"/>
  <c r="W31" i="38"/>
  <c r="AL37" i="38"/>
  <c r="AX38" i="38"/>
  <c r="AV31" i="38"/>
  <c r="AO31" i="38"/>
  <c r="AH31" i="38"/>
  <c r="AA31" i="38"/>
  <c r="T31" i="38"/>
  <c r="M31" i="38"/>
  <c r="AU31" i="38"/>
  <c r="AN31" i="38"/>
  <c r="AG31" i="38"/>
  <c r="Z31" i="38"/>
  <c r="S31" i="38"/>
  <c r="L31" i="38"/>
  <c r="AT31" i="38"/>
  <c r="AM31" i="38"/>
  <c r="AF31" i="38"/>
  <c r="Y31" i="38"/>
  <c r="R31" i="38"/>
  <c r="K31" i="38"/>
  <c r="AS31" i="38"/>
  <c r="AL31" i="38"/>
  <c r="AE31" i="38"/>
  <c r="X31" i="38"/>
  <c r="AX31" i="38"/>
  <c r="AQ31" i="38"/>
  <c r="AJ31" i="38"/>
  <c r="AC31" i="38"/>
  <c r="V31" i="38"/>
  <c r="O31" i="38"/>
  <c r="H31" i="38"/>
  <c r="F29" i="38"/>
  <c r="AN29" i="38"/>
  <c r="I31" i="38"/>
  <c r="AB31" i="38"/>
  <c r="AY31" i="38"/>
  <c r="AR37" i="38"/>
  <c r="BC38" i="38"/>
  <c r="AV38" i="38"/>
  <c r="AO38" i="38"/>
  <c r="AH38" i="38"/>
  <c r="AA38" i="38"/>
  <c r="T38" i="38"/>
  <c r="BB38" i="38"/>
  <c r="AU38" i="38"/>
  <c r="AN38" i="38"/>
  <c r="AG38" i="38"/>
  <c r="Z38" i="38"/>
  <c r="S38" i="38"/>
  <c r="BA38" i="38"/>
  <c r="AT38" i="38"/>
  <c r="AM38" i="38"/>
  <c r="AF38" i="38"/>
  <c r="Y38" i="38"/>
  <c r="R38" i="38"/>
  <c r="AZ38" i="38"/>
  <c r="AS38" i="38"/>
  <c r="AL38" i="38"/>
  <c r="AE38" i="38"/>
  <c r="X38" i="38"/>
  <c r="Q38" i="38"/>
  <c r="AQ38" i="38"/>
  <c r="AB38" i="38"/>
  <c r="AP38" i="38"/>
  <c r="W38" i="38"/>
  <c r="BD38" i="38"/>
  <c r="AK38" i="38"/>
  <c r="V38" i="38"/>
  <c r="AY38" i="38"/>
  <c r="AJ38" i="38"/>
  <c r="U38" i="38"/>
  <c r="AW38" i="38"/>
  <c r="AD38" i="38"/>
  <c r="O38" i="38"/>
  <c r="M29" i="38"/>
  <c r="AO29" i="38"/>
  <c r="J31" i="38"/>
  <c r="AD31" i="38"/>
  <c r="N38" i="38"/>
  <c r="W45" i="38"/>
  <c r="H26" i="38"/>
  <c r="O26" i="38"/>
  <c r="V26" i="38"/>
  <c r="AC26" i="38"/>
  <c r="AJ26" i="38"/>
  <c r="AQ26" i="38"/>
  <c r="N31" i="38"/>
  <c r="AI31" i="38"/>
  <c r="P38" i="38"/>
  <c r="AV45" i="38"/>
  <c r="W26" i="38"/>
  <c r="AD26" i="38"/>
  <c r="AK26" i="38"/>
  <c r="AR26" i="38"/>
  <c r="T29" i="38"/>
  <c r="P31" i="38"/>
  <c r="AK31" i="38"/>
  <c r="AC38" i="38"/>
  <c r="AY76" i="38"/>
  <c r="AV76" i="38"/>
  <c r="BC76" i="38"/>
  <c r="AT76" i="38"/>
  <c r="BA76" i="38"/>
  <c r="D8" i="35"/>
  <c r="H28" i="38" l="1"/>
  <c r="E28" i="38"/>
  <c r="E29" i="38" s="1"/>
  <c r="BB42" i="38"/>
  <c r="AU42" i="38"/>
  <c r="AN42" i="38"/>
  <c r="AG42" i="38"/>
  <c r="Z42" i="38"/>
  <c r="S42" i="38"/>
  <c r="BA42" i="38"/>
  <c r="AT42" i="38"/>
  <c r="AM42" i="38"/>
  <c r="AF42" i="38"/>
  <c r="Y42" i="38"/>
  <c r="R42" i="38"/>
  <c r="AZ42" i="38"/>
  <c r="AS42" i="38"/>
  <c r="AL42" i="38"/>
  <c r="AE42" i="38"/>
  <c r="X42" i="38"/>
  <c r="AY42" i="38"/>
  <c r="AR42" i="38"/>
  <c r="AK42" i="38"/>
  <c r="AD42" i="38"/>
  <c r="W42" i="38"/>
  <c r="AQ42" i="38"/>
  <c r="AB42" i="38"/>
  <c r="AP42" i="38"/>
  <c r="AA42" i="38"/>
  <c r="BD42" i="38"/>
  <c r="AO42" i="38"/>
  <c r="V42" i="38"/>
  <c r="BC42" i="38"/>
  <c r="AJ42" i="38"/>
  <c r="U42" i="38"/>
  <c r="AW42" i="38"/>
  <c r="AH42" i="38"/>
  <c r="AI42" i="38"/>
  <c r="AC42" i="38"/>
  <c r="T42" i="38"/>
  <c r="AX42" i="38"/>
  <c r="AV42" i="38"/>
  <c r="AX58" i="38"/>
  <c r="AQ58" i="38"/>
  <c r="AJ58" i="38"/>
  <c r="BB58" i="38"/>
  <c r="AU58" i="38"/>
  <c r="AN58" i="38"/>
  <c r="AY58" i="38"/>
  <c r="AO58" i="38"/>
  <c r="AW58" i="38"/>
  <c r="AM58" i="38"/>
  <c r="AV58" i="38"/>
  <c r="AL58" i="38"/>
  <c r="BD58" i="38"/>
  <c r="AT58" i="38"/>
  <c r="AK58" i="38"/>
  <c r="BA58" i="38"/>
  <c r="AR58" i="38"/>
  <c r="AH58" i="38"/>
  <c r="AZ58" i="38"/>
  <c r="AS58" i="38"/>
  <c r="AP58" i="38"/>
  <c r="AI58" i="38"/>
  <c r="BC58" i="38"/>
  <c r="AZ57" i="38"/>
  <c r="AS57" i="38"/>
  <c r="AL57" i="38"/>
  <c r="BD57" i="38"/>
  <c r="AW57" i="38"/>
  <c r="AP57" i="38"/>
  <c r="AI57" i="38"/>
  <c r="BB57" i="38"/>
  <c r="AR57" i="38"/>
  <c r="AH57" i="38"/>
  <c r="BA57" i="38"/>
  <c r="AQ57" i="38"/>
  <c r="AG57" i="38"/>
  <c r="AY57" i="38"/>
  <c r="AO57" i="38"/>
  <c r="AX57" i="38"/>
  <c r="AN57" i="38"/>
  <c r="AU57" i="38"/>
  <c r="AK57" i="38"/>
  <c r="AM57" i="38"/>
  <c r="AJ57" i="38"/>
  <c r="AV57" i="38"/>
  <c r="BC57" i="38"/>
  <c r="AT57" i="38"/>
  <c r="BB34" i="38"/>
  <c r="AU34" i="38"/>
  <c r="AN34" i="38"/>
  <c r="AG34" i="38"/>
  <c r="Z34" i="38"/>
  <c r="S34" i="38"/>
  <c r="L34" i="38"/>
  <c r="BA34" i="38"/>
  <c r="AS34" i="38"/>
  <c r="AK34" i="38"/>
  <c r="AC34" i="38"/>
  <c r="U34" i="38"/>
  <c r="M34" i="38"/>
  <c r="AZ34" i="38"/>
  <c r="AR34" i="38"/>
  <c r="AJ34" i="38"/>
  <c r="AB34" i="38"/>
  <c r="T34" i="38"/>
  <c r="K34" i="38"/>
  <c r="AY34" i="38"/>
  <c r="AQ34" i="38"/>
  <c r="AI34" i="38"/>
  <c r="AA34" i="38"/>
  <c r="R34" i="38"/>
  <c r="J34" i="38"/>
  <c r="AX34" i="38"/>
  <c r="AP34" i="38"/>
  <c r="AH34" i="38"/>
  <c r="Y34" i="38"/>
  <c r="Q34" i="38"/>
  <c r="AV34" i="38"/>
  <c r="AM34" i="38"/>
  <c r="AE34" i="38"/>
  <c r="W34" i="38"/>
  <c r="O34" i="38"/>
  <c r="AL34" i="38"/>
  <c r="AF34" i="38"/>
  <c r="AT34" i="38"/>
  <c r="AD34" i="38"/>
  <c r="X34" i="38"/>
  <c r="P34" i="38"/>
  <c r="AW34" i="38"/>
  <c r="V34" i="38"/>
  <c r="AO34" i="38"/>
  <c r="N34" i="38"/>
  <c r="BB49" i="38"/>
  <c r="AU49" i="38"/>
  <c r="AN49" i="38"/>
  <c r="AG49" i="38"/>
  <c r="Z49" i="38"/>
  <c r="BA49" i="38"/>
  <c r="AT49" i="38"/>
  <c r="AM49" i="38"/>
  <c r="AF49" i="38"/>
  <c r="Y49" i="38"/>
  <c r="AY49" i="38"/>
  <c r="AR49" i="38"/>
  <c r="AK49" i="38"/>
  <c r="AD49" i="38"/>
  <c r="BD49" i="38"/>
  <c r="AW49" i="38"/>
  <c r="AP49" i="38"/>
  <c r="AI49" i="38"/>
  <c r="AB49" i="38"/>
  <c r="AO49" i="38"/>
  <c r="BC49" i="38"/>
  <c r="AL49" i="38"/>
  <c r="AZ49" i="38"/>
  <c r="AJ49" i="38"/>
  <c r="AX49" i="38"/>
  <c r="AH49" i="38"/>
  <c r="AS49" i="38"/>
  <c r="AC49" i="38"/>
  <c r="AV49" i="38"/>
  <c r="AQ49" i="38"/>
  <c r="AE49" i="38"/>
  <c r="AA49" i="38"/>
  <c r="BC52" i="38"/>
  <c r="AV52" i="38"/>
  <c r="AO52" i="38"/>
  <c r="AH52" i="38"/>
  <c r="BB52" i="38"/>
  <c r="AU52" i="38"/>
  <c r="AN52" i="38"/>
  <c r="AG52" i="38"/>
  <c r="BA52" i="38"/>
  <c r="AT52" i="38"/>
  <c r="AM52" i="38"/>
  <c r="AF52" i="38"/>
  <c r="AZ52" i="38"/>
  <c r="AS52" i="38"/>
  <c r="AL52" i="38"/>
  <c r="AE52" i="38"/>
  <c r="AX52" i="38"/>
  <c r="AQ52" i="38"/>
  <c r="AJ52" i="38"/>
  <c r="AC52" i="38"/>
  <c r="AP52" i="38"/>
  <c r="AK52" i="38"/>
  <c r="AI52" i="38"/>
  <c r="BD52" i="38"/>
  <c r="AD52" i="38"/>
  <c r="AW52" i="38"/>
  <c r="AR52" i="38"/>
  <c r="AB52" i="38"/>
  <c r="AY52" i="38"/>
  <c r="AK28" i="38"/>
  <c r="AD28" i="38"/>
  <c r="AD29" i="38" s="1"/>
  <c r="AJ28" i="38"/>
  <c r="AP29" i="38"/>
  <c r="AY41" i="38"/>
  <c r="AR41" i="38"/>
  <c r="AK41" i="38"/>
  <c r="AD41" i="38"/>
  <c r="W41" i="38"/>
  <c r="AX41" i="38"/>
  <c r="AQ41" i="38"/>
  <c r="AJ41" i="38"/>
  <c r="AC41" i="38"/>
  <c r="V41" i="38"/>
  <c r="BD41" i="38"/>
  <c r="AW41" i="38"/>
  <c r="AP41" i="38"/>
  <c r="AI41" i="38"/>
  <c r="AB41" i="38"/>
  <c r="U41" i="38"/>
  <c r="BC41" i="38"/>
  <c r="AV41" i="38"/>
  <c r="AO41" i="38"/>
  <c r="AH41" i="38"/>
  <c r="AA41" i="38"/>
  <c r="T41" i="38"/>
  <c r="AZ41" i="38"/>
  <c r="AG41" i="38"/>
  <c r="R41" i="38"/>
  <c r="AU41" i="38"/>
  <c r="AF41" i="38"/>
  <c r="Q41" i="38"/>
  <c r="AT41" i="38"/>
  <c r="AE41" i="38"/>
  <c r="AS41" i="38"/>
  <c r="Z41" i="38"/>
  <c r="BB41" i="38"/>
  <c r="AM41" i="38"/>
  <c r="X41" i="38"/>
  <c r="S41" i="38"/>
  <c r="AL41" i="38"/>
  <c r="BA41" i="38"/>
  <c r="AN41" i="38"/>
  <c r="Y41" i="38"/>
  <c r="AF29" i="38"/>
  <c r="I29" i="38"/>
  <c r="X29" i="38"/>
  <c r="AR28" i="38"/>
  <c r="AY36" i="38"/>
  <c r="AR36" i="38"/>
  <c r="AK36" i="38"/>
  <c r="AD36" i="38"/>
  <c r="W36" i="38"/>
  <c r="AX36" i="38"/>
  <c r="AQ36" i="38"/>
  <c r="AJ36" i="38"/>
  <c r="AC36" i="38"/>
  <c r="V36" i="38"/>
  <c r="O36" i="38"/>
  <c r="BD36" i="38"/>
  <c r="AW36" i="38"/>
  <c r="AP36" i="38"/>
  <c r="AI36" i="38"/>
  <c r="AB36" i="38"/>
  <c r="BC36" i="38"/>
  <c r="AV36" i="38"/>
  <c r="AO36" i="38"/>
  <c r="AH36" i="38"/>
  <c r="AA36" i="38"/>
  <c r="T36" i="38"/>
  <c r="M36" i="38"/>
  <c r="AU36" i="38"/>
  <c r="AF36" i="38"/>
  <c r="R36" i="38"/>
  <c r="AT36" i="38"/>
  <c r="AE36" i="38"/>
  <c r="Q36" i="38"/>
  <c r="AS36" i="38"/>
  <c r="Z36" i="38"/>
  <c r="P36" i="38"/>
  <c r="AN36" i="38"/>
  <c r="Y36" i="38"/>
  <c r="N36" i="38"/>
  <c r="BA36" i="38"/>
  <c r="AL36" i="38"/>
  <c r="U36" i="38"/>
  <c r="BB36" i="38"/>
  <c r="AZ36" i="38"/>
  <c r="AM36" i="38"/>
  <c r="S36" i="38"/>
  <c r="AG36" i="38"/>
  <c r="X36" i="38"/>
  <c r="L36" i="38"/>
  <c r="AQ28" i="38"/>
  <c r="AC28" i="38"/>
  <c r="BD51" i="38"/>
  <c r="AW51" i="38"/>
  <c r="AP51" i="38"/>
  <c r="AI51" i="38"/>
  <c r="AB51" i="38"/>
  <c r="BC51" i="38"/>
  <c r="AV51" i="38"/>
  <c r="AO51" i="38"/>
  <c r="AH51" i="38"/>
  <c r="AA51" i="38"/>
  <c r="BB51" i="38"/>
  <c r="AU51" i="38"/>
  <c r="AN51" i="38"/>
  <c r="AG51" i="38"/>
  <c r="BA51" i="38"/>
  <c r="AT51" i="38"/>
  <c r="AM51" i="38"/>
  <c r="AF51" i="38"/>
  <c r="AY51" i="38"/>
  <c r="AR51" i="38"/>
  <c r="AK51" i="38"/>
  <c r="AD51" i="38"/>
  <c r="AS51" i="38"/>
  <c r="AQ51" i="38"/>
  <c r="AL51" i="38"/>
  <c r="AJ51" i="38"/>
  <c r="AZ51" i="38"/>
  <c r="AC51" i="38"/>
  <c r="AX51" i="38"/>
  <c r="AE51" i="38"/>
  <c r="P29" i="38"/>
  <c r="AS29" i="38"/>
  <c r="AI29" i="38"/>
  <c r="AZ35" i="38"/>
  <c r="AS35" i="38"/>
  <c r="AL35" i="38"/>
  <c r="AE35" i="38"/>
  <c r="X35" i="38"/>
  <c r="Q35" i="38"/>
  <c r="AX35" i="38"/>
  <c r="AQ35" i="38"/>
  <c r="BA35" i="38"/>
  <c r="AP35" i="38"/>
  <c r="AH35" i="38"/>
  <c r="Z35" i="38"/>
  <c r="R35" i="38"/>
  <c r="AY35" i="38"/>
  <c r="AO35" i="38"/>
  <c r="AG35" i="38"/>
  <c r="Y35" i="38"/>
  <c r="P35" i="38"/>
  <c r="AW35" i="38"/>
  <c r="AN35" i="38"/>
  <c r="AF35" i="38"/>
  <c r="W35" i="38"/>
  <c r="O35" i="38"/>
  <c r="AV35" i="38"/>
  <c r="AM35" i="38"/>
  <c r="AD35" i="38"/>
  <c r="V35" i="38"/>
  <c r="N35" i="38"/>
  <c r="BC35" i="38"/>
  <c r="AT35" i="38"/>
  <c r="AJ35" i="38"/>
  <c r="AB35" i="38"/>
  <c r="T35" i="38"/>
  <c r="L35" i="38"/>
  <c r="BB35" i="38"/>
  <c r="U35" i="38"/>
  <c r="AC35" i="38"/>
  <c r="AU35" i="38"/>
  <c r="S35" i="38"/>
  <c r="AR35" i="38"/>
  <c r="M35" i="38"/>
  <c r="AK35" i="38"/>
  <c r="K35" i="38"/>
  <c r="AI35" i="38"/>
  <c r="AA35" i="38"/>
  <c r="W29" i="38"/>
  <c r="W28" i="38"/>
  <c r="V28" i="38"/>
  <c r="BC39" i="38"/>
  <c r="AV39" i="38"/>
  <c r="AO39" i="38"/>
  <c r="AH39" i="38"/>
  <c r="AA39" i="38"/>
  <c r="T39" i="38"/>
  <c r="BB39" i="38"/>
  <c r="AU39" i="38"/>
  <c r="AN39" i="38"/>
  <c r="AG39" i="38"/>
  <c r="Z39" i="38"/>
  <c r="S39" i="38"/>
  <c r="BA39" i="38"/>
  <c r="AT39" i="38"/>
  <c r="AM39" i="38"/>
  <c r="AF39" i="38"/>
  <c r="Y39" i="38"/>
  <c r="R39" i="38"/>
  <c r="AZ39" i="38"/>
  <c r="AS39" i="38"/>
  <c r="AL39" i="38"/>
  <c r="AE39" i="38"/>
  <c r="X39" i="38"/>
  <c r="Q39" i="38"/>
  <c r="AX39" i="38"/>
  <c r="AI39" i="38"/>
  <c r="P39" i="38"/>
  <c r="AW39" i="38"/>
  <c r="AD39" i="38"/>
  <c r="O39" i="38"/>
  <c r="AR39" i="38"/>
  <c r="AC39" i="38"/>
  <c r="AQ39" i="38"/>
  <c r="AB39" i="38"/>
  <c r="BD39" i="38"/>
  <c r="AK39" i="38"/>
  <c r="V39" i="38"/>
  <c r="AP39" i="38"/>
  <c r="AJ39" i="38"/>
  <c r="W39" i="38"/>
  <c r="U39" i="38"/>
  <c r="AY39" i="38"/>
  <c r="AY50" i="38"/>
  <c r="AR50" i="38"/>
  <c r="AK50" i="38"/>
  <c r="AD50" i="38"/>
  <c r="AX50" i="38"/>
  <c r="AQ50" i="38"/>
  <c r="AJ50" i="38"/>
  <c r="AC50" i="38"/>
  <c r="BD50" i="38"/>
  <c r="AW50" i="38"/>
  <c r="AP50" i="38"/>
  <c r="AI50" i="38"/>
  <c r="AB50" i="38"/>
  <c r="BC50" i="38"/>
  <c r="AV50" i="38"/>
  <c r="AO50" i="38"/>
  <c r="AH50" i="38"/>
  <c r="AA50" i="38"/>
  <c r="BA50" i="38"/>
  <c r="AT50" i="38"/>
  <c r="AM50" i="38"/>
  <c r="AF50" i="38"/>
  <c r="AZ50" i="38"/>
  <c r="Z50" i="38"/>
  <c r="AU50" i="38"/>
  <c r="AS50" i="38"/>
  <c r="AN50" i="38"/>
  <c r="AG50" i="38"/>
  <c r="AL50" i="38"/>
  <c r="BB50" i="38"/>
  <c r="AE50" i="38"/>
  <c r="BD59" i="38"/>
  <c r="AW59" i="38"/>
  <c r="AP59" i="38"/>
  <c r="AI59" i="38"/>
  <c r="BA59" i="38"/>
  <c r="AT59" i="38"/>
  <c r="AM59" i="38"/>
  <c r="AV59" i="38"/>
  <c r="AL59" i="38"/>
  <c r="AU59" i="38"/>
  <c r="AK59" i="38"/>
  <c r="BC59" i="38"/>
  <c r="AS59" i="38"/>
  <c r="AJ59" i="38"/>
  <c r="BB59" i="38"/>
  <c r="AR59" i="38"/>
  <c r="AY59" i="38"/>
  <c r="AO59" i="38"/>
  <c r="AZ59" i="38"/>
  <c r="AX59" i="38"/>
  <c r="AN59" i="38"/>
  <c r="AQ59" i="38"/>
  <c r="O28" i="38"/>
  <c r="O29" i="38"/>
  <c r="AU29" i="38"/>
  <c r="BD44" i="38"/>
  <c r="AW44" i="38"/>
  <c r="AP44" i="38"/>
  <c r="AI44" i="38"/>
  <c r="AB44" i="38"/>
  <c r="U44" i="38"/>
  <c r="BC44" i="38"/>
  <c r="AV44" i="38"/>
  <c r="AO44" i="38"/>
  <c r="AH44" i="38"/>
  <c r="AA44" i="38"/>
  <c r="T44" i="38"/>
  <c r="BB44" i="38"/>
  <c r="AU44" i="38"/>
  <c r="AN44" i="38"/>
  <c r="AG44" i="38"/>
  <c r="Z44" i="38"/>
  <c r="BA44" i="38"/>
  <c r="AT44" i="38"/>
  <c r="AM44" i="38"/>
  <c r="AF44" i="38"/>
  <c r="Y44" i="38"/>
  <c r="AY44" i="38"/>
  <c r="AJ44" i="38"/>
  <c r="AX44" i="38"/>
  <c r="AE44" i="38"/>
  <c r="AS44" i="38"/>
  <c r="AD44" i="38"/>
  <c r="AR44" i="38"/>
  <c r="AC44" i="38"/>
  <c r="AL44" i="38"/>
  <c r="W44" i="38"/>
  <c r="V44" i="38"/>
  <c r="AK44" i="38"/>
  <c r="AZ44" i="38"/>
  <c r="AQ44" i="38"/>
  <c r="X44" i="38"/>
  <c r="BC56" i="38"/>
  <c r="AV56" i="38"/>
  <c r="AZ56" i="38"/>
  <c r="AS56" i="38"/>
  <c r="AW56" i="38"/>
  <c r="AN56" i="38"/>
  <c r="AG56" i="38"/>
  <c r="AU56" i="38"/>
  <c r="AM56" i="38"/>
  <c r="AF56" i="38"/>
  <c r="BD56" i="38"/>
  <c r="AT56" i="38"/>
  <c r="AL56" i="38"/>
  <c r="BB56" i="38"/>
  <c r="AR56" i="38"/>
  <c r="AK56" i="38"/>
  <c r="AY56" i="38"/>
  <c r="AP56" i="38"/>
  <c r="AI56" i="38"/>
  <c r="AH56" i="38"/>
  <c r="BA56" i="38"/>
  <c r="AX56" i="38"/>
  <c r="AO56" i="38"/>
  <c r="AQ56" i="38"/>
  <c r="AJ56" i="38"/>
  <c r="AT29" i="38"/>
  <c r="AY43" i="38"/>
  <c r="AR43" i="38"/>
  <c r="AK43" i="38"/>
  <c r="AD43" i="38"/>
  <c r="W43" i="38"/>
  <c r="AX43" i="38"/>
  <c r="AQ43" i="38"/>
  <c r="AJ43" i="38"/>
  <c r="AC43" i="38"/>
  <c r="V43" i="38"/>
  <c r="BD43" i="38"/>
  <c r="AW43" i="38"/>
  <c r="AP43" i="38"/>
  <c r="AI43" i="38"/>
  <c r="AB43" i="38"/>
  <c r="U43" i="38"/>
  <c r="BC43" i="38"/>
  <c r="AV43" i="38"/>
  <c r="AO43" i="38"/>
  <c r="AH43" i="38"/>
  <c r="AA43" i="38"/>
  <c r="T43" i="38"/>
  <c r="BB43" i="38"/>
  <c r="AM43" i="38"/>
  <c r="X43" i="38"/>
  <c r="BA43" i="38"/>
  <c r="AL43" i="38"/>
  <c r="S43" i="38"/>
  <c r="AZ43" i="38"/>
  <c r="AG43" i="38"/>
  <c r="AU43" i="38"/>
  <c r="AF43" i="38"/>
  <c r="AS43" i="38"/>
  <c r="Z43" i="38"/>
  <c r="AT43" i="38"/>
  <c r="AN43" i="38"/>
  <c r="AE43" i="38"/>
  <c r="Y43" i="38"/>
  <c r="AL29" i="38"/>
  <c r="AT32" i="38"/>
  <c r="AM32" i="38"/>
  <c r="AF32" i="38"/>
  <c r="Y32" i="38"/>
  <c r="R32" i="38"/>
  <c r="K32" i="38"/>
  <c r="AZ32" i="38"/>
  <c r="AS32" i="38"/>
  <c r="AL32" i="38"/>
  <c r="AE32" i="38"/>
  <c r="X32" i="38"/>
  <c r="Q32" i="38"/>
  <c r="J32" i="38"/>
  <c r="AY32" i="38"/>
  <c r="AR32" i="38"/>
  <c r="AK32" i="38"/>
  <c r="AD32" i="38"/>
  <c r="W32" i="38"/>
  <c r="P32" i="38"/>
  <c r="I32" i="38"/>
  <c r="AX32" i="38"/>
  <c r="AQ32" i="38"/>
  <c r="AJ32" i="38"/>
  <c r="AC32" i="38"/>
  <c r="V32" i="38"/>
  <c r="O32" i="38"/>
  <c r="H32" i="38"/>
  <c r="AV32" i="38"/>
  <c r="AO32" i="38"/>
  <c r="AH32" i="38"/>
  <c r="AA32" i="38"/>
  <c r="T32" i="38"/>
  <c r="M32" i="38"/>
  <c r="AP32" i="38"/>
  <c r="S32" i="38"/>
  <c r="Z32" i="38"/>
  <c r="AN32" i="38"/>
  <c r="N32" i="38"/>
  <c r="AI32" i="38"/>
  <c r="L32" i="38"/>
  <c r="AW32" i="38"/>
  <c r="AG32" i="38"/>
  <c r="AB32" i="38"/>
  <c r="AU32" i="38"/>
  <c r="U32" i="38"/>
  <c r="BC53" i="38"/>
  <c r="AV53" i="38"/>
  <c r="AO53" i="38"/>
  <c r="AH53" i="38"/>
  <c r="BB53" i="38"/>
  <c r="AU53" i="38"/>
  <c r="AN53" i="38"/>
  <c r="AG53" i="38"/>
  <c r="BA53" i="38"/>
  <c r="AT53" i="38"/>
  <c r="AM53" i="38"/>
  <c r="AF53" i="38"/>
  <c r="AZ53" i="38"/>
  <c r="AS53" i="38"/>
  <c r="AL53" i="38"/>
  <c r="AE53" i="38"/>
  <c r="AX53" i="38"/>
  <c r="AQ53" i="38"/>
  <c r="AJ53" i="38"/>
  <c r="AC53" i="38"/>
  <c r="AK53" i="38"/>
  <c r="AI53" i="38"/>
  <c r="BD53" i="38"/>
  <c r="AD53" i="38"/>
  <c r="AY53" i="38"/>
  <c r="AR53" i="38"/>
  <c r="AP53" i="38"/>
  <c r="AW53" i="38"/>
  <c r="C13" i="35"/>
  <c r="D7" i="35"/>
  <c r="D6" i="35"/>
  <c r="E8" i="35" s="1"/>
  <c r="J86" i="38" l="1"/>
  <c r="Q86" i="38"/>
  <c r="X86" i="38"/>
  <c r="AE86" i="38"/>
  <c r="AL86" i="38"/>
  <c r="E86" i="38"/>
  <c r="W86" i="38"/>
  <c r="K86" i="38"/>
  <c r="R86" i="38"/>
  <c r="Y86" i="38"/>
  <c r="AF86" i="38"/>
  <c r="AM86" i="38"/>
  <c r="AR86" i="38"/>
  <c r="L86" i="38"/>
  <c r="S86" i="38"/>
  <c r="Z86" i="38"/>
  <c r="AG86" i="38"/>
  <c r="AN86" i="38"/>
  <c r="AK86" i="38"/>
  <c r="F86" i="38"/>
  <c r="M86" i="38"/>
  <c r="T86" i="38"/>
  <c r="AA86" i="38"/>
  <c r="AH86" i="38"/>
  <c r="AO86" i="38"/>
  <c r="I86" i="38"/>
  <c r="G86" i="38"/>
  <c r="N86" i="38"/>
  <c r="U86" i="38"/>
  <c r="AB86" i="38"/>
  <c r="AI86" i="38"/>
  <c r="AP86" i="38"/>
  <c r="P86" i="38"/>
  <c r="H86" i="38"/>
  <c r="O86" i="38"/>
  <c r="V86" i="38"/>
  <c r="AC86" i="38"/>
  <c r="AJ86" i="38"/>
  <c r="AQ86" i="38"/>
  <c r="AD86" i="38"/>
  <c r="BD40" i="38"/>
  <c r="AW40" i="38"/>
  <c r="AP40" i="38"/>
  <c r="AI40" i="38"/>
  <c r="AB40" i="38"/>
  <c r="U40" i="38"/>
  <c r="BC40" i="38"/>
  <c r="AV40" i="38"/>
  <c r="AO40" i="38"/>
  <c r="AH40" i="38"/>
  <c r="AA40" i="38"/>
  <c r="T40" i="38"/>
  <c r="BB40" i="38"/>
  <c r="AU40" i="38"/>
  <c r="AN40" i="38"/>
  <c r="AG40" i="38"/>
  <c r="Z40" i="38"/>
  <c r="S40" i="38"/>
  <c r="BA40" i="38"/>
  <c r="AT40" i="38"/>
  <c r="AM40" i="38"/>
  <c r="AF40" i="38"/>
  <c r="Y40" i="38"/>
  <c r="R40" i="38"/>
  <c r="AQ40" i="38"/>
  <c r="X40" i="38"/>
  <c r="AL40" i="38"/>
  <c r="W40" i="38"/>
  <c r="AZ40" i="38"/>
  <c r="AK40" i="38"/>
  <c r="V40" i="38"/>
  <c r="AY40" i="38"/>
  <c r="AJ40" i="38"/>
  <c r="Q40" i="38"/>
  <c r="AS40" i="38"/>
  <c r="AD40" i="38"/>
  <c r="AX40" i="38"/>
  <c r="AR40" i="38"/>
  <c r="AE40" i="38"/>
  <c r="AC40" i="38"/>
  <c r="P40" i="38"/>
  <c r="BD54" i="38"/>
  <c r="AW54" i="38"/>
  <c r="AP54" i="38"/>
  <c r="AI54" i="38"/>
  <c r="BC54" i="38"/>
  <c r="AV54" i="38"/>
  <c r="AO54" i="38"/>
  <c r="AH54" i="38"/>
  <c r="BB54" i="38"/>
  <c r="AU54" i="38"/>
  <c r="AN54" i="38"/>
  <c r="AG54" i="38"/>
  <c r="BA54" i="38"/>
  <c r="AT54" i="38"/>
  <c r="AM54" i="38"/>
  <c r="AF54" i="38"/>
  <c r="AY54" i="38"/>
  <c r="AR54" i="38"/>
  <c r="AK54" i="38"/>
  <c r="AD54" i="38"/>
  <c r="AJ54" i="38"/>
  <c r="AE54" i="38"/>
  <c r="AZ54" i="38"/>
  <c r="AX54" i="38"/>
  <c r="AQ54" i="38"/>
  <c r="AS54" i="38"/>
  <c r="AL54" i="38"/>
  <c r="E62" i="38"/>
  <c r="AX30" i="38"/>
  <c r="AQ30" i="38"/>
  <c r="AJ30" i="38"/>
  <c r="AC30" i="38"/>
  <c r="V30" i="38"/>
  <c r="O30" i="38"/>
  <c r="H30" i="38"/>
  <c r="H60" i="38" s="1"/>
  <c r="AW30" i="38"/>
  <c r="AP30" i="38"/>
  <c r="AP60" i="38" s="1"/>
  <c r="AI30" i="38"/>
  <c r="AB30" i="38"/>
  <c r="U30" i="38"/>
  <c r="N30" i="38"/>
  <c r="G30" i="38"/>
  <c r="G60" i="38" s="1"/>
  <c r="AV30" i="38"/>
  <c r="AO30" i="38"/>
  <c r="AO60" i="38" s="1"/>
  <c r="AH30" i="38"/>
  <c r="AA30" i="38"/>
  <c r="T30" i="38"/>
  <c r="M30" i="38"/>
  <c r="F30" i="38"/>
  <c r="F60" i="38" s="1"/>
  <c r="AS30" i="38"/>
  <c r="AL30" i="38"/>
  <c r="AL60" i="38" s="1"/>
  <c r="AE30" i="38"/>
  <c r="X30" i="38"/>
  <c r="AR30" i="38"/>
  <c r="Z30" i="38"/>
  <c r="L30" i="38"/>
  <c r="Q30" i="38"/>
  <c r="AN30" i="38"/>
  <c r="Y30" i="38"/>
  <c r="K30" i="38"/>
  <c r="AM30" i="38"/>
  <c r="W30" i="38"/>
  <c r="J30" i="38"/>
  <c r="AK30" i="38"/>
  <c r="S30" i="38"/>
  <c r="S60" i="38" s="1"/>
  <c r="I30" i="38"/>
  <c r="AG30" i="38"/>
  <c r="R30" i="38"/>
  <c r="AF30" i="38"/>
  <c r="AT30" i="38"/>
  <c r="AT60" i="38" s="1"/>
  <c r="AD30" i="38"/>
  <c r="P30" i="38"/>
  <c r="P60" i="38" s="1"/>
  <c r="AU30" i="38"/>
  <c r="AC29" i="38"/>
  <c r="AY55" i="38"/>
  <c r="AR55" i="38"/>
  <c r="AK55" i="38"/>
  <c r="AX55" i="38"/>
  <c r="AQ55" i="38"/>
  <c r="AJ55" i="38"/>
  <c r="BD55" i="38"/>
  <c r="AW55" i="38"/>
  <c r="AP55" i="38"/>
  <c r="AI55" i="38"/>
  <c r="BC55" i="38"/>
  <c r="AV55" i="38"/>
  <c r="AO55" i="38"/>
  <c r="AH55" i="38"/>
  <c r="BA55" i="38"/>
  <c r="AT55" i="38"/>
  <c r="AM55" i="38"/>
  <c r="AF55" i="38"/>
  <c r="AG55" i="38"/>
  <c r="BB55" i="38"/>
  <c r="AE55" i="38"/>
  <c r="AZ55" i="38"/>
  <c r="AU55" i="38"/>
  <c r="AN55" i="38"/>
  <c r="AS55" i="38"/>
  <c r="AL55" i="38"/>
  <c r="BC60" i="38"/>
  <c r="AK29" i="38"/>
  <c r="BC47" i="38"/>
  <c r="AV47" i="38"/>
  <c r="AO47" i="38"/>
  <c r="AH47" i="38"/>
  <c r="AA47" i="38"/>
  <c r="BA47" i="38"/>
  <c r="AT47" i="38"/>
  <c r="AM47" i="38"/>
  <c r="AF47" i="38"/>
  <c r="Y47" i="38"/>
  <c r="AY47" i="38"/>
  <c r="AR47" i="38"/>
  <c r="AK47" i="38"/>
  <c r="AD47" i="38"/>
  <c r="W47" i="38"/>
  <c r="AU47" i="38"/>
  <c r="AI47" i="38"/>
  <c r="AS47" i="38"/>
  <c r="AG47" i="38"/>
  <c r="BD47" i="38"/>
  <c r="AQ47" i="38"/>
  <c r="AE47" i="38"/>
  <c r="BB47" i="38"/>
  <c r="BB60" i="38" s="1"/>
  <c r="AP47" i="38"/>
  <c r="AC47" i="38"/>
  <c r="AX47" i="38"/>
  <c r="AL47" i="38"/>
  <c r="Z47" i="38"/>
  <c r="AZ47" i="38"/>
  <c r="AW47" i="38"/>
  <c r="AN47" i="38"/>
  <c r="AB47" i="38"/>
  <c r="AJ47" i="38"/>
  <c r="X47" i="38"/>
  <c r="AW33" i="38"/>
  <c r="AP33" i="38"/>
  <c r="AI33" i="38"/>
  <c r="AB33" i="38"/>
  <c r="U33" i="38"/>
  <c r="AV33" i="38"/>
  <c r="AN33" i="38"/>
  <c r="AF33" i="38"/>
  <c r="X33" i="38"/>
  <c r="P33" i="38"/>
  <c r="I33" i="38"/>
  <c r="AU33" i="38"/>
  <c r="AM33" i="38"/>
  <c r="AE33" i="38"/>
  <c r="W33" i="38"/>
  <c r="O33" i="38"/>
  <c r="AT33" i="38"/>
  <c r="AL33" i="38"/>
  <c r="AD33" i="38"/>
  <c r="V33" i="38"/>
  <c r="N33" i="38"/>
  <c r="BA33" i="38"/>
  <c r="BA60" i="38" s="1"/>
  <c r="AS33" i="38"/>
  <c r="AK33" i="38"/>
  <c r="AC33" i="38"/>
  <c r="T33" i="38"/>
  <c r="M33" i="38"/>
  <c r="AY33" i="38"/>
  <c r="AY60" i="38" s="1"/>
  <c r="AQ33" i="38"/>
  <c r="AH33" i="38"/>
  <c r="Z33" i="38"/>
  <c r="R33" i="38"/>
  <c r="K33" i="38"/>
  <c r="AZ33" i="38"/>
  <c r="Y33" i="38"/>
  <c r="AX33" i="38"/>
  <c r="S33" i="38"/>
  <c r="AR33" i="38"/>
  <c r="Q33" i="38"/>
  <c r="AO33" i="38"/>
  <c r="L33" i="38"/>
  <c r="AG33" i="38"/>
  <c r="AJ33" i="38"/>
  <c r="J33" i="38"/>
  <c r="AA33" i="38"/>
  <c r="V29" i="38"/>
  <c r="AQ29" i="38"/>
  <c r="AR29" i="38"/>
  <c r="H29" i="38"/>
  <c r="AY48" i="38"/>
  <c r="AR48" i="38"/>
  <c r="AK48" i="38"/>
  <c r="AX48" i="38"/>
  <c r="AQ48" i="38"/>
  <c r="AJ48" i="38"/>
  <c r="AC48" i="38"/>
  <c r="BC48" i="38"/>
  <c r="AV48" i="38"/>
  <c r="AO48" i="38"/>
  <c r="AH48" i="38"/>
  <c r="AA48" i="38"/>
  <c r="BA48" i="38"/>
  <c r="AT48" i="38"/>
  <c r="AM48" i="38"/>
  <c r="AF48" i="38"/>
  <c r="Y48" i="38"/>
  <c r="BD48" i="38"/>
  <c r="BD60" i="38" s="1"/>
  <c r="AN48" i="38"/>
  <c r="Z48" i="38"/>
  <c r="BB48" i="38"/>
  <c r="AL48" i="38"/>
  <c r="X48" i="38"/>
  <c r="AZ48" i="38"/>
  <c r="AZ60" i="38" s="1"/>
  <c r="AI48" i="38"/>
  <c r="AW48" i="38"/>
  <c r="AG48" i="38"/>
  <c r="AS48" i="38"/>
  <c r="AD48" i="38"/>
  <c r="AB48" i="38"/>
  <c r="AP48" i="38"/>
  <c r="AU48" i="38"/>
  <c r="AE48" i="38"/>
  <c r="AJ29" i="38"/>
  <c r="E7" i="35"/>
  <c r="C24" i="35" s="1"/>
  <c r="P87" i="38" l="1"/>
  <c r="P66" i="38" s="1"/>
  <c r="P65" i="38"/>
  <c r="P76" i="38" s="1"/>
  <c r="AQ87" i="38"/>
  <c r="AQ66" i="38" s="1"/>
  <c r="AQ65" i="38"/>
  <c r="AQ76" i="38" s="1"/>
  <c r="AP65" i="38"/>
  <c r="AP76" i="38" s="1"/>
  <c r="AP87" i="38"/>
  <c r="AP66" i="38" s="1"/>
  <c r="AO87" i="38"/>
  <c r="AO66" i="38" s="1"/>
  <c r="AO65" i="38"/>
  <c r="AN87" i="38"/>
  <c r="AN66" i="38" s="1"/>
  <c r="AN65" i="38"/>
  <c r="AM87" i="38"/>
  <c r="AM66" i="38" s="1"/>
  <c r="AM65" i="38"/>
  <c r="AM76" i="38" s="1"/>
  <c r="AL87" i="38"/>
  <c r="AL66" i="38" s="1"/>
  <c r="AL65" i="38"/>
  <c r="AL76" i="38" s="1"/>
  <c r="AI65" i="38"/>
  <c r="AI87" i="38"/>
  <c r="AI66" i="38" s="1"/>
  <c r="AF87" i="38"/>
  <c r="AF66" i="38" s="1"/>
  <c r="AF65" i="38"/>
  <c r="AF76" i="38" s="1"/>
  <c r="AE65" i="38"/>
  <c r="AE76" i="38" s="1"/>
  <c r="AE87" i="38"/>
  <c r="AE66" i="38" s="1"/>
  <c r="I87" i="38"/>
  <c r="I66" i="38" s="1"/>
  <c r="I65" i="38"/>
  <c r="AH87" i="38"/>
  <c r="AH66" i="38" s="1"/>
  <c r="AH65" i="38"/>
  <c r="AC87" i="38"/>
  <c r="AC66" i="38" s="1"/>
  <c r="AC65" i="38"/>
  <c r="AC76" i="38" s="1"/>
  <c r="AB87" i="38"/>
  <c r="AB66" i="38" s="1"/>
  <c r="AB65" i="38"/>
  <c r="AB76" i="38" s="1"/>
  <c r="AA65" i="38"/>
  <c r="AA87" i="38"/>
  <c r="AA66" i="38" s="1"/>
  <c r="Z87" i="38"/>
  <c r="Z66" i="38" s="1"/>
  <c r="Z65" i="38"/>
  <c r="Z76" i="38" s="1"/>
  <c r="Y65" i="38"/>
  <c r="Y87" i="38"/>
  <c r="Y66" i="38" s="1"/>
  <c r="X87" i="38"/>
  <c r="X66" i="38" s="1"/>
  <c r="X65" i="38"/>
  <c r="AD87" i="38"/>
  <c r="AD66" i="38" s="1"/>
  <c r="AD65" i="38"/>
  <c r="E87" i="38"/>
  <c r="E66" i="38" s="1"/>
  <c r="E65" i="38"/>
  <c r="E76" i="38" s="1"/>
  <c r="AG65" i="38"/>
  <c r="AG87" i="38"/>
  <c r="AG66" i="38" s="1"/>
  <c r="AG76" i="38" s="1"/>
  <c r="V87" i="38"/>
  <c r="V66" i="38" s="1"/>
  <c r="V65" i="38"/>
  <c r="V76" i="38" s="1"/>
  <c r="U87" i="38"/>
  <c r="U66" i="38" s="1"/>
  <c r="U65" i="38"/>
  <c r="U76" i="38" s="1"/>
  <c r="T87" i="38"/>
  <c r="T66" i="38" s="1"/>
  <c r="T65" i="38"/>
  <c r="S87" i="38"/>
  <c r="S66" i="38" s="1"/>
  <c r="S65" i="38"/>
  <c r="R87" i="38"/>
  <c r="R66" i="38" s="1"/>
  <c r="R65" i="38"/>
  <c r="Q65" i="38"/>
  <c r="Q87" i="38"/>
  <c r="Q66" i="38" s="1"/>
  <c r="AR87" i="38"/>
  <c r="AR66" i="38" s="1"/>
  <c r="AR65" i="38"/>
  <c r="AR76" i="38" s="1"/>
  <c r="AJ65" i="38"/>
  <c r="AJ87" i="38"/>
  <c r="AJ66" i="38" s="1"/>
  <c r="O87" i="38"/>
  <c r="O66" i="38" s="1"/>
  <c r="O65" i="38"/>
  <c r="O76" i="38" s="1"/>
  <c r="N87" i="38"/>
  <c r="N66" i="38" s="1"/>
  <c r="N65" i="38"/>
  <c r="M87" i="38"/>
  <c r="M66" i="38" s="1"/>
  <c r="M65" i="38"/>
  <c r="L65" i="38"/>
  <c r="L87" i="38"/>
  <c r="L66" i="38" s="1"/>
  <c r="K87" i="38"/>
  <c r="K66" i="38" s="1"/>
  <c r="K65" i="38"/>
  <c r="K76" i="38" s="1"/>
  <c r="J87" i="38"/>
  <c r="J66" i="38" s="1"/>
  <c r="J65" i="38"/>
  <c r="J76" i="38" s="1"/>
  <c r="AK65" i="38"/>
  <c r="AK87" i="38"/>
  <c r="AK66" i="38" s="1"/>
  <c r="C25" i="35"/>
  <c r="F86" i="34"/>
  <c r="M86" i="34"/>
  <c r="T86" i="34"/>
  <c r="AA86" i="34"/>
  <c r="AH86" i="34"/>
  <c r="AO86" i="34"/>
  <c r="G86" i="34"/>
  <c r="N86" i="34"/>
  <c r="AB86" i="34"/>
  <c r="AI86" i="34"/>
  <c r="AP86" i="34"/>
  <c r="AE86" i="34"/>
  <c r="R86" i="34"/>
  <c r="AG86" i="34"/>
  <c r="U86" i="34"/>
  <c r="X86" i="34"/>
  <c r="H86" i="34"/>
  <c r="O86" i="34"/>
  <c r="V86" i="34"/>
  <c r="AC86" i="34"/>
  <c r="AJ86" i="34"/>
  <c r="AQ86" i="34"/>
  <c r="I86" i="34"/>
  <c r="W86" i="34"/>
  <c r="AD86" i="34"/>
  <c r="AK86" i="34"/>
  <c r="AR86" i="34"/>
  <c r="Q86" i="34"/>
  <c r="E86" i="34"/>
  <c r="K86" i="34"/>
  <c r="Z86" i="34"/>
  <c r="P86" i="34"/>
  <c r="AL86" i="34"/>
  <c r="Y86" i="34"/>
  <c r="L86" i="34"/>
  <c r="J86" i="34"/>
  <c r="AF86" i="34"/>
  <c r="AN86" i="34"/>
  <c r="AM86" i="34"/>
  <c r="S86" i="34"/>
  <c r="H87" i="38"/>
  <c r="H66" i="38" s="1"/>
  <c r="H65" i="38"/>
  <c r="G65" i="38"/>
  <c r="G87" i="38"/>
  <c r="G66" i="38" s="1"/>
  <c r="F87" i="38"/>
  <c r="F66" i="38" s="1"/>
  <c r="F65" i="38"/>
  <c r="F76" i="38" s="1"/>
  <c r="W65" i="38"/>
  <c r="W87" i="38"/>
  <c r="W66" i="38" s="1"/>
  <c r="AQ60" i="38"/>
  <c r="AD60" i="38"/>
  <c r="AK60" i="38"/>
  <c r="Q60" i="38"/>
  <c r="AS60" i="38"/>
  <c r="AV60" i="38"/>
  <c r="AW60" i="38"/>
  <c r="AX60" i="38"/>
  <c r="J60" i="38"/>
  <c r="L60" i="38"/>
  <c r="F61" i="38"/>
  <c r="F62" i="38" s="1"/>
  <c r="G61" i="38" s="1"/>
  <c r="E63" i="38"/>
  <c r="E64" i="38" s="1"/>
  <c r="E77" i="38" s="1"/>
  <c r="E80" i="38" s="1"/>
  <c r="E81" i="38" s="1"/>
  <c r="AF60" i="38"/>
  <c r="W60" i="38"/>
  <c r="Z60" i="38"/>
  <c r="M60" i="38"/>
  <c r="N60" i="38"/>
  <c r="O60" i="38"/>
  <c r="AN60" i="38"/>
  <c r="R60" i="38"/>
  <c r="AR60" i="38"/>
  <c r="T60" i="38"/>
  <c r="U60" i="38"/>
  <c r="V60" i="38"/>
  <c r="AM60" i="38"/>
  <c r="AG60" i="38"/>
  <c r="K60" i="38"/>
  <c r="X60" i="38"/>
  <c r="AA60" i="38"/>
  <c r="AB60" i="38"/>
  <c r="AC60" i="38"/>
  <c r="AU60" i="38"/>
  <c r="I60" i="38"/>
  <c r="Y60" i="38"/>
  <c r="AE60" i="38"/>
  <c r="AH60" i="38"/>
  <c r="AI60" i="38"/>
  <c r="AJ60" i="38"/>
  <c r="N76" i="38" l="1"/>
  <c r="Y76" i="38"/>
  <c r="T76" i="38"/>
  <c r="G76" i="38"/>
  <c r="Q76" i="38"/>
  <c r="H76" i="38"/>
  <c r="L76" i="38"/>
  <c r="R76" i="38"/>
  <c r="AD76" i="38"/>
  <c r="AH76" i="38"/>
  <c r="AN76" i="38"/>
  <c r="W76" i="38"/>
  <c r="AK76" i="38"/>
  <c r="M76" i="38"/>
  <c r="AJ76" i="38"/>
  <c r="S76" i="38"/>
  <c r="X76" i="38"/>
  <c r="AA76" i="38"/>
  <c r="I76" i="38"/>
  <c r="AI76" i="38"/>
  <c r="AO76" i="38"/>
  <c r="F63" i="38"/>
  <c r="F64" i="38" s="1"/>
  <c r="F77" i="38" s="1"/>
  <c r="F80" i="38" s="1"/>
  <c r="F81" i="38" s="1"/>
  <c r="G62" i="38"/>
  <c r="H61" i="38" s="1"/>
  <c r="H18" i="34"/>
  <c r="G18" i="34"/>
  <c r="G26" i="34" s="1"/>
  <c r="G28" i="34" s="1"/>
  <c r="C29" i="29"/>
  <c r="BD79" i="36"/>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E60" i="36"/>
  <c r="BD25" i="36"/>
  <c r="BD26" i="36"/>
  <c r="BC25" i="36"/>
  <c r="BC26" i="36"/>
  <c r="BB25" i="36"/>
  <c r="BB26" i="36"/>
  <c r="BA25" i="36"/>
  <c r="BA26" i="36"/>
  <c r="AZ25" i="36"/>
  <c r="AZ26" i="36" s="1"/>
  <c r="AY25" i="36"/>
  <c r="AY26" i="36" s="1"/>
  <c r="AX25" i="36"/>
  <c r="AX26" i="36" s="1"/>
  <c r="AW25" i="36"/>
  <c r="AV25" i="36"/>
  <c r="AU25" i="36"/>
  <c r="AT25" i="36"/>
  <c r="AS25" i="36"/>
  <c r="AR25" i="36"/>
  <c r="AQ25" i="36"/>
  <c r="AP25" i="36"/>
  <c r="AO25" i="36"/>
  <c r="AN25" i="36"/>
  <c r="AM25" i="36"/>
  <c r="AL25" i="36"/>
  <c r="AK25" i="36"/>
  <c r="AK26" i="36" s="1"/>
  <c r="AJ25" i="36"/>
  <c r="AI25" i="36"/>
  <c r="AH25" i="36"/>
  <c r="AG25" i="36"/>
  <c r="AF25" i="36"/>
  <c r="AE25" i="36"/>
  <c r="AD25" i="36"/>
  <c r="AC25" i="36"/>
  <c r="AB25" i="36"/>
  <c r="AA25" i="36"/>
  <c r="Z25" i="36"/>
  <c r="Y25" i="36"/>
  <c r="X25" i="36"/>
  <c r="W25" i="36"/>
  <c r="V25" i="36"/>
  <c r="U25" i="36"/>
  <c r="T25" i="36"/>
  <c r="S25" i="36"/>
  <c r="R25" i="36"/>
  <c r="Q25" i="36"/>
  <c r="Q26" i="36" s="1"/>
  <c r="P25" i="36"/>
  <c r="O25" i="36"/>
  <c r="O26" i="36" s="1"/>
  <c r="O28" i="36" s="1"/>
  <c r="N25" i="36"/>
  <c r="M25" i="36"/>
  <c r="M26" i="36" s="1"/>
  <c r="L25" i="36"/>
  <c r="K25" i="36"/>
  <c r="J25" i="36"/>
  <c r="I25" i="36"/>
  <c r="H25" i="36"/>
  <c r="G25" i="36"/>
  <c r="G26" i="36" s="1"/>
  <c r="F25" i="36"/>
  <c r="E25" i="36"/>
  <c r="AW18" i="36"/>
  <c r="AV18" i="36"/>
  <c r="AV26" i="36" s="1"/>
  <c r="AU18" i="36"/>
  <c r="AU26" i="36" s="1"/>
  <c r="AU28" i="36" s="1"/>
  <c r="AT18" i="36"/>
  <c r="AT26" i="36" s="1"/>
  <c r="AT28" i="36" s="1"/>
  <c r="AS18" i="36"/>
  <c r="AR18" i="36"/>
  <c r="AR26" i="36" s="1"/>
  <c r="AQ18" i="36"/>
  <c r="AQ26" i="36" s="1"/>
  <c r="AP18" i="36"/>
  <c r="AO18" i="36"/>
  <c r="AO26" i="36" s="1"/>
  <c r="AN18" i="36"/>
  <c r="AN26" i="36" s="1"/>
  <c r="AN28" i="36" s="1"/>
  <c r="AM18" i="36"/>
  <c r="AM26" i="36" s="1"/>
  <c r="AM28" i="36" s="1"/>
  <c r="AM29" i="36" s="1"/>
  <c r="AL18" i="36"/>
  <c r="AL26" i="36" s="1"/>
  <c r="AL28" i="36"/>
  <c r="AK18" i="36"/>
  <c r="AJ18" i="36"/>
  <c r="AI18" i="36"/>
  <c r="AH18" i="36"/>
  <c r="AG18" i="36"/>
  <c r="AG26" i="36" s="1"/>
  <c r="AF18" i="36"/>
  <c r="AF26" i="36" s="1"/>
  <c r="AE18" i="36"/>
  <c r="AE26" i="36" s="1"/>
  <c r="AD18" i="36"/>
  <c r="AD26" i="36" s="1"/>
  <c r="AC18" i="36"/>
  <c r="AB18" i="36"/>
  <c r="AA18" i="36"/>
  <c r="AA26" i="36" s="1"/>
  <c r="Z18" i="36"/>
  <c r="Z26" i="36" s="1"/>
  <c r="Y18" i="36"/>
  <c r="Y26" i="36"/>
  <c r="X18" i="36"/>
  <c r="X26" i="36"/>
  <c r="W18" i="36"/>
  <c r="W26" i="36"/>
  <c r="W28" i="36" s="1"/>
  <c r="AT48" i="36" s="1"/>
  <c r="V18" i="36"/>
  <c r="U18" i="36"/>
  <c r="T18" i="36"/>
  <c r="T26" i="36"/>
  <c r="S18" i="36"/>
  <c r="S26" i="36"/>
  <c r="S28" i="36" s="1"/>
  <c r="R18" i="36"/>
  <c r="R26" i="36"/>
  <c r="Q18" i="36"/>
  <c r="P18" i="36"/>
  <c r="P26" i="36"/>
  <c r="O18" i="36"/>
  <c r="N18" i="36"/>
  <c r="N26" i="36" s="1"/>
  <c r="M18" i="36"/>
  <c r="L18" i="36"/>
  <c r="L26" i="36"/>
  <c r="K18" i="36"/>
  <c r="K26" i="36"/>
  <c r="K29" i="36" s="1"/>
  <c r="J18" i="36"/>
  <c r="I18" i="36"/>
  <c r="I26" i="36" s="1"/>
  <c r="H18" i="36"/>
  <c r="H26" i="36" s="1"/>
  <c r="G18" i="36"/>
  <c r="F18" i="36"/>
  <c r="F26" i="36" s="1"/>
  <c r="E18" i="36"/>
  <c r="E26" i="36" s="1"/>
  <c r="F18" i="34"/>
  <c r="F26" i="34" s="1"/>
  <c r="F28" i="34" s="1"/>
  <c r="E18" i="34"/>
  <c r="E26" i="34" s="1"/>
  <c r="E28" i="34" s="1"/>
  <c r="AP26" i="36"/>
  <c r="AB26" i="36"/>
  <c r="AW26" i="36"/>
  <c r="V26" i="36"/>
  <c r="V28" i="36" s="1"/>
  <c r="AJ26" i="36"/>
  <c r="AI26" i="36"/>
  <c r="AI28" i="36" s="1"/>
  <c r="AI29" i="36" s="1"/>
  <c r="K28" i="36"/>
  <c r="AF28" i="36"/>
  <c r="H28" i="36"/>
  <c r="AJ28" i="36"/>
  <c r="AJ29" i="36"/>
  <c r="AP28" i="36"/>
  <c r="AP29" i="36"/>
  <c r="G28" i="36"/>
  <c r="N32" i="36" s="1"/>
  <c r="P28" i="36"/>
  <c r="P29" i="36"/>
  <c r="S29" i="36"/>
  <c r="Y28" i="36"/>
  <c r="Y29" i="36"/>
  <c r="T28" i="36"/>
  <c r="T29" i="36"/>
  <c r="AE28" i="36"/>
  <c r="AK56" i="36" s="1"/>
  <c r="AH26" i="36"/>
  <c r="J26" i="36"/>
  <c r="L28" i="36"/>
  <c r="L29" i="36"/>
  <c r="V29" i="36"/>
  <c r="AT29" i="36"/>
  <c r="X28" i="36"/>
  <c r="AJ49" i="36" s="1"/>
  <c r="AJ37" i="36"/>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Q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AD40" i="36"/>
  <c r="AY40" i="36"/>
  <c r="AX40" i="36"/>
  <c r="AU40" i="36"/>
  <c r="AT40" i="36"/>
  <c r="T40" i="36"/>
  <c r="AQ40" i="36"/>
  <c r="AN40" i="36"/>
  <c r="AM40" i="36"/>
  <c r="BC40" i="36"/>
  <c r="O29" i="36"/>
  <c r="AN44" i="36"/>
  <c r="AC44" i="36"/>
  <c r="AI44" i="36"/>
  <c r="AG44" i="36"/>
  <c r="AD44" i="36"/>
  <c r="AB44" i="36"/>
  <c r="Z44" i="36"/>
  <c r="AW44" i="36"/>
  <c r="W33" i="36"/>
  <c r="AM33" i="36"/>
  <c r="Z33" i="36"/>
  <c r="AW33" i="36"/>
  <c r="AL49" i="36"/>
  <c r="AK49" i="36"/>
  <c r="AF49" i="36"/>
  <c r="BC49" i="36"/>
  <c r="AZ49" i="36"/>
  <c r="AB49" i="36"/>
  <c r="AT49" i="36"/>
  <c r="AS49" i="36"/>
  <c r="AX48" i="36"/>
  <c r="AW48" i="36"/>
  <c r="X48" i="36"/>
  <c r="AU48" i="36"/>
  <c r="AI48" i="36"/>
  <c r="AB48" i="36"/>
  <c r="BA48" i="36"/>
  <c r="AP48" i="36"/>
  <c r="AN48" i="36"/>
  <c r="AL48" i="36"/>
  <c r="AH48" i="36"/>
  <c r="AC48" i="36"/>
  <c r="BD48" i="36"/>
  <c r="AZ48" i="36"/>
  <c r="BB48" i="36"/>
  <c r="AD48" i="36"/>
  <c r="AY48"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P32" i="36"/>
  <c r="AW32" i="36"/>
  <c r="AL32" i="36"/>
  <c r="AK32" i="36"/>
  <c r="AJ32" i="36"/>
  <c r="K32" i="36"/>
  <c r="AH32" i="36"/>
  <c r="AG32" i="36"/>
  <c r="AF32" i="36"/>
  <c r="AE32" i="36"/>
  <c r="AD32" i="36"/>
  <c r="AQ32" i="36"/>
  <c r="AB32" i="36"/>
  <c r="AA32" i="36"/>
  <c r="AX32" i="36"/>
  <c r="AV32" i="36"/>
  <c r="AU32" i="36"/>
  <c r="R32" i="36"/>
  <c r="AT32" i="36"/>
  <c r="AS32" i="36"/>
  <c r="AR32" i="36"/>
  <c r="Q32" i="36"/>
  <c r="J28" i="36"/>
  <c r="G29" i="36"/>
  <c r="AL56" i="36"/>
  <c r="AJ56" i="36"/>
  <c r="AH56" i="36"/>
  <c r="BD56" i="36"/>
  <c r="AF56" i="36"/>
  <c r="BB56" i="36"/>
  <c r="AZ56" i="36"/>
  <c r="AW56" i="36"/>
  <c r="AV56" i="36"/>
  <c r="AT56" i="36"/>
  <c r="AS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AK35" i="36"/>
  <c r="AO35" i="36"/>
  <c r="AM35" i="36"/>
  <c r="AH35" i="36"/>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c r="BC25" i="34"/>
  <c r="BC26" i="34"/>
  <c r="BB25" i="34"/>
  <c r="BB26" i="34" s="1"/>
  <c r="BA25" i="34"/>
  <c r="BA26" i="34"/>
  <c r="AZ25" i="34"/>
  <c r="AZ26" i="34"/>
  <c r="AY25" i="34"/>
  <c r="AY26" i="34"/>
  <c r="AX25" i="34"/>
  <c r="AX26" i="34" s="1"/>
  <c r="AW25" i="34"/>
  <c r="AV25" i="34"/>
  <c r="AV26" i="34" s="1"/>
  <c r="AU25" i="34"/>
  <c r="AT25" i="34"/>
  <c r="AS25" i="34"/>
  <c r="AR25" i="34"/>
  <c r="AQ25" i="34"/>
  <c r="AP25" i="34"/>
  <c r="AO25" i="34"/>
  <c r="AN25" i="34"/>
  <c r="AN26" i="34" s="1"/>
  <c r="AM25" i="34"/>
  <c r="AL25" i="34"/>
  <c r="AK25" i="34"/>
  <c r="AJ25" i="34"/>
  <c r="AI25" i="34"/>
  <c r="AH25" i="34"/>
  <c r="AG25" i="34"/>
  <c r="AF25" i="34"/>
  <c r="AF26" i="34" s="1"/>
  <c r="AE25" i="34"/>
  <c r="AD25" i="34"/>
  <c r="AC25" i="34"/>
  <c r="AB25" i="34"/>
  <c r="AA25" i="34"/>
  <c r="Z25" i="34"/>
  <c r="Y25" i="34"/>
  <c r="X25" i="34"/>
  <c r="X26" i="34" s="1"/>
  <c r="W25" i="34"/>
  <c r="V25" i="34"/>
  <c r="U25" i="34"/>
  <c r="T25" i="34"/>
  <c r="S25" i="34"/>
  <c r="R25" i="34"/>
  <c r="Q25" i="34"/>
  <c r="P25" i="34"/>
  <c r="O25" i="34"/>
  <c r="N25" i="34"/>
  <c r="M25" i="34"/>
  <c r="L25" i="34"/>
  <c r="K25" i="34"/>
  <c r="J25" i="34"/>
  <c r="I25" i="34"/>
  <c r="H25" i="34"/>
  <c r="G25" i="34"/>
  <c r="F25" i="34"/>
  <c r="E25" i="34"/>
  <c r="AW18" i="34"/>
  <c r="AV18" i="34"/>
  <c r="AU18" i="34"/>
  <c r="AT18" i="34"/>
  <c r="AS18" i="34"/>
  <c r="AS26" i="34" s="1"/>
  <c r="AR18" i="34"/>
  <c r="AQ18" i="34"/>
  <c r="AP18" i="34"/>
  <c r="AO18" i="34"/>
  <c r="AN18" i="34"/>
  <c r="AM18" i="34"/>
  <c r="AL18" i="34"/>
  <c r="AK18" i="34"/>
  <c r="AK26" i="34" s="1"/>
  <c r="AJ18" i="34"/>
  <c r="AI18" i="34"/>
  <c r="AH18" i="34"/>
  <c r="AG18" i="34"/>
  <c r="AG26" i="34" s="1"/>
  <c r="AF18" i="34"/>
  <c r="AE18" i="34"/>
  <c r="AD18" i="34"/>
  <c r="AC18" i="34"/>
  <c r="AB18" i="34"/>
  <c r="AA18" i="34"/>
  <c r="Z18" i="34"/>
  <c r="Y18" i="34"/>
  <c r="Y26" i="34" s="1"/>
  <c r="X18" i="34"/>
  <c r="W18" i="34"/>
  <c r="V18" i="34"/>
  <c r="U18" i="34"/>
  <c r="T18" i="34"/>
  <c r="S18" i="34"/>
  <c r="S26" i="34" s="1"/>
  <c r="R18" i="34"/>
  <c r="Q18" i="34"/>
  <c r="Q26" i="34"/>
  <c r="P18" i="34"/>
  <c r="O18" i="34"/>
  <c r="N18" i="34"/>
  <c r="M18" i="34"/>
  <c r="L18" i="34"/>
  <c r="K18" i="34"/>
  <c r="K26" i="34"/>
  <c r="J18" i="34"/>
  <c r="I18" i="34"/>
  <c r="I5" i="20"/>
  <c r="J5" i="20"/>
  <c r="G69" i="36" s="1"/>
  <c r="K5" i="20"/>
  <c r="H69" i="36" s="1"/>
  <c r="L5" i="20"/>
  <c r="I69" i="36" s="1"/>
  <c r="M5" i="20"/>
  <c r="J69" i="36"/>
  <c r="N5" i="20"/>
  <c r="K69" i="36" s="1"/>
  <c r="O5" i="20"/>
  <c r="L69" i="36" s="1"/>
  <c r="P5" i="20"/>
  <c r="Q5" i="20"/>
  <c r="N69" i="36"/>
  <c r="R5" i="20"/>
  <c r="O69" i="36"/>
  <c r="S5" i="20"/>
  <c r="P69" i="36"/>
  <c r="T5" i="20"/>
  <c r="Q69" i="36"/>
  <c r="U5" i="20"/>
  <c r="R69" i="36"/>
  <c r="V5" i="20"/>
  <c r="S69" i="36"/>
  <c r="W5" i="20"/>
  <c r="T69" i="36"/>
  <c r="X5" i="20"/>
  <c r="U69" i="36"/>
  <c r="Y5" i="20"/>
  <c r="V69" i="36"/>
  <c r="Z5" i="20"/>
  <c r="W69" i="36"/>
  <c r="AA5" i="20"/>
  <c r="AB5" i="20"/>
  <c r="Y69" i="36" s="1"/>
  <c r="AC5" i="20"/>
  <c r="AD5" i="20"/>
  <c r="AA69" i="36"/>
  <c r="AE5" i="20"/>
  <c r="AB69" i="36"/>
  <c r="AF5" i="20"/>
  <c r="AC69" i="36"/>
  <c r="AG5" i="20"/>
  <c r="AD69" i="36"/>
  <c r="AH5" i="20"/>
  <c r="AE69" i="36"/>
  <c r="AI5" i="20"/>
  <c r="AF69" i="36"/>
  <c r="AJ5" i="20"/>
  <c r="AG69" i="36"/>
  <c r="AK5" i="20"/>
  <c r="AH69" i="36"/>
  <c r="AL5" i="20"/>
  <c r="AI69" i="36"/>
  <c r="AM5" i="20"/>
  <c r="AJ69" i="36"/>
  <c r="AN5" i="20"/>
  <c r="AO5" i="20"/>
  <c r="AL69" i="36" s="1"/>
  <c r="AP5" i="20"/>
  <c r="AM69" i="36" s="1"/>
  <c r="AQ5" i="20"/>
  <c r="AN69" i="36"/>
  <c r="AR5" i="20"/>
  <c r="AO69" i="36" s="1"/>
  <c r="AS5" i="20"/>
  <c r="AP69" i="36" s="1"/>
  <c r="AT5" i="20"/>
  <c r="AQ69" i="36" s="1"/>
  <c r="AU5" i="20"/>
  <c r="AR69" i="36"/>
  <c r="AV5" i="20"/>
  <c r="AS69" i="36" s="1"/>
  <c r="AW5" i="20"/>
  <c r="AT69" i="36" s="1"/>
  <c r="AX5" i="20"/>
  <c r="AU69" i="36" s="1"/>
  <c r="AY5" i="20"/>
  <c r="AZ5" i="20"/>
  <c r="AW69" i="36"/>
  <c r="BA5" i="20"/>
  <c r="BB5" i="20"/>
  <c r="AY69" i="36" s="1"/>
  <c r="BC5" i="20"/>
  <c r="BD5" i="20"/>
  <c r="BA69" i="36"/>
  <c r="BE5" i="20"/>
  <c r="BF5" i="20"/>
  <c r="BC69" i="36" s="1"/>
  <c r="BG5" i="20"/>
  <c r="BD69" i="36" s="1"/>
  <c r="H5" i="20"/>
  <c r="E69" i="36" s="1"/>
  <c r="G11" i="20"/>
  <c r="G10" i="20"/>
  <c r="F71" i="36" s="1"/>
  <c r="G9" i="20"/>
  <c r="I70" i="36" s="1"/>
  <c r="G8" i="20"/>
  <c r="G7" i="20"/>
  <c r="AM67" i="36" s="1"/>
  <c r="G6" i="20"/>
  <c r="AP12" i="20"/>
  <c r="AM87" i="36" s="1"/>
  <c r="AM66" i="36" s="1"/>
  <c r="D34" i="20"/>
  <c r="AY65" i="36"/>
  <c r="AR65" i="36"/>
  <c r="AK65" i="36"/>
  <c r="AD65" i="36"/>
  <c r="W65" i="36"/>
  <c r="P65" i="36"/>
  <c r="I65" i="36"/>
  <c r="AX65" i="36"/>
  <c r="AQ65" i="36"/>
  <c r="AJ65" i="36"/>
  <c r="AC65" i="36"/>
  <c r="V65" i="36"/>
  <c r="O65" i="36"/>
  <c r="H65" i="36"/>
  <c r="BD65" i="36"/>
  <c r="AW65" i="36"/>
  <c r="AP65" i="36"/>
  <c r="AI65" i="36"/>
  <c r="AB65" i="36"/>
  <c r="U65" i="36"/>
  <c r="N65" i="36"/>
  <c r="G65" i="36"/>
  <c r="BC65" i="36"/>
  <c r="AV65" i="36"/>
  <c r="AO65" i="36"/>
  <c r="AH65" i="36"/>
  <c r="AA65" i="36"/>
  <c r="T65" i="36"/>
  <c r="M65" i="36"/>
  <c r="F65" i="36"/>
  <c r="BB65" i="36"/>
  <c r="AU65" i="36"/>
  <c r="AN65" i="36"/>
  <c r="AG65" i="36"/>
  <c r="Z65" i="36"/>
  <c r="S65" i="36"/>
  <c r="L65" i="36"/>
  <c r="E65" i="36"/>
  <c r="AL65" i="36"/>
  <c r="K65" i="36"/>
  <c r="J65" i="36"/>
  <c r="X65" i="36"/>
  <c r="AS65" i="36"/>
  <c r="AF65" i="36"/>
  <c r="AT65" i="36"/>
  <c r="BA65" i="36"/>
  <c r="AE65" i="36"/>
  <c r="AZ65" i="36"/>
  <c r="Y65" i="36"/>
  <c r="R65" i="36"/>
  <c r="AM65" i="36"/>
  <c r="Q65" i="36"/>
  <c r="AX69" i="34"/>
  <c r="AX69" i="36"/>
  <c r="BA67" i="36"/>
  <c r="AT67" i="36"/>
  <c r="AF67" i="36"/>
  <c r="AZ67" i="36"/>
  <c r="AS67" i="36"/>
  <c r="AE67" i="36"/>
  <c r="AR67" i="36"/>
  <c r="AK67" i="36"/>
  <c r="W67" i="36"/>
  <c r="AQ67" i="36"/>
  <c r="AJ67" i="36"/>
  <c r="V67" i="36"/>
  <c r="AP67" i="36"/>
  <c r="AI67" i="36"/>
  <c r="U67" i="36"/>
  <c r="M67" i="36"/>
  <c r="AH67" i="36"/>
  <c r="BB67" i="36"/>
  <c r="AA67" i="36"/>
  <c r="E67" i="36"/>
  <c r="S67" i="36"/>
  <c r="AV69" i="34"/>
  <c r="AV69" i="36"/>
  <c r="M69" i="34"/>
  <c r="M69" i="36"/>
  <c r="F69" i="36"/>
  <c r="AX68" i="36"/>
  <c r="AQ68" i="36"/>
  <c r="AJ68" i="36"/>
  <c r="AC68" i="36"/>
  <c r="V68" i="36"/>
  <c r="O68" i="36"/>
  <c r="H68" i="36"/>
  <c r="AZ68" i="36"/>
  <c r="BD68" i="36"/>
  <c r="AW68" i="36"/>
  <c r="AP68" i="36"/>
  <c r="AI68" i="36"/>
  <c r="AB68" i="36"/>
  <c r="U68" i="36"/>
  <c r="N68" i="36"/>
  <c r="G68" i="36"/>
  <c r="AL68" i="36"/>
  <c r="J68" i="36"/>
  <c r="BC68" i="36"/>
  <c r="AV68" i="36"/>
  <c r="AO68" i="36"/>
  <c r="AH68" i="36"/>
  <c r="AA68" i="36"/>
  <c r="T68" i="36"/>
  <c r="M68" i="36"/>
  <c r="F68" i="36"/>
  <c r="X68" i="36"/>
  <c r="BB68" i="36"/>
  <c r="AU68" i="36"/>
  <c r="AN68" i="36"/>
  <c r="AG68" i="36"/>
  <c r="Z68" i="36"/>
  <c r="S68" i="36"/>
  <c r="L68" i="36"/>
  <c r="E68" i="36"/>
  <c r="AE68" i="36"/>
  <c r="BA68" i="36"/>
  <c r="AT68" i="36"/>
  <c r="AM68" i="36"/>
  <c r="AF68" i="36"/>
  <c r="Y68" i="36"/>
  <c r="R68" i="36"/>
  <c r="K68" i="36"/>
  <c r="AS68" i="36"/>
  <c r="Q68" i="36"/>
  <c r="AK68" i="36"/>
  <c r="AD68" i="36"/>
  <c r="I68" i="36"/>
  <c r="AY68" i="36"/>
  <c r="W68" i="36"/>
  <c r="P68" i="36"/>
  <c r="AR68" i="36"/>
  <c r="AA26" i="34"/>
  <c r="AO26" i="34"/>
  <c r="BC71" i="36"/>
  <c r="AO71" i="36"/>
  <c r="T71" i="36"/>
  <c r="M71" i="36"/>
  <c r="V71" i="36"/>
  <c r="AU71" i="36"/>
  <c r="Z71" i="36"/>
  <c r="S71" i="36"/>
  <c r="E71" i="36"/>
  <c r="AT71" i="36"/>
  <c r="Y71" i="36"/>
  <c r="R71" i="36"/>
  <c r="AC71" i="36"/>
  <c r="AS71" i="36"/>
  <c r="X71" i="36"/>
  <c r="Q71" i="36"/>
  <c r="AQ71" i="36"/>
  <c r="O71" i="36"/>
  <c r="AY71" i="36"/>
  <c r="AR71" i="36"/>
  <c r="AD71" i="36"/>
  <c r="W71" i="36"/>
  <c r="I71" i="36"/>
  <c r="AX71" i="36"/>
  <c r="AJ71" i="36"/>
  <c r="H71" i="36"/>
  <c r="AB71" i="36"/>
  <c r="U71" i="36"/>
  <c r="AP71" i="36"/>
  <c r="N71" i="36"/>
  <c r="BD71" i="36"/>
  <c r="G71" i="36"/>
  <c r="AW71" i="36"/>
  <c r="AI71" i="36"/>
  <c r="AZ69" i="34"/>
  <c r="AZ69" i="36"/>
  <c r="X69" i="34"/>
  <c r="X69" i="36"/>
  <c r="AI26" i="34"/>
  <c r="AW26" i="34"/>
  <c r="BB69" i="34"/>
  <c r="BB69" i="36"/>
  <c r="Z69" i="34"/>
  <c r="Z69" i="36"/>
  <c r="AY70" i="36"/>
  <c r="AR70" i="36"/>
  <c r="AK70" i="36"/>
  <c r="P70" i="36"/>
  <c r="AX70" i="36"/>
  <c r="AJ70" i="36"/>
  <c r="AC70" i="36"/>
  <c r="V70" i="36"/>
  <c r="H70" i="36"/>
  <c r="R70" i="36"/>
  <c r="AW70" i="36"/>
  <c r="AP70" i="36"/>
  <c r="AI70" i="36"/>
  <c r="U70" i="36"/>
  <c r="G70" i="36"/>
  <c r="BC70" i="36"/>
  <c r="AV70" i="36"/>
  <c r="AO70" i="36"/>
  <c r="AA70" i="36"/>
  <c r="M70" i="36"/>
  <c r="AT70" i="36"/>
  <c r="BB70" i="36"/>
  <c r="AU70" i="36"/>
  <c r="AG70" i="36"/>
  <c r="S70" i="36"/>
  <c r="E70" i="36"/>
  <c r="AF70" i="36"/>
  <c r="K70" i="36"/>
  <c r="AS70" i="36"/>
  <c r="AZ70" i="36"/>
  <c r="J70" i="36"/>
  <c r="AL70" i="36"/>
  <c r="AZ72" i="36"/>
  <c r="AS72" i="36"/>
  <c r="AL72" i="36"/>
  <c r="AE72" i="36"/>
  <c r="X72" i="36"/>
  <c r="Q72" i="36"/>
  <c r="J72" i="36"/>
  <c r="L72" i="36"/>
  <c r="AY72" i="36"/>
  <c r="AR72" i="36"/>
  <c r="AK72" i="36"/>
  <c r="AD72" i="36"/>
  <c r="W72" i="36"/>
  <c r="P72" i="36"/>
  <c r="I72" i="36"/>
  <c r="E72" i="36"/>
  <c r="AX72" i="36"/>
  <c r="AQ72" i="36"/>
  <c r="AJ72" i="36"/>
  <c r="AC72" i="36"/>
  <c r="V72" i="36"/>
  <c r="O72" i="36"/>
  <c r="H72" i="36"/>
  <c r="AG72" i="36"/>
  <c r="BD72" i="36"/>
  <c r="AW72" i="36"/>
  <c r="AP72" i="36"/>
  <c r="AI72" i="36"/>
  <c r="AB72" i="36"/>
  <c r="U72" i="36"/>
  <c r="N72" i="36"/>
  <c r="G72" i="36"/>
  <c r="BB72" i="36"/>
  <c r="AN72" i="36"/>
  <c r="Z72" i="36"/>
  <c r="BC72" i="36"/>
  <c r="AV72" i="36"/>
  <c r="AO72" i="36"/>
  <c r="AH72" i="36"/>
  <c r="AA72" i="36"/>
  <c r="T72" i="36"/>
  <c r="M72" i="36"/>
  <c r="F72" i="36"/>
  <c r="AU72" i="36"/>
  <c r="S72" i="36"/>
  <c r="Y72" i="36"/>
  <c r="AT72" i="36"/>
  <c r="R72" i="36"/>
  <c r="K72" i="36"/>
  <c r="BA72" i="36"/>
  <c r="AM72" i="36"/>
  <c r="AF72" i="36"/>
  <c r="AK69" i="34"/>
  <c r="AK69" i="36"/>
  <c r="AQ26" i="34"/>
  <c r="J26" i="34"/>
  <c r="N26" i="34"/>
  <c r="P26" i="34"/>
  <c r="P28" i="34" s="1"/>
  <c r="R26" i="34"/>
  <c r="V26" i="34"/>
  <c r="Z26" i="34"/>
  <c r="AD26" i="34"/>
  <c r="AD28" i="34" s="1"/>
  <c r="AH26" i="34"/>
  <c r="AL26" i="34"/>
  <c r="AP26" i="34"/>
  <c r="AP28" i="34"/>
  <c r="AT26" i="34"/>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O26" i="34"/>
  <c r="O29" i="34" s="1"/>
  <c r="O28" i="34"/>
  <c r="U26" i="34"/>
  <c r="W26" i="34"/>
  <c r="AC26" i="34"/>
  <c r="AC28" i="34" s="1"/>
  <c r="AE26" i="34"/>
  <c r="AM26" i="34"/>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X76" i="34" s="1"/>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L28" i="34" s="1"/>
  <c r="T26" i="34"/>
  <c r="AB26" i="34"/>
  <c r="AJ26" i="34"/>
  <c r="AR26" i="34"/>
  <c r="AR28" i="34" s="1"/>
  <c r="AR29" i="34" s="1"/>
  <c r="P67" i="34"/>
  <c r="AC67" i="34"/>
  <c r="AP67" i="34"/>
  <c r="BB67" i="34"/>
  <c r="N69" i="34"/>
  <c r="P72" i="34"/>
  <c r="AE72" i="34"/>
  <c r="AT72" i="34"/>
  <c r="AM87" i="34"/>
  <c r="AM66" i="34" s="1"/>
  <c r="AM76" i="34" s="1"/>
  <c r="AW69" i="34"/>
  <c r="AO69" i="34"/>
  <c r="AG69" i="34"/>
  <c r="Y69" i="34"/>
  <c r="Q69" i="34"/>
  <c r="E67" i="34"/>
  <c r="R67" i="34"/>
  <c r="AD67" i="34"/>
  <c r="AR67" i="34"/>
  <c r="BD67" i="34"/>
  <c r="AP69" i="34"/>
  <c r="R72" i="34"/>
  <c r="AF72" i="34"/>
  <c r="AV72" i="34"/>
  <c r="F67" i="34"/>
  <c r="T67" i="34"/>
  <c r="AF67" i="34"/>
  <c r="AS67"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J28" i="34"/>
  <c r="J29" i="34" s="1"/>
  <c r="R28" i="34"/>
  <c r="R29" i="34"/>
  <c r="AH28" i="34"/>
  <c r="U28" i="34"/>
  <c r="U29" i="34" s="1"/>
  <c r="Q28" i="34"/>
  <c r="Y28" i="34"/>
  <c r="Y29" i="34" s="1"/>
  <c r="AG28" i="34"/>
  <c r="AO28" i="34"/>
  <c r="AW28" i="34"/>
  <c r="N28" i="34"/>
  <c r="N29" i="34"/>
  <c r="V28" i="34"/>
  <c r="AL28" i="34"/>
  <c r="AL29" i="34"/>
  <c r="AT28" i="34"/>
  <c r="AT29" i="34"/>
  <c r="T28" i="34"/>
  <c r="T29" i="34" s="1"/>
  <c r="AB28" i="34"/>
  <c r="AB29" i="34" s="1"/>
  <c r="AJ28" i="34"/>
  <c r="AJ29" i="34" s="1"/>
  <c r="W28" i="34"/>
  <c r="W29" i="34" s="1"/>
  <c r="AE28" i="34"/>
  <c r="AE29" i="34" s="1"/>
  <c r="AM28" i="34"/>
  <c r="AM29" i="34" s="1"/>
  <c r="AU28" i="34"/>
  <c r="AU29" i="34" s="1"/>
  <c r="Z28" i="34"/>
  <c r="AK51" i="34" s="1"/>
  <c r="M28" i="34"/>
  <c r="M29" i="34"/>
  <c r="K28" i="34"/>
  <c r="K29" i="34"/>
  <c r="S28" i="34"/>
  <c r="S29" i="34" s="1"/>
  <c r="AA28" i="34"/>
  <c r="AI28" i="34"/>
  <c r="AQ28" i="34"/>
  <c r="AQ29" i="34"/>
  <c r="AQ12" i="20"/>
  <c r="AN87" i="36"/>
  <c r="AN66" i="36" s="1"/>
  <c r="BF12" i="20"/>
  <c r="BC87" i="36"/>
  <c r="BC66" i="36"/>
  <c r="BD12" i="20"/>
  <c r="BA87" i="36"/>
  <c r="BA66" i="36" s="1"/>
  <c r="D78" i="20"/>
  <c r="B31" i="20" s="1"/>
  <c r="BG12" i="20"/>
  <c r="BD87" i="36"/>
  <c r="BD66" i="36"/>
  <c r="BE12" i="20"/>
  <c r="BB87" i="36"/>
  <c r="BB66" i="36" s="1"/>
  <c r="BC12" i="20"/>
  <c r="AZ87" i="36" s="1"/>
  <c r="AZ66" i="36" s="1"/>
  <c r="BA12" i="20"/>
  <c r="AX87" i="36"/>
  <c r="AX66" i="36" s="1"/>
  <c r="AY12" i="20"/>
  <c r="AV87" i="36" s="1"/>
  <c r="AV66" i="36" s="1"/>
  <c r="AW12" i="20"/>
  <c r="AT87" i="36" s="1"/>
  <c r="AT66" i="36" s="1"/>
  <c r="AT76" i="36" s="1"/>
  <c r="AU12" i="20"/>
  <c r="AR87" i="34" s="1"/>
  <c r="AR66" i="34" s="1"/>
  <c r="AR76" i="34" s="1"/>
  <c r="AS12" i="20"/>
  <c r="AP87" i="36"/>
  <c r="AP66" i="36" s="1"/>
  <c r="AP76" i="36" s="1"/>
  <c r="BB12" i="20"/>
  <c r="AY87" i="36"/>
  <c r="AY66" i="36"/>
  <c r="AZ12" i="20"/>
  <c r="AW87" i="36"/>
  <c r="AW66" i="36" s="1"/>
  <c r="AX12" i="20"/>
  <c r="AU87" i="36" s="1"/>
  <c r="AU66" i="36" s="1"/>
  <c r="AV12" i="20"/>
  <c r="AS87" i="36"/>
  <c r="AS66" i="36" s="1"/>
  <c r="AS76" i="36" s="1"/>
  <c r="AT12" i="20"/>
  <c r="AQ87" i="36" s="1"/>
  <c r="AQ66" i="36" s="1"/>
  <c r="AR12" i="20"/>
  <c r="AO87" i="36" s="1"/>
  <c r="AO66" i="36" s="1"/>
  <c r="AZ87" i="34"/>
  <c r="AZ66" i="34" s="1"/>
  <c r="AZ76" i="34" s="1"/>
  <c r="BD87" i="34"/>
  <c r="BD66" i="34"/>
  <c r="BD76" i="34" s="1"/>
  <c r="AS87" i="34"/>
  <c r="AS66" i="34" s="1"/>
  <c r="AS76" i="34" s="1"/>
  <c r="AP87" i="34"/>
  <c r="AP66" i="34" s="1"/>
  <c r="AU87" i="34"/>
  <c r="AU66" i="34" s="1"/>
  <c r="AU76" i="34" s="1"/>
  <c r="BA87" i="34"/>
  <c r="BA66" i="34" s="1"/>
  <c r="BA76" i="34" s="1"/>
  <c r="AW87" i="34"/>
  <c r="AW66" i="34"/>
  <c r="AW76" i="34" s="1"/>
  <c r="AT87" i="34"/>
  <c r="AT66" i="34" s="1"/>
  <c r="AT76" i="34" s="1"/>
  <c r="BC87" i="34"/>
  <c r="BC66" i="34"/>
  <c r="BC76" i="34" s="1"/>
  <c r="AO87" i="34"/>
  <c r="AO66" i="34" s="1"/>
  <c r="AO76" i="34" s="1"/>
  <c r="BB87" i="34"/>
  <c r="BB66" i="34"/>
  <c r="BB76" i="34" s="1"/>
  <c r="AY87" i="34"/>
  <c r="AY66" i="34" s="1"/>
  <c r="AY76" i="34" s="1"/>
  <c r="AN87" i="34"/>
  <c r="AN66" i="34" s="1"/>
  <c r="AX87" i="34"/>
  <c r="AX66" i="34"/>
  <c r="AB51" i="34"/>
  <c r="AS51" i="34"/>
  <c r="AD51" i="34"/>
  <c r="AU51" i="34"/>
  <c r="AF51" i="34"/>
  <c r="AO51" i="34"/>
  <c r="AQ51" i="34"/>
  <c r="AA51"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K56" i="34"/>
  <c r="AM56" i="34"/>
  <c r="AV56" i="34"/>
  <c r="AX56" i="34"/>
  <c r="AH56" i="34"/>
  <c r="AJ56"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c r="D38" i="20" s="1"/>
  <c r="D39" i="20" s="1"/>
  <c r="D40" i="20" s="1"/>
  <c r="D41" i="20" s="1"/>
  <c r="D42" i="20" s="1"/>
  <c r="D43" i="20" s="1"/>
  <c r="D44" i="20" s="1"/>
  <c r="H12" i="20"/>
  <c r="I12" i="20"/>
  <c r="F87" i="34" s="1"/>
  <c r="F66" i="34" s="1"/>
  <c r="F87" i="36"/>
  <c r="F66" i="36" s="1"/>
  <c r="J12" i="20"/>
  <c r="G87" i="34" s="1"/>
  <c r="G66" i="34" s="1"/>
  <c r="G87" i="36"/>
  <c r="G66" i="36"/>
  <c r="K12" i="20"/>
  <c r="I69" i="34"/>
  <c r="J69" i="34"/>
  <c r="K69" i="34"/>
  <c r="L69" i="34"/>
  <c r="AN76" i="34" l="1"/>
  <c r="H62" i="38"/>
  <c r="I61" i="38" s="1"/>
  <c r="G63" i="38"/>
  <c r="G64" i="38" s="1"/>
  <c r="G77" i="38" s="1"/>
  <c r="G80" i="38" s="1"/>
  <c r="G81" i="38" s="1"/>
  <c r="AP76" i="34"/>
  <c r="I26" i="34"/>
  <c r="I28" i="34" s="1"/>
  <c r="AV34" i="34"/>
  <c r="Y34" i="34"/>
  <c r="AY34" i="34"/>
  <c r="AJ34" i="34"/>
  <c r="U34" i="34"/>
  <c r="AN34" i="34"/>
  <c r="Q34" i="34"/>
  <c r="AQ34" i="34"/>
  <c r="AB34" i="34"/>
  <c r="M34" i="34"/>
  <c r="AF34" i="34"/>
  <c r="AX34" i="34"/>
  <c r="AI34" i="34"/>
  <c r="T34" i="34"/>
  <c r="BB34" i="34"/>
  <c r="AU34" i="34"/>
  <c r="X34" i="34"/>
  <c r="AP34" i="34"/>
  <c r="AA34" i="34"/>
  <c r="L34" i="34"/>
  <c r="AT34" i="34"/>
  <c r="AM34" i="34"/>
  <c r="P34" i="34"/>
  <c r="AH34" i="34"/>
  <c r="S34" i="34"/>
  <c r="BA34" i="34"/>
  <c r="AL34" i="34"/>
  <c r="AE34" i="34"/>
  <c r="AW34" i="34"/>
  <c r="Z34" i="34"/>
  <c r="K34" i="34"/>
  <c r="AS34" i="34"/>
  <c r="AD34" i="34"/>
  <c r="W34" i="34"/>
  <c r="AO34" i="34"/>
  <c r="R34" i="34"/>
  <c r="AZ34" i="34"/>
  <c r="AK34" i="34"/>
  <c r="V34" i="34"/>
  <c r="O34" i="34"/>
  <c r="AG34" i="34"/>
  <c r="J34" i="34"/>
  <c r="AR34" i="34"/>
  <c r="AC34" i="34"/>
  <c r="N34" i="34"/>
  <c r="I29" i="34"/>
  <c r="K31" i="34"/>
  <c r="AK31" i="34"/>
  <c r="Y31" i="34"/>
  <c r="N31" i="34"/>
  <c r="AN31" i="34"/>
  <c r="J31" i="34"/>
  <c r="S31" i="34"/>
  <c r="E29" i="34"/>
  <c r="W30" i="34"/>
  <c r="H30" i="34"/>
  <c r="AP30" i="34"/>
  <c r="S30" i="34"/>
  <c r="AK30" i="34"/>
  <c r="N30" i="34"/>
  <c r="P30" i="34"/>
  <c r="O30" i="34"/>
  <c r="AW30" i="34"/>
  <c r="AH30" i="34"/>
  <c r="K30" i="34"/>
  <c r="AC30" i="34"/>
  <c r="F30" i="34"/>
  <c r="F60" i="34" s="1"/>
  <c r="AM30" i="34"/>
  <c r="AI30" i="34"/>
  <c r="AD30" i="34"/>
  <c r="AS30" i="34"/>
  <c r="G30" i="34"/>
  <c r="AO30" i="34"/>
  <c r="Z30" i="34"/>
  <c r="AR30" i="34"/>
  <c r="U30" i="34"/>
  <c r="AA30" i="34"/>
  <c r="AV30" i="34"/>
  <c r="AG30" i="34"/>
  <c r="R30" i="34"/>
  <c r="AJ30" i="34"/>
  <c r="M30" i="34"/>
  <c r="I30" i="34"/>
  <c r="AX30" i="34"/>
  <c r="E62" i="34"/>
  <c r="AN30" i="34"/>
  <c r="Y30" i="34"/>
  <c r="J30" i="34"/>
  <c r="AB30" i="34"/>
  <c r="AT30" i="34"/>
  <c r="AU30" i="34"/>
  <c r="AF30" i="34"/>
  <c r="Q30" i="34"/>
  <c r="AQ30" i="34"/>
  <c r="T30" i="34"/>
  <c r="AL30" i="34"/>
  <c r="X30" i="34"/>
  <c r="L30" i="34"/>
  <c r="AE30" i="34"/>
  <c r="V30" i="34"/>
  <c r="R31" i="34"/>
  <c r="AV31" i="34"/>
  <c r="AA31" i="34"/>
  <c r="Z31" i="34"/>
  <c r="AO31" i="34"/>
  <c r="G31" i="34"/>
  <c r="AD31" i="34"/>
  <c r="L31" i="34"/>
  <c r="AI31" i="34"/>
  <c r="H26" i="34"/>
  <c r="H28" i="34" s="1"/>
  <c r="AH31" i="34"/>
  <c r="AW31" i="34"/>
  <c r="O31" i="34"/>
  <c r="AL31" i="34"/>
  <c r="T31" i="34"/>
  <c r="AQ31" i="34"/>
  <c r="V31" i="34"/>
  <c r="AP31" i="34"/>
  <c r="H31" i="34"/>
  <c r="W31" i="34"/>
  <c r="AT31" i="34"/>
  <c r="AB31" i="34"/>
  <c r="AY31" i="34"/>
  <c r="C9" i="34"/>
  <c r="AX31" i="34"/>
  <c r="P31" i="34"/>
  <c r="AE31" i="34"/>
  <c r="M31" i="34"/>
  <c r="AJ31" i="34"/>
  <c r="AG31" i="34"/>
  <c r="AS31" i="34"/>
  <c r="F29" i="34"/>
  <c r="I31" i="34"/>
  <c r="X31" i="34"/>
  <c r="AM31" i="34"/>
  <c r="U31" i="34"/>
  <c r="AR31" i="34"/>
  <c r="Q31" i="34"/>
  <c r="AF31" i="34"/>
  <c r="AU31" i="34"/>
  <c r="AC31" i="34"/>
  <c r="H69" i="34"/>
  <c r="H87" i="36"/>
  <c r="H66" i="36" s="1"/>
  <c r="H87" i="34"/>
  <c r="H66" i="34" s="1"/>
  <c r="D45" i="20"/>
  <c r="L12" i="20"/>
  <c r="AF54" i="34"/>
  <c r="AQ54" i="34"/>
  <c r="BB54" i="34"/>
  <c r="AW54" i="34"/>
  <c r="AI54" i="34"/>
  <c r="AT54" i="34"/>
  <c r="AO54" i="34"/>
  <c r="AZ54" i="34"/>
  <c r="AL54" i="34"/>
  <c r="AG54" i="34"/>
  <c r="AR54" i="34"/>
  <c r="AD54" i="34"/>
  <c r="AX54" i="34"/>
  <c r="AJ54" i="34"/>
  <c r="BC54" i="34"/>
  <c r="BD54" i="34"/>
  <c r="AP54" i="34"/>
  <c r="BA54" i="34"/>
  <c r="AU54" i="34"/>
  <c r="AV54" i="34"/>
  <c r="AH54" i="34"/>
  <c r="AS54" i="34"/>
  <c r="AM54" i="34"/>
  <c r="AN54" i="34"/>
  <c r="AY54" i="34"/>
  <c r="AK54" i="34"/>
  <c r="AE54" i="34"/>
  <c r="BB55" i="34"/>
  <c r="AV55" i="34"/>
  <c r="AH55" i="34"/>
  <c r="AS55" i="34"/>
  <c r="AT55" i="34"/>
  <c r="AN55" i="34"/>
  <c r="AY55" i="34"/>
  <c r="AK55" i="34"/>
  <c r="AD29" i="34"/>
  <c r="AL55" i="34"/>
  <c r="AF55" i="34"/>
  <c r="AQ55" i="34"/>
  <c r="BC55" i="34"/>
  <c r="AW55" i="34"/>
  <c r="AI55" i="34"/>
  <c r="AU55" i="34"/>
  <c r="AO55" i="34"/>
  <c r="AZ55" i="34"/>
  <c r="AM55" i="34"/>
  <c r="AG55" i="34"/>
  <c r="AR55" i="34"/>
  <c r="AE55" i="34"/>
  <c r="AX55" i="34"/>
  <c r="AJ55" i="34"/>
  <c r="BD55" i="34"/>
  <c r="AP55" i="34"/>
  <c r="BA55" i="34"/>
  <c r="G69" i="34"/>
  <c r="G76" i="34" s="1"/>
  <c r="F69" i="34"/>
  <c r="F76" i="34" s="1"/>
  <c r="AO76" i="36"/>
  <c r="AI37" i="34"/>
  <c r="BA37" i="34"/>
  <c r="AL37" i="34"/>
  <c r="W37" i="34"/>
  <c r="AW37" i="34"/>
  <c r="Z37" i="34"/>
  <c r="AA37" i="34"/>
  <c r="AS37" i="34"/>
  <c r="AD37" i="34"/>
  <c r="O37" i="34"/>
  <c r="AO37" i="34"/>
  <c r="R37" i="34"/>
  <c r="S37" i="34"/>
  <c r="AK37" i="34"/>
  <c r="V37" i="34"/>
  <c r="BD37" i="34"/>
  <c r="AG37" i="34"/>
  <c r="AZ37" i="34"/>
  <c r="AC37" i="34"/>
  <c r="N37" i="34"/>
  <c r="AV37" i="34"/>
  <c r="Y37" i="34"/>
  <c r="AR37" i="34"/>
  <c r="U37" i="34"/>
  <c r="BC37" i="34"/>
  <c r="AN37" i="34"/>
  <c r="Q37" i="34"/>
  <c r="AJ37" i="34"/>
  <c r="M37" i="34"/>
  <c r="AU37" i="34"/>
  <c r="AF37" i="34"/>
  <c r="AX37" i="34"/>
  <c r="AY37" i="34"/>
  <c r="AB37" i="34"/>
  <c r="BB37" i="34"/>
  <c r="AM37" i="34"/>
  <c r="X37" i="34"/>
  <c r="AP37" i="34"/>
  <c r="AQ37" i="34"/>
  <c r="T37" i="34"/>
  <c r="AT37" i="34"/>
  <c r="AE37" i="34"/>
  <c r="P37" i="34"/>
  <c r="AH37" i="34"/>
  <c r="AK28" i="34"/>
  <c r="AK29" i="34"/>
  <c r="AS28" i="34"/>
  <c r="AS29" i="34"/>
  <c r="X28" i="34"/>
  <c r="X29" i="34" s="1"/>
  <c r="AF28" i="34"/>
  <c r="AF29" i="34"/>
  <c r="AN28" i="34"/>
  <c r="AN29" i="34"/>
  <c r="AV28" i="34"/>
  <c r="AV29" i="34"/>
  <c r="BC76" i="36"/>
  <c r="E87" i="36"/>
  <c r="E66" i="36" s="1"/>
  <c r="E76" i="36" s="1"/>
  <c r="E87" i="34"/>
  <c r="E66" i="34" s="1"/>
  <c r="E69" i="34"/>
  <c r="AN32" i="34"/>
  <c r="Y32" i="34"/>
  <c r="J32" i="34"/>
  <c r="AR32" i="34"/>
  <c r="U32" i="34"/>
  <c r="AF32" i="34"/>
  <c r="Q32" i="34"/>
  <c r="AY32" i="34"/>
  <c r="AJ32" i="34"/>
  <c r="M32" i="34"/>
  <c r="AU32" i="34"/>
  <c r="X32" i="34"/>
  <c r="I32" i="34"/>
  <c r="AQ32" i="34"/>
  <c r="AB32" i="34"/>
  <c r="AT32" i="34"/>
  <c r="AM32" i="34"/>
  <c r="P32" i="34"/>
  <c r="AX32" i="34"/>
  <c r="AI32" i="34"/>
  <c r="T32" i="34"/>
  <c r="AL32" i="34"/>
  <c r="AE32" i="34"/>
  <c r="H32" i="34"/>
  <c r="AP32" i="34"/>
  <c r="AA32" i="34"/>
  <c r="L32" i="34"/>
  <c r="AD32" i="34"/>
  <c r="W32" i="34"/>
  <c r="AW32" i="34"/>
  <c r="AH32" i="34"/>
  <c r="S32" i="34"/>
  <c r="AS32" i="34"/>
  <c r="V32" i="34"/>
  <c r="O32" i="34"/>
  <c r="AO32" i="34"/>
  <c r="Z32" i="34"/>
  <c r="K32" i="34"/>
  <c r="AK32" i="34"/>
  <c r="N32" i="34"/>
  <c r="AV32" i="34"/>
  <c r="AG32" i="34"/>
  <c r="R32" i="34"/>
  <c r="AZ32" i="34"/>
  <c r="AC32" i="34"/>
  <c r="AC41" i="34"/>
  <c r="AU41" i="34"/>
  <c r="X41" i="34"/>
  <c r="AH41" i="34"/>
  <c r="AZ41" i="34"/>
  <c r="U41" i="34"/>
  <c r="AM41" i="34"/>
  <c r="AW41" i="34"/>
  <c r="Z41" i="34"/>
  <c r="AR41" i="34"/>
  <c r="BB41" i="34"/>
  <c r="AE41" i="34"/>
  <c r="AO41" i="34"/>
  <c r="R41" i="34"/>
  <c r="AJ41" i="34"/>
  <c r="AT41" i="34"/>
  <c r="W41" i="34"/>
  <c r="AG41" i="34"/>
  <c r="AY41" i="34"/>
  <c r="AB41" i="34"/>
  <c r="AL41" i="34"/>
  <c r="BD41" i="34"/>
  <c r="Y41" i="34"/>
  <c r="AQ41" i="34"/>
  <c r="T41" i="34"/>
  <c r="BA41" i="34"/>
  <c r="AD41" i="34"/>
  <c r="AV41" i="34"/>
  <c r="Q41" i="34"/>
  <c r="AI41" i="34"/>
  <c r="AS41" i="34"/>
  <c r="V41" i="34"/>
  <c r="AN41" i="34"/>
  <c r="AX41" i="34"/>
  <c r="AA41" i="34"/>
  <c r="AK41" i="34"/>
  <c r="BC41" i="34"/>
  <c r="AF41" i="34"/>
  <c r="AP41" i="34"/>
  <c r="S41" i="34"/>
  <c r="AP56" i="34"/>
  <c r="BD56" i="34"/>
  <c r="AS56" i="34"/>
  <c r="AI51" i="34"/>
  <c r="AW51" i="34"/>
  <c r="BC51" i="34"/>
  <c r="BA51" i="34"/>
  <c r="AR87" i="36"/>
  <c r="AR66" i="36" s="1"/>
  <c r="AR76" i="36" s="1"/>
  <c r="L29" i="34"/>
  <c r="AO28" i="36"/>
  <c r="AO29" i="36"/>
  <c r="AA28" i="36"/>
  <c r="M28" i="36"/>
  <c r="M29" i="36"/>
  <c r="AK28" i="36"/>
  <c r="AK29" i="36" s="1"/>
  <c r="AR56" i="34"/>
  <c r="AG56" i="34"/>
  <c r="AU56" i="34"/>
  <c r="AY51" i="34"/>
  <c r="AN51" i="34"/>
  <c r="AL51" i="34"/>
  <c r="AJ51" i="34"/>
  <c r="Q70" i="36"/>
  <c r="L70" i="36"/>
  <c r="F70" i="36"/>
  <c r="AM70" i="36"/>
  <c r="BD70" i="36"/>
  <c r="AQ70" i="36"/>
  <c r="AQ76" i="36" s="1"/>
  <c r="J29" i="36"/>
  <c r="AY35" i="36"/>
  <c r="AW35" i="36"/>
  <c r="AQ35" i="36"/>
  <c r="O35" i="36"/>
  <c r="L35" i="36"/>
  <c r="AC35" i="36"/>
  <c r="AA35" i="36"/>
  <c r="Y35" i="36"/>
  <c r="W35" i="36"/>
  <c r="M35" i="36"/>
  <c r="S35" i="36"/>
  <c r="Q35" i="36"/>
  <c r="AG35" i="36"/>
  <c r="AL35" i="36"/>
  <c r="AD35" i="36"/>
  <c r="AE35" i="36"/>
  <c r="AV35" i="36"/>
  <c r="AT35" i="36"/>
  <c r="AR35" i="36"/>
  <c r="AP35" i="36"/>
  <c r="AN35" i="36"/>
  <c r="BC35" i="36"/>
  <c r="V35" i="36"/>
  <c r="N35" i="36"/>
  <c r="AI35" i="36"/>
  <c r="AZ35" i="36"/>
  <c r="BB35" i="36"/>
  <c r="X35" i="36"/>
  <c r="T35" i="36"/>
  <c r="R35" i="36"/>
  <c r="P35" i="36"/>
  <c r="K35" i="36"/>
  <c r="AF35" i="36"/>
  <c r="AB35" i="36"/>
  <c r="AX35" i="36"/>
  <c r="AS35" i="36"/>
  <c r="AJ35" i="36"/>
  <c r="E28" i="36"/>
  <c r="E29" i="36" s="1"/>
  <c r="AZ56" i="34"/>
  <c r="AO56" i="34"/>
  <c r="BC56" i="34"/>
  <c r="AH51" i="34"/>
  <c r="AV51" i="34"/>
  <c r="AT51" i="34"/>
  <c r="AR51" i="34"/>
  <c r="P29" i="34"/>
  <c r="AW28" i="36"/>
  <c r="AW29" i="36"/>
  <c r="AI56" i="34"/>
  <c r="AW56" i="34"/>
  <c r="AL56" i="34"/>
  <c r="AP51" i="34"/>
  <c r="BD51" i="34"/>
  <c r="BB51" i="34"/>
  <c r="AZ51" i="34"/>
  <c r="AQ87" i="34"/>
  <c r="AQ66" i="34" s="1"/>
  <c r="AQ76" i="34" s="1"/>
  <c r="X70" i="36"/>
  <c r="Z70" i="36"/>
  <c r="T70" i="36"/>
  <c r="N70" i="36"/>
  <c r="BA70" i="36"/>
  <c r="BA76" i="36" s="1"/>
  <c r="U35" i="36"/>
  <c r="AH28" i="36"/>
  <c r="AH29" i="36"/>
  <c r="AQ56" i="34"/>
  <c r="AF56" i="34"/>
  <c r="AT56" i="34"/>
  <c r="AX51" i="34"/>
  <c r="AE51" i="34"/>
  <c r="AC51" i="34"/>
  <c r="G29" i="34"/>
  <c r="AC29" i="34"/>
  <c r="Y70" i="36"/>
  <c r="W70" i="36"/>
  <c r="AU35" i="36"/>
  <c r="BD57" i="36"/>
  <c r="AW57" i="36"/>
  <c r="AM57" i="36"/>
  <c r="AL57" i="36"/>
  <c r="BC57" i="36"/>
  <c r="AV57" i="36"/>
  <c r="AK57" i="36"/>
  <c r="BB57" i="36"/>
  <c r="AT57" i="36"/>
  <c r="AJ57" i="36"/>
  <c r="BA57" i="36"/>
  <c r="AS57" i="36"/>
  <c r="AN57" i="36"/>
  <c r="AZ57" i="36"/>
  <c r="AR57" i="36"/>
  <c r="AH57" i="36"/>
  <c r="AX57" i="36"/>
  <c r="AO57" i="36"/>
  <c r="AP57" i="36"/>
  <c r="AI57" i="36"/>
  <c r="AG57" i="36"/>
  <c r="AY57" i="36"/>
  <c r="AU57" i="36"/>
  <c r="AY56" i="34"/>
  <c r="AN56" i="34"/>
  <c r="BB56" i="34"/>
  <c r="AG51" i="34"/>
  <c r="AM51" i="34"/>
  <c r="AV87" i="34"/>
  <c r="AV66" i="34" s="1"/>
  <c r="AV76" i="34" s="1"/>
  <c r="AE70" i="36"/>
  <c r="AN70" i="36"/>
  <c r="AH70" i="36"/>
  <c r="AB70" i="36"/>
  <c r="O70" i="36"/>
  <c r="AD70" i="36"/>
  <c r="BA35" i="36"/>
  <c r="Z35" i="36"/>
  <c r="AR33" i="36"/>
  <c r="AO33" i="36"/>
  <c r="N33" i="36"/>
  <c r="AH33" i="36"/>
  <c r="AZ33" i="36"/>
  <c r="Y33" i="36"/>
  <c r="T33" i="36"/>
  <c r="Q33" i="36"/>
  <c r="AT33" i="36"/>
  <c r="J33" i="36"/>
  <c r="AB33" i="36"/>
  <c r="AV33" i="36"/>
  <c r="AQ33" i="36"/>
  <c r="AN33" i="36"/>
  <c r="AK33" i="36"/>
  <c r="AG33" i="36"/>
  <c r="AY33" i="36"/>
  <c r="X33" i="36"/>
  <c r="S33" i="36"/>
  <c r="P33" i="36"/>
  <c r="M33" i="36"/>
  <c r="I33" i="36"/>
  <c r="AP33" i="36"/>
  <c r="BA33" i="36"/>
  <c r="AJ33" i="36"/>
  <c r="AF33" i="36"/>
  <c r="AX33" i="36"/>
  <c r="U33" i="36"/>
  <c r="AC33" i="36"/>
  <c r="O33" i="36"/>
  <c r="AI33" i="36"/>
  <c r="AD33" i="36"/>
  <c r="V33" i="36"/>
  <c r="AB29" i="36"/>
  <c r="F28" i="36"/>
  <c r="R28" i="36"/>
  <c r="R29" i="36" s="1"/>
  <c r="AK71" i="36"/>
  <c r="AE71" i="36"/>
  <c r="AF71" i="36"/>
  <c r="AG71" i="36"/>
  <c r="AA71" i="36"/>
  <c r="F67" i="36"/>
  <c r="F76" i="36" s="1"/>
  <c r="AN67" i="36"/>
  <c r="AN76" i="36" s="1"/>
  <c r="AW67" i="36"/>
  <c r="AW76" i="36" s="1"/>
  <c r="AX67" i="36"/>
  <c r="AX76" i="36" s="1"/>
  <c r="AY67" i="36"/>
  <c r="AY76" i="36" s="1"/>
  <c r="BC67" i="36"/>
  <c r="AQ56" i="36"/>
  <c r="AX56" i="36"/>
  <c r="AG56" i="36"/>
  <c r="AO32" i="36"/>
  <c r="S32" i="36"/>
  <c r="AY32" i="36"/>
  <c r="AP32" i="36"/>
  <c r="AI32" i="36"/>
  <c r="O32" i="36"/>
  <c r="AE48" i="36"/>
  <c r="AJ48" i="36"/>
  <c r="AQ48" i="36"/>
  <c r="AV48" i="36"/>
  <c r="AU49" i="36"/>
  <c r="AC49" i="36"/>
  <c r="BD49" i="36"/>
  <c r="AM49" i="36"/>
  <c r="AA33" i="36"/>
  <c r="R33" i="36"/>
  <c r="AU29" i="36"/>
  <c r="AC26" i="36"/>
  <c r="AQ28" i="36"/>
  <c r="AQ29" i="36"/>
  <c r="AL71" i="36"/>
  <c r="AM71" i="36"/>
  <c r="AN71" i="36"/>
  <c r="AH71" i="36"/>
  <c r="AG67" i="36"/>
  <c r="AV67" i="36"/>
  <c r="AV76" i="36" s="1"/>
  <c r="BD67" i="36"/>
  <c r="BD76" i="36" s="1"/>
  <c r="AO67" i="36"/>
  <c r="J67" i="36"/>
  <c r="K67" i="36"/>
  <c r="AR56" i="36"/>
  <c r="AY56" i="36"/>
  <c r="AU56" i="36"/>
  <c r="T32" i="36"/>
  <c r="W32" i="36"/>
  <c r="Y32" i="36"/>
  <c r="H32" i="36"/>
  <c r="L32" i="36"/>
  <c r="AM32" i="36"/>
  <c r="BC48" i="36"/>
  <c r="AK48" i="36"/>
  <c r="AR48" i="36"/>
  <c r="Y48" i="36"/>
  <c r="AV49" i="36"/>
  <c r="BA49" i="36"/>
  <c r="AG49" i="36"/>
  <c r="AN49" i="36"/>
  <c r="AU33" i="36"/>
  <c r="AB28" i="36"/>
  <c r="H29" i="36"/>
  <c r="AR44" i="36"/>
  <c r="AL44" i="36"/>
  <c r="BD44" i="36"/>
  <c r="AU44" i="36"/>
  <c r="Y44" i="36"/>
  <c r="T44" i="36"/>
  <c r="AK44" i="36"/>
  <c r="AF44" i="36"/>
  <c r="AY44" i="36"/>
  <c r="AV44" i="36"/>
  <c r="AQ44" i="36"/>
  <c r="BA44" i="36"/>
  <c r="BC44" i="36"/>
  <c r="AA44" i="36"/>
  <c r="X44" i="36"/>
  <c r="AP44" i="36"/>
  <c r="V44" i="36"/>
  <c r="AE44" i="36"/>
  <c r="AT44" i="36"/>
  <c r="AS44" i="36"/>
  <c r="AO44" i="36"/>
  <c r="AJ44" i="36"/>
  <c r="BB44" i="36"/>
  <c r="AX44" i="36"/>
  <c r="U44" i="36"/>
  <c r="AM44" i="36"/>
  <c r="AH44" i="36"/>
  <c r="AZ44" i="36"/>
  <c r="W44" i="36"/>
  <c r="X29" i="36"/>
  <c r="AD28" i="36"/>
  <c r="AD29" i="36" s="1"/>
  <c r="AR28" i="36"/>
  <c r="AR29" i="36"/>
  <c r="BA40" i="36"/>
  <c r="Z40" i="36"/>
  <c r="V40" i="36"/>
  <c r="S40" i="36"/>
  <c r="AL40" i="36"/>
  <c r="AC40" i="36"/>
  <c r="AW40" i="36"/>
  <c r="AS40" i="36"/>
  <c r="AP40" i="36"/>
  <c r="AK40" i="36"/>
  <c r="AZ40" i="36"/>
  <c r="Y40" i="36"/>
  <c r="U40" i="36"/>
  <c r="R40" i="36"/>
  <c r="AJ40" i="36"/>
  <c r="AB40" i="36"/>
  <c r="AV40" i="36"/>
  <c r="AG40" i="36"/>
  <c r="AO40" i="36"/>
  <c r="AI40" i="36"/>
  <c r="BD40" i="36"/>
  <c r="X40" i="36"/>
  <c r="AR40" i="36"/>
  <c r="Q40" i="36"/>
  <c r="AH40" i="36"/>
  <c r="BB40" i="36"/>
  <c r="AA40" i="36"/>
  <c r="W40" i="36"/>
  <c r="AF40" i="36"/>
  <c r="P40" i="36"/>
  <c r="AE40" i="36"/>
  <c r="L67" i="36"/>
  <c r="G67" i="36"/>
  <c r="G76" i="36" s="1"/>
  <c r="H67" i="36"/>
  <c r="I67" i="36"/>
  <c r="Q67" i="36"/>
  <c r="R67" i="36"/>
  <c r="Y49" i="36"/>
  <c r="AY49" i="36"/>
  <c r="AH49" i="36"/>
  <c r="AA49" i="36"/>
  <c r="AE33" i="36"/>
  <c r="I28" i="36"/>
  <c r="N29" i="36"/>
  <c r="N28" i="36"/>
  <c r="AE29" i="36"/>
  <c r="AS26" i="36"/>
  <c r="AZ71" i="36"/>
  <c r="AZ76" i="36" s="1"/>
  <c r="BA71" i="36"/>
  <c r="BB71" i="36"/>
  <c r="BB76" i="36" s="1"/>
  <c r="AV71" i="36"/>
  <c r="T67" i="36"/>
  <c r="N67" i="36"/>
  <c r="O67" i="36"/>
  <c r="P67" i="36"/>
  <c r="X67" i="36"/>
  <c r="Y67" i="36"/>
  <c r="AO56" i="36"/>
  <c r="BA56" i="36"/>
  <c r="AI56" i="36"/>
  <c r="U32" i="36"/>
  <c r="X32" i="36"/>
  <c r="AZ32" i="36"/>
  <c r="I32" i="36"/>
  <c r="M32" i="36"/>
  <c r="AN32" i="36"/>
  <c r="AF48" i="36"/>
  <c r="AM48" i="36"/>
  <c r="AS48" i="36"/>
  <c r="Z48" i="36"/>
  <c r="AW49" i="36"/>
  <c r="AD49" i="36"/>
  <c r="AR49" i="36"/>
  <c r="AO49" i="36"/>
  <c r="K33" i="36"/>
  <c r="AF29" i="36"/>
  <c r="AL29" i="36"/>
  <c r="Q28" i="36"/>
  <c r="Q29" i="36"/>
  <c r="Z49" i="36"/>
  <c r="BB49" i="36"/>
  <c r="AI49" i="36"/>
  <c r="AP49" i="36"/>
  <c r="L33" i="36"/>
  <c r="AG28" i="36"/>
  <c r="AG29" i="36"/>
  <c r="P71" i="36"/>
  <c r="J71" i="36"/>
  <c r="K71" i="36"/>
  <c r="L71" i="36"/>
  <c r="AU67" i="36"/>
  <c r="AU76" i="36" s="1"/>
  <c r="Z67" i="36"/>
  <c r="AB67" i="36"/>
  <c r="AC67" i="36"/>
  <c r="AD67" i="36"/>
  <c r="AL67" i="36"/>
  <c r="W29" i="36"/>
  <c r="AN56" i="36"/>
  <c r="BC56" i="36"/>
  <c r="V32" i="36"/>
  <c r="Z32" i="36"/>
  <c r="AC32" i="36"/>
  <c r="J32" i="36"/>
  <c r="AA48" i="36"/>
  <c r="AG48" i="36"/>
  <c r="AO48" i="36"/>
  <c r="AQ49" i="36"/>
  <c r="AX49" i="36"/>
  <c r="AE49" i="36"/>
  <c r="AS33" i="36"/>
  <c r="AL33" i="36"/>
  <c r="U26" i="36"/>
  <c r="Z28" i="36"/>
  <c r="Z29" i="36"/>
  <c r="AV28" i="36"/>
  <c r="AV29" i="36"/>
  <c r="C9" i="36"/>
  <c r="I62" i="38" l="1"/>
  <c r="J61" i="38" s="1"/>
  <c r="H63" i="38"/>
  <c r="H64" i="38" s="1"/>
  <c r="H77" i="38" s="1"/>
  <c r="H80" i="38" s="1"/>
  <c r="H81" i="38" s="1"/>
  <c r="H76" i="34"/>
  <c r="H60" i="34"/>
  <c r="E76" i="34"/>
  <c r="G60" i="34"/>
  <c r="E63" i="34"/>
  <c r="E64" i="34" s="1"/>
  <c r="F61" i="34"/>
  <c r="AC51" i="36"/>
  <c r="AF51" i="36"/>
  <c r="AQ51" i="36"/>
  <c r="AI51" i="36"/>
  <c r="AZ51" i="36"/>
  <c r="AV51" i="36"/>
  <c r="AP51" i="36"/>
  <c r="AH51" i="36"/>
  <c r="AB51" i="36"/>
  <c r="BD51" i="36"/>
  <c r="AO51" i="36"/>
  <c r="AG51" i="36"/>
  <c r="AE51" i="36"/>
  <c r="AU51" i="36"/>
  <c r="AN51" i="36"/>
  <c r="BB51" i="36"/>
  <c r="AY51" i="36"/>
  <c r="AL51" i="36"/>
  <c r="BC51" i="36"/>
  <c r="AD51" i="36"/>
  <c r="AX51" i="36"/>
  <c r="AS51" i="36"/>
  <c r="AK51" i="36"/>
  <c r="AT51" i="36"/>
  <c r="AR51" i="36"/>
  <c r="AM51" i="36"/>
  <c r="AJ51" i="36"/>
  <c r="BA51" i="36"/>
  <c r="AA51" i="36"/>
  <c r="AW51" i="36"/>
  <c r="BB57" i="34"/>
  <c r="AN57" i="34"/>
  <c r="AQ57" i="34"/>
  <c r="AT57" i="34"/>
  <c r="AW57" i="34"/>
  <c r="AI57" i="34"/>
  <c r="AL57" i="34"/>
  <c r="AO57" i="34"/>
  <c r="AZ57" i="34"/>
  <c r="BC57" i="34"/>
  <c r="AG57" i="34"/>
  <c r="AR57" i="34"/>
  <c r="AU57" i="34"/>
  <c r="AX57" i="34"/>
  <c r="AJ57" i="34"/>
  <c r="BA57" i="34"/>
  <c r="AM57" i="34"/>
  <c r="AP57" i="34"/>
  <c r="AS57" i="34"/>
  <c r="BD57" i="34"/>
  <c r="AH57" i="34"/>
  <c r="AK57" i="34"/>
  <c r="AV57" i="34"/>
  <c r="AY57" i="34"/>
  <c r="D46" i="20"/>
  <c r="M12" i="20"/>
  <c r="I87" i="36"/>
  <c r="I66" i="36" s="1"/>
  <c r="I76" i="36" s="1"/>
  <c r="I87" i="34"/>
  <c r="I66" i="34" s="1"/>
  <c r="I76" i="34" s="1"/>
  <c r="U28" i="36"/>
  <c r="U29" i="36"/>
  <c r="BB49" i="34"/>
  <c r="Z49" i="34"/>
  <c r="AA49" i="34"/>
  <c r="Y49" i="34"/>
  <c r="BA49" i="34"/>
  <c r="AS49" i="34"/>
  <c r="AE49" i="34"/>
  <c r="AW49" i="34"/>
  <c r="AX49" i="34"/>
  <c r="AQ49" i="34"/>
  <c r="AV49" i="34"/>
  <c r="AM49" i="34"/>
  <c r="AG49" i="34"/>
  <c r="AL49" i="34"/>
  <c r="AZ49" i="34"/>
  <c r="AB49" i="34"/>
  <c r="AY49" i="34"/>
  <c r="AO49" i="34"/>
  <c r="BD49" i="34"/>
  <c r="AC49" i="34"/>
  <c r="AP49" i="34"/>
  <c r="BC49" i="34"/>
  <c r="AH49" i="34"/>
  <c r="AT49" i="34"/>
  <c r="AU49" i="34"/>
  <c r="AF49" i="34"/>
  <c r="AN49" i="34"/>
  <c r="AR49" i="34"/>
  <c r="AJ49" i="34"/>
  <c r="AK49" i="34"/>
  <c r="AI49" i="34"/>
  <c r="AD49" i="34"/>
  <c r="AN59" i="36"/>
  <c r="BD59" i="36"/>
  <c r="AU59" i="36"/>
  <c r="AR59" i="36"/>
  <c r="BC59" i="36"/>
  <c r="AT59" i="36"/>
  <c r="AM59" i="36"/>
  <c r="BB59" i="36"/>
  <c r="AS59" i="36"/>
  <c r="AL59" i="36"/>
  <c r="BA59" i="36"/>
  <c r="AP59" i="36"/>
  <c r="AK59" i="36"/>
  <c r="AZ59" i="36"/>
  <c r="AJ59" i="36"/>
  <c r="AY59" i="36"/>
  <c r="AO59" i="36"/>
  <c r="AI59" i="36"/>
  <c r="AW59" i="36"/>
  <c r="AQ59" i="36"/>
  <c r="AX59" i="36"/>
  <c r="AV59" i="36"/>
  <c r="AY33" i="34"/>
  <c r="AJ33" i="34"/>
  <c r="AJ60" i="34" s="1"/>
  <c r="U33" i="34"/>
  <c r="U60" i="34" s="1"/>
  <c r="AM33" i="34"/>
  <c r="AM60" i="34" s="1"/>
  <c r="P33" i="34"/>
  <c r="P60" i="34" s="1"/>
  <c r="AP33" i="34"/>
  <c r="AP60" i="34" s="1"/>
  <c r="AQ33" i="34"/>
  <c r="AB33" i="34"/>
  <c r="M33" i="34"/>
  <c r="M60" i="34" s="1"/>
  <c r="AE33" i="34"/>
  <c r="AE60" i="34" s="1"/>
  <c r="AW33" i="34"/>
  <c r="AW60" i="34" s="1"/>
  <c r="AH33" i="34"/>
  <c r="AI33" i="34"/>
  <c r="AI60" i="34" s="1"/>
  <c r="T33" i="34"/>
  <c r="T60" i="34" s="1"/>
  <c r="AT33" i="34"/>
  <c r="AT60" i="34" s="1"/>
  <c r="W33" i="34"/>
  <c r="W60" i="34" s="1"/>
  <c r="AO33" i="34"/>
  <c r="AO60" i="34" s="1"/>
  <c r="Z33" i="34"/>
  <c r="Z60" i="34" s="1"/>
  <c r="AA33" i="34"/>
  <c r="AA60" i="34" s="1"/>
  <c r="L33" i="34"/>
  <c r="L60" i="34" s="1"/>
  <c r="AL33" i="34"/>
  <c r="AL60" i="34" s="1"/>
  <c r="O33" i="34"/>
  <c r="O60" i="34" s="1"/>
  <c r="AG33" i="34"/>
  <c r="R33" i="34"/>
  <c r="R60" i="34" s="1"/>
  <c r="S33" i="34"/>
  <c r="S60" i="34" s="1"/>
  <c r="BA33" i="34"/>
  <c r="BA60" i="34" s="1"/>
  <c r="AD33" i="34"/>
  <c r="AD60" i="34" s="1"/>
  <c r="AV33" i="34"/>
  <c r="AV60" i="34" s="1"/>
  <c r="Y33" i="34"/>
  <c r="Y60" i="34" s="1"/>
  <c r="J33" i="34"/>
  <c r="J60" i="34" s="1"/>
  <c r="K33" i="34"/>
  <c r="K60" i="34" s="1"/>
  <c r="AS33" i="34"/>
  <c r="V33" i="34"/>
  <c r="V60" i="34" s="1"/>
  <c r="AN33" i="34"/>
  <c r="AN60" i="34" s="1"/>
  <c r="Q33" i="34"/>
  <c r="Q60" i="34" s="1"/>
  <c r="AZ33" i="34"/>
  <c r="AK33" i="34"/>
  <c r="N33" i="34"/>
  <c r="N60" i="34" s="1"/>
  <c r="AF33" i="34"/>
  <c r="AF60" i="34" s="1"/>
  <c r="I33" i="34"/>
  <c r="I60" i="34" s="1"/>
  <c r="AR33" i="34"/>
  <c r="AR60" i="34" s="1"/>
  <c r="AC33" i="34"/>
  <c r="AC60" i="34" s="1"/>
  <c r="AU33" i="34"/>
  <c r="AU60" i="34" s="1"/>
  <c r="X33" i="34"/>
  <c r="X60" i="34" s="1"/>
  <c r="AX33" i="34"/>
  <c r="AX60" i="34" s="1"/>
  <c r="BB60" i="34"/>
  <c r="H76" i="36"/>
  <c r="AS28" i="36"/>
  <c r="AS29" i="36"/>
  <c r="AS42" i="36"/>
  <c r="Y42" i="36"/>
  <c r="AI42" i="36"/>
  <c r="BA42" i="36"/>
  <c r="AW42" i="36"/>
  <c r="U42" i="36"/>
  <c r="AO42" i="36"/>
  <c r="BD42" i="36"/>
  <c r="AC42" i="36"/>
  <c r="AV42" i="36"/>
  <c r="AR42" i="36"/>
  <c r="AN42" i="36"/>
  <c r="AH42" i="36"/>
  <c r="AZ42" i="36"/>
  <c r="X42" i="36"/>
  <c r="T42" i="36"/>
  <c r="AM42" i="36"/>
  <c r="AG42" i="36"/>
  <c r="AB42" i="36"/>
  <c r="AU42" i="36"/>
  <c r="AQ42" i="36"/>
  <c r="AF42" i="36"/>
  <c r="BC42" i="36"/>
  <c r="Z42" i="36"/>
  <c r="AT42" i="36"/>
  <c r="AP42" i="36"/>
  <c r="AK42" i="36"/>
  <c r="BB42" i="36"/>
  <c r="AA42" i="36"/>
  <c r="AJ42" i="36"/>
  <c r="AE42" i="36"/>
  <c r="AD42" i="36"/>
  <c r="W42" i="36"/>
  <c r="AY42" i="36"/>
  <c r="V42" i="36"/>
  <c r="AX42" i="36"/>
  <c r="S42" i="36"/>
  <c r="R42" i="36"/>
  <c r="AL42" i="36"/>
  <c r="BD58" i="36"/>
  <c r="AP58" i="36"/>
  <c r="AM58" i="36"/>
  <c r="AV58" i="36"/>
  <c r="AW58" i="36"/>
  <c r="AL58" i="36"/>
  <c r="BC58" i="36"/>
  <c r="AU58" i="36"/>
  <c r="AK58" i="36"/>
  <c r="BB58" i="36"/>
  <c r="AT58" i="36"/>
  <c r="AJ58" i="36"/>
  <c r="BA58" i="36"/>
  <c r="AS58" i="36"/>
  <c r="AI58" i="36"/>
  <c r="AZ58" i="36"/>
  <c r="AR58" i="36"/>
  <c r="AH58" i="36"/>
  <c r="AY58" i="36"/>
  <c r="AQ58" i="36"/>
  <c r="AO58" i="36"/>
  <c r="AX58" i="36"/>
  <c r="AN58" i="36"/>
  <c r="W39" i="36"/>
  <c r="AF39" i="36"/>
  <c r="P39" i="36"/>
  <c r="AH39" i="36"/>
  <c r="BA39" i="36"/>
  <c r="AT39" i="36"/>
  <c r="AQ39" i="36"/>
  <c r="AM39" i="36"/>
  <c r="AG39" i="36"/>
  <c r="AC39" i="36"/>
  <c r="V39" i="36"/>
  <c r="S39" i="36"/>
  <c r="O39" i="36"/>
  <c r="AW39" i="36"/>
  <c r="AX39" i="36"/>
  <c r="X39" i="36"/>
  <c r="BD39" i="36"/>
  <c r="AP39" i="36"/>
  <c r="AL39" i="36"/>
  <c r="BC39" i="36"/>
  <c r="AZ39" i="36"/>
  <c r="AS39" i="36"/>
  <c r="R39" i="36"/>
  <c r="AK39" i="36"/>
  <c r="AE39" i="36"/>
  <c r="AB39" i="36"/>
  <c r="AR39" i="36"/>
  <c r="Q39" i="36"/>
  <c r="Y39" i="36"/>
  <c r="AD39" i="36"/>
  <c r="AA39" i="36"/>
  <c r="AN39" i="36"/>
  <c r="AJ39" i="36"/>
  <c r="AI39" i="36"/>
  <c r="BB39" i="36"/>
  <c r="AU39" i="36"/>
  <c r="Z39" i="36"/>
  <c r="U39" i="36"/>
  <c r="AY39" i="36"/>
  <c r="AV39" i="36"/>
  <c r="T39" i="36"/>
  <c r="AO39" i="36"/>
  <c r="AC28" i="36"/>
  <c r="AC29" i="36" s="1"/>
  <c r="AD30" i="36"/>
  <c r="AO30" i="36"/>
  <c r="AU30" i="36"/>
  <c r="AQ30" i="36"/>
  <c r="AL30" i="36"/>
  <c r="I30" i="36"/>
  <c r="F30" i="36"/>
  <c r="F60" i="36" s="1"/>
  <c r="AX30" i="36"/>
  <c r="W30" i="36"/>
  <c r="S30" i="36"/>
  <c r="N30" i="36"/>
  <c r="AF30" i="36"/>
  <c r="Z30" i="36"/>
  <c r="AT30" i="36"/>
  <c r="AP30" i="36"/>
  <c r="AK30" i="36"/>
  <c r="H30" i="36"/>
  <c r="AC30" i="36"/>
  <c r="AI30" i="36"/>
  <c r="V30" i="36"/>
  <c r="R30" i="36"/>
  <c r="M30" i="36"/>
  <c r="J30" i="36"/>
  <c r="Q30" i="36"/>
  <c r="AW30" i="36"/>
  <c r="AS30" i="36"/>
  <c r="AN30" i="36"/>
  <c r="AH30" i="36"/>
  <c r="AE30" i="36"/>
  <c r="AB30" i="36"/>
  <c r="AV30" i="36"/>
  <c r="AR30" i="36"/>
  <c r="AM30" i="36"/>
  <c r="L30" i="36"/>
  <c r="AG30" i="36"/>
  <c r="T30" i="36"/>
  <c r="E62" i="36"/>
  <c r="P30" i="36"/>
  <c r="G30" i="36"/>
  <c r="O30" i="36"/>
  <c r="K30" i="36"/>
  <c r="AJ30" i="36"/>
  <c r="AA30" i="36"/>
  <c r="Y30" i="36"/>
  <c r="X30" i="36"/>
  <c r="U30" i="36"/>
  <c r="Q38" i="36"/>
  <c r="AK38" i="36"/>
  <c r="AE38" i="36"/>
  <c r="Z38" i="36"/>
  <c r="AQ38" i="36"/>
  <c r="R38" i="36"/>
  <c r="AN38" i="36"/>
  <c r="AJ38" i="36"/>
  <c r="T38" i="36"/>
  <c r="S38" i="36"/>
  <c r="AU38" i="36"/>
  <c r="AP38" i="36"/>
  <c r="P38" i="36"/>
  <c r="AI38" i="36"/>
  <c r="BB38" i="36"/>
  <c r="AY38" i="36"/>
  <c r="W38" i="36"/>
  <c r="AM38" i="36"/>
  <c r="AH38" i="36"/>
  <c r="AD38" i="36"/>
  <c r="AA38" i="36"/>
  <c r="AT38" i="36"/>
  <c r="O38" i="36"/>
  <c r="AG38" i="36"/>
  <c r="BA38" i="36"/>
  <c r="AW38" i="36"/>
  <c r="V38" i="36"/>
  <c r="AL38" i="36"/>
  <c r="AF38" i="36"/>
  <c r="AZ38" i="36"/>
  <c r="AV38" i="36"/>
  <c r="U38" i="36"/>
  <c r="AO38" i="36"/>
  <c r="X38" i="36"/>
  <c r="AX38" i="36"/>
  <c r="AS38" i="36"/>
  <c r="N38" i="36"/>
  <c r="AR38" i="36"/>
  <c r="BD38" i="36"/>
  <c r="BC38" i="36"/>
  <c r="AC38" i="36"/>
  <c r="AB38" i="36"/>
  <c r="Y38" i="36"/>
  <c r="AY60" i="34"/>
  <c r="H29" i="34"/>
  <c r="AS34" i="36"/>
  <c r="R34" i="36"/>
  <c r="AL34" i="36"/>
  <c r="AA34" i="36"/>
  <c r="AY34" i="36"/>
  <c r="U34" i="36"/>
  <c r="AO34" i="36"/>
  <c r="N34" i="36"/>
  <c r="AH34" i="36"/>
  <c r="BA34" i="36"/>
  <c r="AV34" i="36"/>
  <c r="AR34" i="36"/>
  <c r="Q34" i="36"/>
  <c r="AK34" i="36"/>
  <c r="J34" i="36"/>
  <c r="AC34" i="36"/>
  <c r="X34" i="36"/>
  <c r="T34" i="36"/>
  <c r="AN34" i="36"/>
  <c r="M34" i="36"/>
  <c r="AG34" i="36"/>
  <c r="AZ34" i="36"/>
  <c r="AU34" i="36"/>
  <c r="AQ34" i="36"/>
  <c r="P34" i="36"/>
  <c r="AJ34" i="36"/>
  <c r="AF34" i="36"/>
  <c r="AB34" i="36"/>
  <c r="AT34" i="36"/>
  <c r="AX34" i="36"/>
  <c r="O34" i="36"/>
  <c r="AI34" i="36"/>
  <c r="BB34" i="36"/>
  <c r="Y34" i="36"/>
  <c r="Z34" i="36"/>
  <c r="L34" i="36"/>
  <c r="K34" i="36"/>
  <c r="W34" i="36"/>
  <c r="AE34" i="36"/>
  <c r="V34" i="36"/>
  <c r="AD34" i="36"/>
  <c r="S34" i="36"/>
  <c r="AW34" i="36"/>
  <c r="AP34" i="36"/>
  <c r="AM34" i="36"/>
  <c r="AI55" i="36"/>
  <c r="AE55" i="36"/>
  <c r="AT55" i="36"/>
  <c r="AH55" i="36"/>
  <c r="BB55" i="36"/>
  <c r="AS55" i="36"/>
  <c r="AV55" i="36"/>
  <c r="BA55" i="36"/>
  <c r="AP55" i="36"/>
  <c r="AG55" i="36"/>
  <c r="AZ55" i="36"/>
  <c r="AR55" i="36"/>
  <c r="AM55" i="36"/>
  <c r="BD55" i="36"/>
  <c r="AY55" i="36"/>
  <c r="AQ55" i="36"/>
  <c r="AL55" i="36"/>
  <c r="AF55" i="36"/>
  <c r="AX55" i="36"/>
  <c r="AN55" i="36"/>
  <c r="AK55" i="36"/>
  <c r="AO55" i="36"/>
  <c r="AW55" i="36"/>
  <c r="AJ55" i="36"/>
  <c r="BC55" i="36"/>
  <c r="AU55" i="36"/>
  <c r="AQ53" i="36"/>
  <c r="BA53" i="36"/>
  <c r="AP53" i="36"/>
  <c r="AO53" i="36"/>
  <c r="AI53" i="36"/>
  <c r="AD53" i="36"/>
  <c r="AS53" i="36"/>
  <c r="AR53" i="36"/>
  <c r="AH53" i="36"/>
  <c r="AC53" i="36"/>
  <c r="AN53" i="36"/>
  <c r="AG53" i="36"/>
  <c r="AZ53" i="36"/>
  <c r="AM53" i="36"/>
  <c r="BD53" i="36"/>
  <c r="AT53" i="36"/>
  <c r="AL53" i="36"/>
  <c r="AF53" i="36"/>
  <c r="AY53" i="36"/>
  <c r="AK53" i="36"/>
  <c r="BC53" i="36"/>
  <c r="AX53" i="36"/>
  <c r="AJ53" i="36"/>
  <c r="AE53" i="36"/>
  <c r="AW53" i="36"/>
  <c r="AU53" i="36"/>
  <c r="BB53" i="36"/>
  <c r="AV53" i="36"/>
  <c r="BD43" i="36"/>
  <c r="AC43" i="36"/>
  <c r="Y43" i="36"/>
  <c r="U43" i="36"/>
  <c r="AM43" i="36"/>
  <c r="AF43" i="36"/>
  <c r="AZ43" i="36"/>
  <c r="AV43" i="36"/>
  <c r="AR43" i="36"/>
  <c r="AL43" i="36"/>
  <c r="BC43" i="36"/>
  <c r="AB43" i="36"/>
  <c r="X43" i="36"/>
  <c r="T43" i="36"/>
  <c r="AK43" i="36"/>
  <c r="AP43" i="36"/>
  <c r="AA43" i="36"/>
  <c r="W43" i="36"/>
  <c r="S43" i="36"/>
  <c r="AG43" i="36"/>
  <c r="AD43" i="36"/>
  <c r="Z43" i="36"/>
  <c r="V43" i="36"/>
  <c r="AN43" i="36"/>
  <c r="AW43" i="36"/>
  <c r="AU43" i="36"/>
  <c r="AI43" i="36"/>
  <c r="AT43" i="36"/>
  <c r="AE43" i="36"/>
  <c r="AS43" i="36"/>
  <c r="BB43" i="36"/>
  <c r="AQ43" i="36"/>
  <c r="BA43" i="36"/>
  <c r="AO43" i="36"/>
  <c r="AY43" i="36"/>
  <c r="AJ43" i="36"/>
  <c r="AX43" i="36"/>
  <c r="AH43" i="36"/>
  <c r="AR52" i="36"/>
  <c r="AJ52" i="36"/>
  <c r="BB52" i="36"/>
  <c r="AQ52" i="36"/>
  <c r="AY52" i="36"/>
  <c r="AD52" i="36"/>
  <c r="AP52" i="36"/>
  <c r="AI52" i="36"/>
  <c r="BA52" i="36"/>
  <c r="AV52" i="36"/>
  <c r="AO52" i="36"/>
  <c r="AH52" i="36"/>
  <c r="AC52" i="36"/>
  <c r="AU52" i="36"/>
  <c r="AN52" i="36"/>
  <c r="BD52" i="36"/>
  <c r="AX52" i="36"/>
  <c r="AG52" i="36"/>
  <c r="AL52" i="36"/>
  <c r="BC52" i="36"/>
  <c r="AB52" i="36"/>
  <c r="AK52" i="36"/>
  <c r="AF52" i="36"/>
  <c r="AE52" i="36"/>
  <c r="AZ52" i="36"/>
  <c r="AW52" i="36"/>
  <c r="AT52" i="36"/>
  <c r="AS52" i="36"/>
  <c r="AM52" i="36"/>
  <c r="AK60" i="34"/>
  <c r="AB60" i="34"/>
  <c r="BC60" i="34"/>
  <c r="AI31" i="36"/>
  <c r="H31" i="36"/>
  <c r="AA31" i="36"/>
  <c r="AU31" i="36"/>
  <c r="AQ31" i="36"/>
  <c r="AM31" i="36"/>
  <c r="K31" i="36"/>
  <c r="AE31" i="36"/>
  <c r="AX31" i="36"/>
  <c r="W31" i="36"/>
  <c r="S31" i="36"/>
  <c r="AK31" i="36"/>
  <c r="AH31" i="36"/>
  <c r="G31" i="36"/>
  <c r="Z31" i="36"/>
  <c r="AS31" i="36"/>
  <c r="AP31" i="36"/>
  <c r="M31" i="36"/>
  <c r="J31" i="36"/>
  <c r="AD31" i="36"/>
  <c r="AW31" i="36"/>
  <c r="AT31" i="36"/>
  <c r="R31" i="36"/>
  <c r="AG31" i="36"/>
  <c r="AC31" i="36"/>
  <c r="Y31" i="36"/>
  <c r="V31" i="36"/>
  <c r="AO31" i="36"/>
  <c r="L31" i="36"/>
  <c r="AB31" i="36"/>
  <c r="X31" i="36"/>
  <c r="T31" i="36"/>
  <c r="AN31" i="36"/>
  <c r="U31" i="36"/>
  <c r="O31" i="36"/>
  <c r="I31" i="36"/>
  <c r="Q31" i="36"/>
  <c r="AF31" i="36"/>
  <c r="P31" i="36"/>
  <c r="N31" i="36"/>
  <c r="AY31" i="36"/>
  <c r="AV31" i="36"/>
  <c r="AL31" i="36"/>
  <c r="AJ31" i="36"/>
  <c r="AR31" i="36"/>
  <c r="I29" i="36"/>
  <c r="F29" i="36"/>
  <c r="AM76" i="36"/>
  <c r="AA29" i="36"/>
  <c r="BD60" i="34"/>
  <c r="I63" i="38" l="1"/>
  <c r="I64" i="38" s="1"/>
  <c r="I77" i="38" s="1"/>
  <c r="I80" i="38" s="1"/>
  <c r="I81" i="38" s="1"/>
  <c r="J62" i="38"/>
  <c r="K61" i="38" s="1"/>
  <c r="E77" i="34"/>
  <c r="E80" i="34" s="1"/>
  <c r="E81" i="34" s="1"/>
  <c r="AS60" i="34"/>
  <c r="T60" i="36"/>
  <c r="AG60" i="34"/>
  <c r="AQ60" i="34"/>
  <c r="F62" i="34"/>
  <c r="G61" i="34" s="1"/>
  <c r="AH60" i="34"/>
  <c r="AZ60" i="34"/>
  <c r="AZ60" i="36"/>
  <c r="D47" i="20"/>
  <c r="N12" i="20"/>
  <c r="AY60" i="36"/>
  <c r="N60" i="36"/>
  <c r="AU60" i="36"/>
  <c r="AP46" i="36"/>
  <c r="AI46" i="36"/>
  <c r="AE46" i="36"/>
  <c r="AX46" i="36"/>
  <c r="AO46" i="36"/>
  <c r="AO60" i="36" s="1"/>
  <c r="AH46" i="36"/>
  <c r="AH60" i="36" s="1"/>
  <c r="BA46" i="36"/>
  <c r="BA60" i="36" s="1"/>
  <c r="Z46" i="36"/>
  <c r="AN46" i="36"/>
  <c r="AN60" i="36" s="1"/>
  <c r="AG46" i="36"/>
  <c r="AG60" i="36" s="1"/>
  <c r="AC46" i="36"/>
  <c r="AC60" i="36" s="1"/>
  <c r="AU46" i="36"/>
  <c r="AM46" i="36"/>
  <c r="AM60" i="36" s="1"/>
  <c r="W46" i="36"/>
  <c r="W60" i="36" s="1"/>
  <c r="AZ46" i="36"/>
  <c r="AW46" i="36"/>
  <c r="AS46" i="36"/>
  <c r="X46" i="36"/>
  <c r="BD46" i="36"/>
  <c r="AB46" i="36"/>
  <c r="Y46" i="36"/>
  <c r="Y60" i="36" s="1"/>
  <c r="AD46" i="36"/>
  <c r="AL46" i="36"/>
  <c r="AL60" i="36" s="1"/>
  <c r="AF46" i="36"/>
  <c r="AY46" i="36"/>
  <c r="AT46" i="36"/>
  <c r="AR46" i="36"/>
  <c r="AR60" i="36" s="1"/>
  <c r="AK46" i="36"/>
  <c r="AK60" i="36" s="1"/>
  <c r="BB46" i="36"/>
  <c r="BB60" i="36" s="1"/>
  <c r="AA46" i="36"/>
  <c r="AA60" i="36" s="1"/>
  <c r="V46" i="36"/>
  <c r="V60" i="36" s="1"/>
  <c r="BC46" i="36"/>
  <c r="AV46" i="36"/>
  <c r="AQ46" i="36"/>
  <c r="AJ46" i="36"/>
  <c r="AJ60" i="36"/>
  <c r="L60" i="36"/>
  <c r="S60" i="36"/>
  <c r="K60" i="36"/>
  <c r="H60" i="36"/>
  <c r="O60" i="36"/>
  <c r="Q60" i="36"/>
  <c r="AF60" i="36"/>
  <c r="G60" i="36"/>
  <c r="J60" i="36"/>
  <c r="U60" i="36"/>
  <c r="P60" i="36"/>
  <c r="AB60" i="36"/>
  <c r="M60" i="36"/>
  <c r="AT60" i="36"/>
  <c r="I60" i="36"/>
  <c r="AP54" i="36"/>
  <c r="AP60" i="36" s="1"/>
  <c r="AO54" i="36"/>
  <c r="AQ54" i="36"/>
  <c r="AQ60" i="36" s="1"/>
  <c r="BB54" i="36"/>
  <c r="AT54" i="36"/>
  <c r="AX54" i="36"/>
  <c r="AX60" i="36" s="1"/>
  <c r="AI54" i="36"/>
  <c r="AI60" i="36" s="1"/>
  <c r="AD54" i="36"/>
  <c r="AD60" i="36" s="1"/>
  <c r="AS54" i="36"/>
  <c r="AS60" i="36" s="1"/>
  <c r="AR54" i="36"/>
  <c r="AH54" i="36"/>
  <c r="BA54" i="36"/>
  <c r="AN54" i="36"/>
  <c r="AG54" i="36"/>
  <c r="AZ54" i="36"/>
  <c r="AM54" i="36"/>
  <c r="BD54" i="36"/>
  <c r="BD60" i="36" s="1"/>
  <c r="AY54" i="36"/>
  <c r="AK54" i="36"/>
  <c r="BC54" i="36"/>
  <c r="AV54" i="36"/>
  <c r="AV60" i="36" s="1"/>
  <c r="AJ54" i="36"/>
  <c r="AF54" i="36"/>
  <c r="AE54" i="36"/>
  <c r="AE60" i="36" s="1"/>
  <c r="AW54" i="36"/>
  <c r="AW60" i="36" s="1"/>
  <c r="AU54" i="36"/>
  <c r="AL54" i="36"/>
  <c r="X60" i="36"/>
  <c r="F61" i="36"/>
  <c r="E63" i="36"/>
  <c r="E64" i="36" s="1"/>
  <c r="E77" i="36" s="1"/>
  <c r="E80" i="36" s="1"/>
  <c r="E81" i="36" s="1"/>
  <c r="R60" i="36"/>
  <c r="Z60" i="36"/>
  <c r="J87" i="34"/>
  <c r="J66" i="34" s="1"/>
  <c r="J76" i="34" s="1"/>
  <c r="J87" i="36"/>
  <c r="J66" i="36" s="1"/>
  <c r="J76" i="36" s="1"/>
  <c r="K62" i="38" l="1"/>
  <c r="L61" i="38" s="1"/>
  <c r="J63" i="38"/>
  <c r="J64" i="38" s="1"/>
  <c r="J77" i="38" s="1"/>
  <c r="J80" i="38" s="1"/>
  <c r="J81" i="38" s="1"/>
  <c r="F63" i="34"/>
  <c r="F64" i="34" s="1"/>
  <c r="F77" i="34" s="1"/>
  <c r="F80" i="34" s="1"/>
  <c r="F81" i="34" s="1"/>
  <c r="G62" i="34"/>
  <c r="H61" i="34" s="1"/>
  <c r="K87" i="34"/>
  <c r="K66" i="34" s="1"/>
  <c r="K76" i="34" s="1"/>
  <c r="K87" i="36"/>
  <c r="K66" i="36" s="1"/>
  <c r="K76" i="36" s="1"/>
  <c r="D48" i="20"/>
  <c r="O12" i="20"/>
  <c r="F62" i="36"/>
  <c r="G61" i="36" s="1"/>
  <c r="G62" i="36" s="1"/>
  <c r="H61" i="36" s="1"/>
  <c r="BC60" i="36"/>
  <c r="L62" i="38" l="1"/>
  <c r="M61" i="38" s="1"/>
  <c r="K63" i="38"/>
  <c r="K64" i="38" s="1"/>
  <c r="K77" i="38" s="1"/>
  <c r="K80" i="38" s="1"/>
  <c r="K81" i="38" s="1"/>
  <c r="G63" i="34"/>
  <c r="G64" i="34" s="1"/>
  <c r="G77" i="34" s="1"/>
  <c r="G80" i="34" s="1"/>
  <c r="G81" i="34" s="1"/>
  <c r="H62" i="34"/>
  <c r="I61" i="34" s="1"/>
  <c r="D49" i="20"/>
  <c r="P12" i="20"/>
  <c r="L87" i="36"/>
  <c r="L66" i="36" s="1"/>
  <c r="L76" i="36" s="1"/>
  <c r="L87" i="34"/>
  <c r="L66" i="34" s="1"/>
  <c r="L76" i="34" s="1"/>
  <c r="G63" i="36"/>
  <c r="G64" i="36" s="1"/>
  <c r="G77" i="36" s="1"/>
  <c r="G80" i="36" s="1"/>
  <c r="H62" i="36"/>
  <c r="I61" i="36" s="1"/>
  <c r="F63" i="36"/>
  <c r="F64" i="36" s="1"/>
  <c r="F77" i="36" s="1"/>
  <c r="F80" i="36" s="1"/>
  <c r="F81" i="36" s="1"/>
  <c r="M62" i="38" l="1"/>
  <c r="N61" i="38" s="1"/>
  <c r="L63" i="38"/>
  <c r="L64" i="38" s="1"/>
  <c r="L77" i="38" s="1"/>
  <c r="L80" i="38" s="1"/>
  <c r="L81" i="38" s="1"/>
  <c r="H63" i="34"/>
  <c r="H64" i="34" s="1"/>
  <c r="H77" i="34" s="1"/>
  <c r="H80" i="34" s="1"/>
  <c r="H81" i="34" s="1"/>
  <c r="I62" i="34"/>
  <c r="J61" i="34" s="1"/>
  <c r="G81" i="36"/>
  <c r="M87" i="36"/>
  <c r="M66" i="36" s="1"/>
  <c r="M76" i="36" s="1"/>
  <c r="M87" i="34"/>
  <c r="M66" i="34" s="1"/>
  <c r="M76" i="34" s="1"/>
  <c r="I62" i="36"/>
  <c r="J61" i="36" s="1"/>
  <c r="H63" i="36"/>
  <c r="H64" i="36" s="1"/>
  <c r="H77" i="36" s="1"/>
  <c r="H80" i="36" s="1"/>
  <c r="D50" i="20"/>
  <c r="Q12" i="20"/>
  <c r="N62" i="38" l="1"/>
  <c r="O61" i="38" s="1"/>
  <c r="M63" i="38"/>
  <c r="M64" i="38" s="1"/>
  <c r="M77" i="38" s="1"/>
  <c r="M80" i="38" s="1"/>
  <c r="M81" i="38" s="1"/>
  <c r="I63" i="36"/>
  <c r="I64" i="36" s="1"/>
  <c r="I77" i="36" s="1"/>
  <c r="I80" i="36" s="1"/>
  <c r="J62" i="34"/>
  <c r="K61" i="34" s="1"/>
  <c r="I63" i="34"/>
  <c r="I64" i="34" s="1"/>
  <c r="I77" i="34" s="1"/>
  <c r="I80" i="34" s="1"/>
  <c r="I81" i="34" s="1"/>
  <c r="H81" i="36"/>
  <c r="N87" i="34"/>
  <c r="N66" i="34" s="1"/>
  <c r="N76" i="34" s="1"/>
  <c r="N87" i="36"/>
  <c r="N66" i="36" s="1"/>
  <c r="N76" i="36" s="1"/>
  <c r="R12" i="20"/>
  <c r="D51" i="20"/>
  <c r="J62" i="36"/>
  <c r="K61" i="36" s="1"/>
  <c r="O62" i="38" l="1"/>
  <c r="P61" i="38" s="1"/>
  <c r="N63" i="38"/>
  <c r="N64" i="38" s="1"/>
  <c r="N77" i="38" s="1"/>
  <c r="N80" i="38" s="1"/>
  <c r="N81" i="38" s="1"/>
  <c r="J63" i="34"/>
  <c r="J64" i="34" s="1"/>
  <c r="J77" i="34" s="1"/>
  <c r="J80" i="34" s="1"/>
  <c r="J81" i="34" s="1"/>
  <c r="I81" i="36"/>
  <c r="K62" i="34"/>
  <c r="L61" i="34" s="1"/>
  <c r="O87" i="36"/>
  <c r="O66" i="36" s="1"/>
  <c r="O76" i="36" s="1"/>
  <c r="O87" i="34"/>
  <c r="O66" i="34" s="1"/>
  <c r="O76" i="34" s="1"/>
  <c r="K62" i="36"/>
  <c r="L61" i="36" s="1"/>
  <c r="J63" i="36"/>
  <c r="J64" i="36" s="1"/>
  <c r="J77" i="36" s="1"/>
  <c r="J80" i="36" s="1"/>
  <c r="D52" i="20"/>
  <c r="S12" i="20"/>
  <c r="K63" i="34" l="1"/>
  <c r="K64" i="34" s="1"/>
  <c r="K77" i="34" s="1"/>
  <c r="K80" i="34" s="1"/>
  <c r="K81" i="34" s="1"/>
  <c r="P62" i="38"/>
  <c r="Q61" i="38" s="1"/>
  <c r="O63" i="38"/>
  <c r="O64" i="38" s="1"/>
  <c r="O77" i="38" s="1"/>
  <c r="O80" i="38" s="1"/>
  <c r="O81" i="38" s="1"/>
  <c r="J81" i="36"/>
  <c r="L62" i="34"/>
  <c r="M61" i="34" s="1"/>
  <c r="L62" i="36"/>
  <c r="M61" i="36" s="1"/>
  <c r="K63" i="36"/>
  <c r="K64" i="36" s="1"/>
  <c r="K77" i="36" s="1"/>
  <c r="K80" i="36" s="1"/>
  <c r="P87" i="34"/>
  <c r="P66" i="34" s="1"/>
  <c r="P76" i="34" s="1"/>
  <c r="P87" i="36"/>
  <c r="P66" i="36" s="1"/>
  <c r="P76" i="36" s="1"/>
  <c r="D53" i="20"/>
  <c r="T12" i="20"/>
  <c r="K81" i="36" l="1"/>
  <c r="Q62" i="38"/>
  <c r="R61" i="38" s="1"/>
  <c r="P63" i="38"/>
  <c r="P64" i="38" s="1"/>
  <c r="P77" i="38" s="1"/>
  <c r="P80" i="38" s="1"/>
  <c r="P81" i="38" s="1"/>
  <c r="M62" i="34"/>
  <c r="N61" i="34" s="1"/>
  <c r="L63" i="34"/>
  <c r="L64" i="34" s="1"/>
  <c r="L77" i="34" s="1"/>
  <c r="L80" i="34" s="1"/>
  <c r="L81" i="34" s="1"/>
  <c r="M62" i="36"/>
  <c r="N61" i="36" s="1"/>
  <c r="L63" i="36"/>
  <c r="L64" i="36" s="1"/>
  <c r="L77" i="36" s="1"/>
  <c r="L80" i="36" s="1"/>
  <c r="L81" i="36" s="1"/>
  <c r="Q87" i="34"/>
  <c r="Q66" i="34" s="1"/>
  <c r="Q76" i="34" s="1"/>
  <c r="Q87" i="36"/>
  <c r="Q66" i="36" s="1"/>
  <c r="Q76" i="36" s="1"/>
  <c r="U12" i="20"/>
  <c r="D54" i="20"/>
  <c r="R62" i="38" l="1"/>
  <c r="S61" i="38" s="1"/>
  <c r="Q63" i="38"/>
  <c r="Q64" i="38" s="1"/>
  <c r="Q77" i="38" s="1"/>
  <c r="Q80" i="38" s="1"/>
  <c r="Q81" i="38" s="1"/>
  <c r="N62" i="34"/>
  <c r="O61" i="34" s="1"/>
  <c r="M63" i="34"/>
  <c r="M64" i="34" s="1"/>
  <c r="M77" i="34" s="1"/>
  <c r="M80" i="34" s="1"/>
  <c r="M81" i="34" s="1"/>
  <c r="N62" i="36"/>
  <c r="O61" i="36" s="1"/>
  <c r="M63" i="36"/>
  <c r="M64" i="36" s="1"/>
  <c r="M77" i="36" s="1"/>
  <c r="M80" i="36" s="1"/>
  <c r="M81" i="36" s="1"/>
  <c r="D55" i="20"/>
  <c r="V12" i="20"/>
  <c r="R87" i="36"/>
  <c r="R66" i="36" s="1"/>
  <c r="R76" i="36" s="1"/>
  <c r="R87" i="34"/>
  <c r="R66" i="34" s="1"/>
  <c r="R76" i="34" s="1"/>
  <c r="S62" i="38" l="1"/>
  <c r="T61" i="38" s="1"/>
  <c r="R63" i="38"/>
  <c r="R64" i="38" s="1"/>
  <c r="R77" i="38" s="1"/>
  <c r="R80" i="38" s="1"/>
  <c r="R81" i="38" s="1"/>
  <c r="N63" i="34"/>
  <c r="N64" i="34" s="1"/>
  <c r="N77" i="34" s="1"/>
  <c r="N80" i="34" s="1"/>
  <c r="N81" i="34" s="1"/>
  <c r="O62" i="34"/>
  <c r="P61" i="34" s="1"/>
  <c r="O62" i="36"/>
  <c r="P61" i="36" s="1"/>
  <c r="N63" i="36"/>
  <c r="N64" i="36" s="1"/>
  <c r="N77" i="36" s="1"/>
  <c r="N80" i="36" s="1"/>
  <c r="N81" i="36" s="1"/>
  <c r="S87" i="34"/>
  <c r="S66" i="34" s="1"/>
  <c r="S76" i="34" s="1"/>
  <c r="S87" i="36"/>
  <c r="S66" i="36" s="1"/>
  <c r="S76" i="36" s="1"/>
  <c r="D56" i="20"/>
  <c r="W12" i="20"/>
  <c r="T62" i="38" l="1"/>
  <c r="U61" i="38" s="1"/>
  <c r="S63" i="38"/>
  <c r="S64" i="38" s="1"/>
  <c r="S77" i="38" s="1"/>
  <c r="S80" i="38" s="1"/>
  <c r="S81" i="38" s="1"/>
  <c r="O63" i="34"/>
  <c r="O64" i="34" s="1"/>
  <c r="O77" i="34" s="1"/>
  <c r="O80" i="34" s="1"/>
  <c r="O81" i="34" s="1"/>
  <c r="P62" i="34"/>
  <c r="Q61" i="34" s="1"/>
  <c r="T87" i="36"/>
  <c r="T66" i="36" s="1"/>
  <c r="T76" i="36" s="1"/>
  <c r="T87" i="34"/>
  <c r="T66" i="34" s="1"/>
  <c r="T76" i="34" s="1"/>
  <c r="P62" i="36"/>
  <c r="Q61" i="36" s="1"/>
  <c r="D57" i="20"/>
  <c r="X12" i="20"/>
  <c r="O63" i="36"/>
  <c r="O64" i="36" s="1"/>
  <c r="O77" i="36" s="1"/>
  <c r="O80" i="36" s="1"/>
  <c r="O81" i="36" s="1"/>
  <c r="U62" i="38" l="1"/>
  <c r="V61" i="38" s="1"/>
  <c r="T63" i="38"/>
  <c r="T64" i="38" s="1"/>
  <c r="T77" i="38" s="1"/>
  <c r="T80" i="38" s="1"/>
  <c r="T81" i="38" s="1"/>
  <c r="P63" i="34"/>
  <c r="P64" i="34" s="1"/>
  <c r="P77" i="34" s="1"/>
  <c r="P80" i="34" s="1"/>
  <c r="P81" i="34" s="1"/>
  <c r="P63" i="36"/>
  <c r="P64" i="36" s="1"/>
  <c r="P77" i="36" s="1"/>
  <c r="P80" i="36" s="1"/>
  <c r="P81" i="36" s="1"/>
  <c r="Q62" i="34"/>
  <c r="R61" i="34" s="1"/>
  <c r="U87" i="36"/>
  <c r="U66" i="36" s="1"/>
  <c r="U76" i="36" s="1"/>
  <c r="U87" i="34"/>
  <c r="U66" i="34" s="1"/>
  <c r="U76" i="34" s="1"/>
  <c r="D58" i="20"/>
  <c r="Y12" i="20"/>
  <c r="Q62" i="36"/>
  <c r="R61" i="36" s="1"/>
  <c r="V62" i="38" l="1"/>
  <c r="W61" i="38" s="1"/>
  <c r="U63" i="38"/>
  <c r="U64" i="38" s="1"/>
  <c r="U77" i="38" s="1"/>
  <c r="U80" i="38" s="1"/>
  <c r="U81" i="38" s="1"/>
  <c r="Q63" i="34"/>
  <c r="Q64" i="34" s="1"/>
  <c r="Q77" i="34" s="1"/>
  <c r="Q80" i="34" s="1"/>
  <c r="Q81" i="34" s="1"/>
  <c r="R62" i="34"/>
  <c r="S61" i="34" s="1"/>
  <c r="V87" i="34"/>
  <c r="V66" i="34" s="1"/>
  <c r="V76" i="34" s="1"/>
  <c r="V87" i="36"/>
  <c r="V66" i="36" s="1"/>
  <c r="V76" i="36" s="1"/>
  <c r="D59" i="20"/>
  <c r="Z12" i="20"/>
  <c r="R62" i="36"/>
  <c r="S61" i="36" s="1"/>
  <c r="Q63" i="36"/>
  <c r="Q64" i="36" s="1"/>
  <c r="Q77" i="36" s="1"/>
  <c r="Q80" i="36" s="1"/>
  <c r="Q81" i="36" s="1"/>
  <c r="V63" i="38" l="1"/>
  <c r="V64" i="38" s="1"/>
  <c r="V77" i="38" s="1"/>
  <c r="V80" i="38" s="1"/>
  <c r="V81" i="38" s="1"/>
  <c r="W62" i="38"/>
  <c r="X61" i="38" s="1"/>
  <c r="R63" i="34"/>
  <c r="R64" i="34" s="1"/>
  <c r="R77" i="34" s="1"/>
  <c r="R80" i="34" s="1"/>
  <c r="R81" i="34" s="1"/>
  <c r="R63" i="36"/>
  <c r="R64" i="36" s="1"/>
  <c r="R77" i="36" s="1"/>
  <c r="R80" i="36" s="1"/>
  <c r="R81" i="36" s="1"/>
  <c r="S62" i="34"/>
  <c r="T61" i="34" s="1"/>
  <c r="W87" i="34"/>
  <c r="W66" i="34" s="1"/>
  <c r="W76" i="34" s="1"/>
  <c r="W87" i="36"/>
  <c r="W66" i="36" s="1"/>
  <c r="W76" i="36" s="1"/>
  <c r="D60" i="20"/>
  <c r="AA12" i="20"/>
  <c r="S62" i="36"/>
  <c r="T61" i="36" s="1"/>
  <c r="X62" i="38" l="1"/>
  <c r="Y61" i="38" s="1"/>
  <c r="W63" i="38"/>
  <c r="W64" i="38" s="1"/>
  <c r="W77" i="38" s="1"/>
  <c r="W80" i="38" s="1"/>
  <c r="W81" i="38" s="1"/>
  <c r="T62" i="34"/>
  <c r="U61" i="34" s="1"/>
  <c r="S63" i="34"/>
  <c r="S64" i="34" s="1"/>
  <c r="S77" i="34" s="1"/>
  <c r="S80" i="34" s="1"/>
  <c r="S81" i="34" s="1"/>
  <c r="X87" i="34"/>
  <c r="X66" i="34" s="1"/>
  <c r="X76" i="34" s="1"/>
  <c r="X87" i="36"/>
  <c r="X66" i="36" s="1"/>
  <c r="X76" i="36" s="1"/>
  <c r="S63" i="36"/>
  <c r="S64" i="36" s="1"/>
  <c r="S77" i="36" s="1"/>
  <c r="S80" i="36" s="1"/>
  <c r="S81" i="36" s="1"/>
  <c r="AB12" i="20"/>
  <c r="D61" i="20"/>
  <c r="T62" i="36"/>
  <c r="U61" i="36" s="1"/>
  <c r="Y62" i="38" l="1"/>
  <c r="Z61" i="38" s="1"/>
  <c r="X63" i="38"/>
  <c r="X64" i="38" s="1"/>
  <c r="X77" i="38" s="1"/>
  <c r="X80" i="38" s="1"/>
  <c r="X81" i="38" s="1"/>
  <c r="T63" i="34"/>
  <c r="T64" i="34" s="1"/>
  <c r="T77" i="34" s="1"/>
  <c r="T80" i="34" s="1"/>
  <c r="T81" i="34" s="1"/>
  <c r="U62" i="34"/>
  <c r="V61" i="34" s="1"/>
  <c r="U62" i="36"/>
  <c r="V61" i="36" s="1"/>
  <c r="T63" i="36"/>
  <c r="T64" i="36" s="1"/>
  <c r="T77" i="36" s="1"/>
  <c r="T80" i="36" s="1"/>
  <c r="T81" i="36" s="1"/>
  <c r="D62" i="20"/>
  <c r="AC12" i="20"/>
  <c r="Y87" i="34"/>
  <c r="Y66" i="34" s="1"/>
  <c r="Y76" i="34" s="1"/>
  <c r="Y87" i="36"/>
  <c r="Y66" i="36" s="1"/>
  <c r="Y76" i="36" s="1"/>
  <c r="Z62" i="38" l="1"/>
  <c r="AA61" i="38" s="1"/>
  <c r="Y63" i="38"/>
  <c r="Y64" i="38" s="1"/>
  <c r="Y77" i="38" s="1"/>
  <c r="Y80" i="38" s="1"/>
  <c r="Y81" i="38" s="1"/>
  <c r="U63" i="34"/>
  <c r="U64" i="34" s="1"/>
  <c r="U77" i="34" s="1"/>
  <c r="U80" i="34" s="1"/>
  <c r="U81" i="34" s="1"/>
  <c r="V62" i="34"/>
  <c r="W61" i="34" s="1"/>
  <c r="Z87" i="36"/>
  <c r="Z66" i="36" s="1"/>
  <c r="Z76" i="36" s="1"/>
  <c r="Z87" i="34"/>
  <c r="Z66" i="34" s="1"/>
  <c r="Z76" i="34" s="1"/>
  <c r="AD12" i="20"/>
  <c r="D63" i="20"/>
  <c r="V62" i="36"/>
  <c r="W61" i="36" s="1"/>
  <c r="U63" i="36"/>
  <c r="U64" i="36" s="1"/>
  <c r="U77" i="36" s="1"/>
  <c r="U80" i="36" s="1"/>
  <c r="U81" i="36" s="1"/>
  <c r="AA62" i="38" l="1"/>
  <c r="AB61" i="38" s="1"/>
  <c r="Z63" i="38"/>
  <c r="Z64" i="38" s="1"/>
  <c r="Z77" i="38" s="1"/>
  <c r="Z80" i="38" s="1"/>
  <c r="Z81" i="38" s="1"/>
  <c r="V63" i="34"/>
  <c r="V64" i="34" s="1"/>
  <c r="V77" i="34" s="1"/>
  <c r="V80" i="34" s="1"/>
  <c r="V81" i="34" s="1"/>
  <c r="W62" i="34"/>
  <c r="X61" i="34" s="1"/>
  <c r="D64" i="20"/>
  <c r="AE12" i="20"/>
  <c r="AA87" i="34"/>
  <c r="AA66" i="34" s="1"/>
  <c r="AA76" i="34" s="1"/>
  <c r="AA87" i="36"/>
  <c r="AA66" i="36" s="1"/>
  <c r="AA76" i="36" s="1"/>
  <c r="W62" i="36"/>
  <c r="X61" i="36" s="1"/>
  <c r="V63" i="36"/>
  <c r="V64" i="36" s="1"/>
  <c r="V77" i="36" s="1"/>
  <c r="V80" i="36" s="1"/>
  <c r="V81" i="36" s="1"/>
  <c r="AB62" i="38" l="1"/>
  <c r="AC61" i="38" s="1"/>
  <c r="AA63" i="38"/>
  <c r="AA64" i="38" s="1"/>
  <c r="AA77" i="38" s="1"/>
  <c r="AA80" i="38" s="1"/>
  <c r="AA81" i="38" s="1"/>
  <c r="C4" i="38" s="1"/>
  <c r="G30" i="29" s="1"/>
  <c r="W63" i="34"/>
  <c r="W64" i="34" s="1"/>
  <c r="W77" i="34" s="1"/>
  <c r="W80" i="34" s="1"/>
  <c r="W81" i="34" s="1"/>
  <c r="X62" i="34"/>
  <c r="Y61" i="34" s="1"/>
  <c r="AB87" i="34"/>
  <c r="AB66" i="34" s="1"/>
  <c r="AB76" i="34" s="1"/>
  <c r="AB87" i="36"/>
  <c r="AB66" i="36" s="1"/>
  <c r="AB76" i="36" s="1"/>
  <c r="D65" i="20"/>
  <c r="AF12" i="20"/>
  <c r="X62" i="36"/>
  <c r="Y61" i="36" s="1"/>
  <c r="W63" i="36"/>
  <c r="W64" i="36" s="1"/>
  <c r="W77" i="36" s="1"/>
  <c r="W80" i="36" s="1"/>
  <c r="W81" i="36" s="1"/>
  <c r="AC62" i="38" l="1"/>
  <c r="AD61" i="38" s="1"/>
  <c r="AB63" i="38"/>
  <c r="AB64" i="38" s="1"/>
  <c r="AB77" i="38" s="1"/>
  <c r="AB80" i="38" s="1"/>
  <c r="AB81" i="38" s="1"/>
  <c r="X63" i="34"/>
  <c r="X64" i="34" s="1"/>
  <c r="X77" i="34" s="1"/>
  <c r="X80" i="34" s="1"/>
  <c r="X81" i="34" s="1"/>
  <c r="Y62" i="34"/>
  <c r="Z61" i="34" s="1"/>
  <c r="AC87" i="34"/>
  <c r="AC66" i="34" s="1"/>
  <c r="AC76" i="34" s="1"/>
  <c r="AC87" i="36"/>
  <c r="AC66" i="36" s="1"/>
  <c r="AC76" i="36" s="1"/>
  <c r="D66" i="20"/>
  <c r="AG12" i="20"/>
  <c r="Y62" i="36"/>
  <c r="Z61" i="36" s="1"/>
  <c r="X63" i="36"/>
  <c r="X64" i="36" s="1"/>
  <c r="X77" i="36" s="1"/>
  <c r="X80" i="36" s="1"/>
  <c r="X81" i="36" s="1"/>
  <c r="AD62" i="38" l="1"/>
  <c r="AE61" i="38" s="1"/>
  <c r="AC63" i="38"/>
  <c r="AC64" i="38" s="1"/>
  <c r="AC77" i="38" s="1"/>
  <c r="AC80" i="38" s="1"/>
  <c r="AC81" i="38" s="1"/>
  <c r="Y63" i="34"/>
  <c r="Y64" i="34" s="1"/>
  <c r="Y77" i="34" s="1"/>
  <c r="Y80" i="34" s="1"/>
  <c r="Y81" i="34" s="1"/>
  <c r="Z62" i="34"/>
  <c r="AA61" i="34" s="1"/>
  <c r="AH12" i="20"/>
  <c r="D67" i="20"/>
  <c r="AD87" i="36"/>
  <c r="AD66" i="36" s="1"/>
  <c r="AD76" i="36" s="1"/>
  <c r="AD87" i="34"/>
  <c r="AD66" i="34" s="1"/>
  <c r="AD76" i="34" s="1"/>
  <c r="Z62" i="36"/>
  <c r="AA61" i="36" s="1"/>
  <c r="Y63" i="36"/>
  <c r="Y64" i="36" s="1"/>
  <c r="Y77" i="36" s="1"/>
  <c r="Y80" i="36" s="1"/>
  <c r="Y81" i="36" s="1"/>
  <c r="AD63" i="38" l="1"/>
  <c r="AD64" i="38" s="1"/>
  <c r="AD77" i="38" s="1"/>
  <c r="AD80" i="38" s="1"/>
  <c r="AD81" i="38" s="1"/>
  <c r="AE62" i="38"/>
  <c r="AF61" i="38" s="1"/>
  <c r="Z63" i="36"/>
  <c r="Z64" i="36" s="1"/>
  <c r="Z77" i="36" s="1"/>
  <c r="Z80" i="36" s="1"/>
  <c r="Z81" i="36" s="1"/>
  <c r="Z63" i="34"/>
  <c r="Z64" i="34" s="1"/>
  <c r="Z77" i="34" s="1"/>
  <c r="Z80" i="34" s="1"/>
  <c r="Z81" i="34" s="1"/>
  <c r="AA62" i="34"/>
  <c r="AB61" i="34" s="1"/>
  <c r="AA62" i="36"/>
  <c r="AB61" i="36" s="1"/>
  <c r="D68" i="20"/>
  <c r="AI12" i="20"/>
  <c r="AE87" i="36"/>
  <c r="AE66" i="36" s="1"/>
  <c r="AE76" i="36" s="1"/>
  <c r="AE87" i="34"/>
  <c r="AE66" i="34" s="1"/>
  <c r="AE76" i="34" s="1"/>
  <c r="AF62" i="38" l="1"/>
  <c r="AG61" i="38" s="1"/>
  <c r="AE63" i="38"/>
  <c r="AE64" i="38" s="1"/>
  <c r="AE77" i="38" s="1"/>
  <c r="AE80" i="38" s="1"/>
  <c r="AE81" i="38" s="1"/>
  <c r="AB62" i="34"/>
  <c r="AC61" i="34" s="1"/>
  <c r="AA63" i="34"/>
  <c r="AA64" i="34" s="1"/>
  <c r="AA77" i="34" s="1"/>
  <c r="AA80" i="34" s="1"/>
  <c r="AA81" i="34" s="1"/>
  <c r="C4" i="34" s="1"/>
  <c r="G29" i="29" s="1"/>
  <c r="AF87" i="36"/>
  <c r="AF66" i="36" s="1"/>
  <c r="AF76" i="36" s="1"/>
  <c r="AF87" i="34"/>
  <c r="AF66" i="34" s="1"/>
  <c r="AF76" i="34" s="1"/>
  <c r="AB62" i="36"/>
  <c r="AC61" i="36" s="1"/>
  <c r="D69" i="20"/>
  <c r="AJ12" i="20"/>
  <c r="AA63" i="36"/>
  <c r="AA64" i="36" s="1"/>
  <c r="AA77" i="36" s="1"/>
  <c r="AA80" i="36" s="1"/>
  <c r="AA81" i="36" s="1"/>
  <c r="AF63" i="38" l="1"/>
  <c r="AF64" i="38" s="1"/>
  <c r="AF77" i="38" s="1"/>
  <c r="AF80" i="38" s="1"/>
  <c r="AF81" i="38" s="1"/>
  <c r="AG62" i="38"/>
  <c r="AH61" i="38" s="1"/>
  <c r="AB63" i="34"/>
  <c r="AB64" i="34" s="1"/>
  <c r="AB77" i="34" s="1"/>
  <c r="AB80" i="34" s="1"/>
  <c r="AB81" i="34" s="1"/>
  <c r="AC62" i="34"/>
  <c r="AD61" i="34" s="1"/>
  <c r="AB63" i="36"/>
  <c r="AB64" i="36" s="1"/>
  <c r="AB77" i="36" s="1"/>
  <c r="AB80" i="36" s="1"/>
  <c r="AB81" i="36" s="1"/>
  <c r="AC62" i="36"/>
  <c r="AD61" i="36" s="1"/>
  <c r="C4" i="36"/>
  <c r="G28" i="29" s="1"/>
  <c r="AG87" i="36"/>
  <c r="AG66" i="36" s="1"/>
  <c r="AG76" i="36" s="1"/>
  <c r="AG87" i="34"/>
  <c r="AG66" i="34" s="1"/>
  <c r="AG76" i="34" s="1"/>
  <c r="D70" i="20"/>
  <c r="AK12" i="20"/>
  <c r="AH62" i="38" l="1"/>
  <c r="AI61" i="38" s="1"/>
  <c r="AG63" i="38"/>
  <c r="AG64" i="38" s="1"/>
  <c r="AG77" i="38" s="1"/>
  <c r="AG80" i="38" s="1"/>
  <c r="AG81" i="38" s="1"/>
  <c r="AC63" i="34"/>
  <c r="AC64" i="34" s="1"/>
  <c r="AC77" i="34" s="1"/>
  <c r="AC80" i="34" s="1"/>
  <c r="AC81" i="34" s="1"/>
  <c r="AC63" i="36"/>
  <c r="AC64" i="36" s="1"/>
  <c r="AC77" i="36" s="1"/>
  <c r="AC80" i="36" s="1"/>
  <c r="AC81" i="36" s="1"/>
  <c r="AD62" i="34"/>
  <c r="AE61" i="34" s="1"/>
  <c r="AH87" i="36"/>
  <c r="AH66" i="36" s="1"/>
  <c r="AH76" i="36" s="1"/>
  <c r="AH87" i="34"/>
  <c r="AH66" i="34" s="1"/>
  <c r="AH76" i="34" s="1"/>
  <c r="AD62" i="36"/>
  <c r="AE61" i="36" s="1"/>
  <c r="D71" i="20"/>
  <c r="AL12" i="20"/>
  <c r="AI62" i="38" l="1"/>
  <c r="AJ61" i="38" s="1"/>
  <c r="AH63" i="38"/>
  <c r="AH64" i="38" s="1"/>
  <c r="AH77" i="38" s="1"/>
  <c r="AH80" i="38" s="1"/>
  <c r="AH81" i="38" s="1"/>
  <c r="AE62" i="34"/>
  <c r="AF61" i="34" s="1"/>
  <c r="AD63" i="34"/>
  <c r="AD64" i="34" s="1"/>
  <c r="AD77" i="34" s="1"/>
  <c r="AD80" i="34" s="1"/>
  <c r="AD81" i="34" s="1"/>
  <c r="AE62" i="36"/>
  <c r="AF61" i="36" s="1"/>
  <c r="AD63" i="36"/>
  <c r="AD64" i="36" s="1"/>
  <c r="AD77" i="36" s="1"/>
  <c r="AD80" i="36" s="1"/>
  <c r="AD81" i="36" s="1"/>
  <c r="AI87" i="36"/>
  <c r="AI66" i="36" s="1"/>
  <c r="AI76" i="36" s="1"/>
  <c r="AI87" i="34"/>
  <c r="AI66" i="34" s="1"/>
  <c r="AI76" i="34" s="1"/>
  <c r="D72" i="20"/>
  <c r="AM12" i="20"/>
  <c r="AJ62" i="38" l="1"/>
  <c r="AK61" i="38" s="1"/>
  <c r="AI63" i="38"/>
  <c r="AI64" i="38" s="1"/>
  <c r="AI77" i="38" s="1"/>
  <c r="AI80" i="38" s="1"/>
  <c r="AI81" i="38" s="1"/>
  <c r="C5" i="38" s="1"/>
  <c r="H30" i="29" s="1"/>
  <c r="AF62" i="34"/>
  <c r="AG61" i="34" s="1"/>
  <c r="AE63" i="34"/>
  <c r="AE64" i="34" s="1"/>
  <c r="AE77" i="34" s="1"/>
  <c r="AE80" i="34" s="1"/>
  <c r="AE81" i="34" s="1"/>
  <c r="AJ87" i="36"/>
  <c r="AJ66" i="36" s="1"/>
  <c r="AJ76" i="36" s="1"/>
  <c r="AJ87" i="34"/>
  <c r="AJ66" i="34" s="1"/>
  <c r="AJ76" i="34" s="1"/>
  <c r="AF62" i="36"/>
  <c r="AG61" i="36" s="1"/>
  <c r="AE63" i="36"/>
  <c r="AE64" i="36" s="1"/>
  <c r="AE77" i="36" s="1"/>
  <c r="AE80" i="36" s="1"/>
  <c r="AE81" i="36" s="1"/>
  <c r="D73" i="20"/>
  <c r="AN12" i="20"/>
  <c r="AK62" i="38" l="1"/>
  <c r="AL61" i="38" s="1"/>
  <c r="AJ63" i="38"/>
  <c r="AJ64" i="38" s="1"/>
  <c r="AJ77" i="38" s="1"/>
  <c r="AJ80" i="38" s="1"/>
  <c r="AJ81" i="38" s="1"/>
  <c r="AF63" i="34"/>
  <c r="AF64" i="34" s="1"/>
  <c r="AF77" i="34" s="1"/>
  <c r="AF80" i="34" s="1"/>
  <c r="AF81" i="34" s="1"/>
  <c r="AG62" i="34"/>
  <c r="AH61" i="34" s="1"/>
  <c r="D75" i="20"/>
  <c r="AO12" i="20"/>
  <c r="AF63" i="36"/>
  <c r="AF64" i="36" s="1"/>
  <c r="AF77" i="36" s="1"/>
  <c r="AF80" i="36" s="1"/>
  <c r="AF81" i="36" s="1"/>
  <c r="AG62" i="36"/>
  <c r="AH61" i="36" s="1"/>
  <c r="AK87" i="34"/>
  <c r="AK66" i="34" s="1"/>
  <c r="AK76" i="34" s="1"/>
  <c r="AK87" i="36"/>
  <c r="AK66" i="36" s="1"/>
  <c r="AK76" i="36" s="1"/>
  <c r="AL62" i="38" l="1"/>
  <c r="AM61" i="38" s="1"/>
  <c r="AK63" i="38"/>
  <c r="AK64" i="38" s="1"/>
  <c r="AK77" i="38" s="1"/>
  <c r="AK80" i="38" s="1"/>
  <c r="AK81" i="38" s="1"/>
  <c r="AG63" i="34"/>
  <c r="AG64" i="34" s="1"/>
  <c r="AG77" i="34" s="1"/>
  <c r="AG80" i="34" s="1"/>
  <c r="AG81" i="34" s="1"/>
  <c r="AG63" i="36"/>
  <c r="AG64" i="36" s="1"/>
  <c r="AG77" i="36" s="1"/>
  <c r="AG80" i="36" s="1"/>
  <c r="AG81" i="36" s="1"/>
  <c r="AH62" i="34"/>
  <c r="AI61" i="34" s="1"/>
  <c r="AL87" i="34"/>
  <c r="AL66" i="34" s="1"/>
  <c r="AL76" i="34" s="1"/>
  <c r="AL87" i="36"/>
  <c r="AL66" i="36" s="1"/>
  <c r="AL76" i="36" s="1"/>
  <c r="AH62" i="36"/>
  <c r="AI61" i="36" s="1"/>
  <c r="AL63" i="38" l="1"/>
  <c r="AL64" i="38" s="1"/>
  <c r="AL77" i="38" s="1"/>
  <c r="AL80" i="38" s="1"/>
  <c r="AL81" i="38" s="1"/>
  <c r="AM62" i="38"/>
  <c r="AN61" i="38" s="1"/>
  <c r="AH63" i="34"/>
  <c r="AH64" i="34" s="1"/>
  <c r="AH77" i="34" s="1"/>
  <c r="AH80" i="34" s="1"/>
  <c r="AH81" i="34" s="1"/>
  <c r="AH63" i="36"/>
  <c r="AH64" i="36" s="1"/>
  <c r="AH77" i="36" s="1"/>
  <c r="AH80" i="36" s="1"/>
  <c r="AH81" i="36" s="1"/>
  <c r="AI62" i="34"/>
  <c r="AJ61" i="34" s="1"/>
  <c r="AI62" i="36"/>
  <c r="AJ61" i="36" s="1"/>
  <c r="AN62" i="38" l="1"/>
  <c r="AO61" i="38" s="1"/>
  <c r="AM63" i="38"/>
  <c r="AM64" i="38" s="1"/>
  <c r="AM77" i="38" s="1"/>
  <c r="AM80" i="38" s="1"/>
  <c r="AM81" i="38" s="1"/>
  <c r="AI63" i="36"/>
  <c r="AI64" i="36" s="1"/>
  <c r="AI77" i="36" s="1"/>
  <c r="AI80" i="36" s="1"/>
  <c r="AI81" i="36" s="1"/>
  <c r="C5" i="36" s="1"/>
  <c r="H28" i="29" s="1"/>
  <c r="AI63" i="34"/>
  <c r="AI64" i="34" s="1"/>
  <c r="AI77" i="34" s="1"/>
  <c r="AI80" i="34" s="1"/>
  <c r="AI81" i="34" s="1"/>
  <c r="C5" i="34" s="1"/>
  <c r="H29" i="29" s="1"/>
  <c r="AJ62" i="34"/>
  <c r="AK61" i="34" s="1"/>
  <c r="AJ62" i="36"/>
  <c r="AK61" i="36" s="1"/>
  <c r="AN63" i="38" l="1"/>
  <c r="AN64" i="38" s="1"/>
  <c r="AN77" i="38" s="1"/>
  <c r="AN80" i="38" s="1"/>
  <c r="AN81" i="38" s="1"/>
  <c r="AO62" i="38"/>
  <c r="AP61" i="38" s="1"/>
  <c r="AJ63" i="36"/>
  <c r="AJ64" i="36" s="1"/>
  <c r="AJ77" i="36" s="1"/>
  <c r="AJ80" i="36" s="1"/>
  <c r="AJ81" i="36" s="1"/>
  <c r="AJ63" i="34"/>
  <c r="AJ64" i="34" s="1"/>
  <c r="AJ77" i="34" s="1"/>
  <c r="AJ80" i="34" s="1"/>
  <c r="AJ81" i="34" s="1"/>
  <c r="AK62" i="34"/>
  <c r="AL61" i="34" s="1"/>
  <c r="AK62" i="36"/>
  <c r="AL61" i="36" s="1"/>
  <c r="AP62" i="38" l="1"/>
  <c r="AQ61" i="38" s="1"/>
  <c r="AO63" i="38"/>
  <c r="AO64" i="38" s="1"/>
  <c r="AO77" i="38" s="1"/>
  <c r="AO80" i="38" s="1"/>
  <c r="AO81" i="38" s="1"/>
  <c r="AK63" i="34"/>
  <c r="AK64" i="34" s="1"/>
  <c r="AK77" i="34" s="1"/>
  <c r="AK80" i="34" s="1"/>
  <c r="AK81" i="34" s="1"/>
  <c r="AL62" i="34"/>
  <c r="AM61" i="34" s="1"/>
  <c r="AK63" i="36"/>
  <c r="AK64" i="36" s="1"/>
  <c r="AK77" i="36" s="1"/>
  <c r="AK80" i="36" s="1"/>
  <c r="AK81" i="36" s="1"/>
  <c r="AL62" i="36"/>
  <c r="AM61" i="36" s="1"/>
  <c r="AQ62" i="38" l="1"/>
  <c r="AR61" i="38" s="1"/>
  <c r="AP63" i="38"/>
  <c r="AP64" i="38" s="1"/>
  <c r="AP77" i="38" s="1"/>
  <c r="AP80" i="38" s="1"/>
  <c r="AP81" i="38" s="1"/>
  <c r="AL63" i="34"/>
  <c r="AL64" i="34" s="1"/>
  <c r="AL77" i="34" s="1"/>
  <c r="AL80" i="34" s="1"/>
  <c r="AL81" i="34" s="1"/>
  <c r="AM62" i="34"/>
  <c r="AN61" i="34" s="1"/>
  <c r="AL63" i="36"/>
  <c r="AL64" i="36" s="1"/>
  <c r="AL77" i="36" s="1"/>
  <c r="AL80" i="36" s="1"/>
  <c r="AL81" i="36" s="1"/>
  <c r="AM62" i="36"/>
  <c r="AN61" i="36" s="1"/>
  <c r="AR62" i="38" l="1"/>
  <c r="AS61" i="38" s="1"/>
  <c r="AQ63" i="38"/>
  <c r="AQ64" i="38" s="1"/>
  <c r="AQ77" i="38" s="1"/>
  <c r="AQ80" i="38" s="1"/>
  <c r="AQ81" i="38" s="1"/>
  <c r="C6" i="38" s="1"/>
  <c r="I30" i="29" s="1"/>
  <c r="AN62" i="34"/>
  <c r="AO61" i="34" s="1"/>
  <c r="AM63" i="34"/>
  <c r="AM64" i="34" s="1"/>
  <c r="AM77" i="34" s="1"/>
  <c r="AM80" i="34" s="1"/>
  <c r="AM81" i="34" s="1"/>
  <c r="AM63" i="36"/>
  <c r="AM64" i="36" s="1"/>
  <c r="AM77" i="36" s="1"/>
  <c r="AM80" i="36" s="1"/>
  <c r="AM81" i="36" s="1"/>
  <c r="AN62" i="36"/>
  <c r="AO61" i="36" s="1"/>
  <c r="AS62" i="38" l="1"/>
  <c r="AT61" i="38" s="1"/>
  <c r="AR63" i="38"/>
  <c r="AR64" i="38" s="1"/>
  <c r="AR77" i="38" s="1"/>
  <c r="AR80" i="38" s="1"/>
  <c r="AR81" i="38" s="1"/>
  <c r="AN63" i="34"/>
  <c r="AN64" i="34" s="1"/>
  <c r="AN77" i="34" s="1"/>
  <c r="AN80" i="34" s="1"/>
  <c r="AN81" i="34" s="1"/>
  <c r="AO62" i="34"/>
  <c r="AP61" i="34" s="1"/>
  <c r="AN63" i="36"/>
  <c r="AN64" i="36" s="1"/>
  <c r="AN77" i="36" s="1"/>
  <c r="AN80" i="36" s="1"/>
  <c r="AN81" i="36" s="1"/>
  <c r="AO62" i="36"/>
  <c r="AP61" i="36" s="1"/>
  <c r="AT62" i="38" l="1"/>
  <c r="AU61" i="38" s="1"/>
  <c r="AS63" i="38"/>
  <c r="AS64" i="38" s="1"/>
  <c r="AS77" i="38" s="1"/>
  <c r="AS80" i="38" s="1"/>
  <c r="AS81" i="38" s="1"/>
  <c r="AO63" i="34"/>
  <c r="AO64" i="34" s="1"/>
  <c r="AO77" i="34" s="1"/>
  <c r="AO80" i="34" s="1"/>
  <c r="AO81" i="34" s="1"/>
  <c r="AP62" i="34"/>
  <c r="AQ61" i="34" s="1"/>
  <c r="AP62" i="36"/>
  <c r="AQ61" i="36" s="1"/>
  <c r="AO63" i="36"/>
  <c r="AO64" i="36" s="1"/>
  <c r="AO77" i="36" s="1"/>
  <c r="AO80" i="36" s="1"/>
  <c r="AO81" i="36" s="1"/>
  <c r="AU62" i="38" l="1"/>
  <c r="AV61" i="38" s="1"/>
  <c r="AT63" i="38"/>
  <c r="AT64" i="38" s="1"/>
  <c r="AT77" i="38" s="1"/>
  <c r="AT80" i="38" s="1"/>
  <c r="AT81" i="38" s="1"/>
  <c r="AP63" i="34"/>
  <c r="AP64" i="34" s="1"/>
  <c r="AP77" i="34" s="1"/>
  <c r="AP80" i="34" s="1"/>
  <c r="AP81" i="34" s="1"/>
  <c r="AQ62" i="34"/>
  <c r="AR61" i="34" s="1"/>
  <c r="AQ62" i="36"/>
  <c r="AR61" i="36" s="1"/>
  <c r="AP63" i="36"/>
  <c r="AP64" i="36" s="1"/>
  <c r="AP77" i="36" s="1"/>
  <c r="AP80" i="36" s="1"/>
  <c r="AP81" i="36" s="1"/>
  <c r="AV62" i="38" l="1"/>
  <c r="AW61" i="38" s="1"/>
  <c r="AU63" i="38"/>
  <c r="AU64" i="38" s="1"/>
  <c r="AU77" i="38" s="1"/>
  <c r="AU80" i="38" s="1"/>
  <c r="AU81" i="38" s="1"/>
  <c r="AQ63" i="34"/>
  <c r="AQ64" i="34" s="1"/>
  <c r="AQ77" i="34" s="1"/>
  <c r="AQ80" i="34" s="1"/>
  <c r="AQ81" i="34" s="1"/>
  <c r="C6" i="34" s="1"/>
  <c r="I29" i="29" s="1"/>
  <c r="AR62" i="34"/>
  <c r="AS61" i="34" s="1"/>
  <c r="AR62" i="36"/>
  <c r="AS61" i="36" s="1"/>
  <c r="AQ63" i="36"/>
  <c r="AQ64" i="36" s="1"/>
  <c r="AQ77" i="36" s="1"/>
  <c r="AQ80" i="36" s="1"/>
  <c r="AQ81" i="36" s="1"/>
  <c r="AW62" i="38" l="1"/>
  <c r="AX61" i="38" s="1"/>
  <c r="AV63" i="38"/>
  <c r="AV64" i="38" s="1"/>
  <c r="AV77" i="38" s="1"/>
  <c r="AV80" i="38" s="1"/>
  <c r="AV81" i="38" s="1"/>
  <c r="AR63" i="34"/>
  <c r="AR64" i="34" s="1"/>
  <c r="AR77" i="34" s="1"/>
  <c r="AR80" i="34" s="1"/>
  <c r="AR81" i="34" s="1"/>
  <c r="AS62" i="34"/>
  <c r="AT61" i="34" s="1"/>
  <c r="C6" i="36"/>
  <c r="I28" i="29" s="1"/>
  <c r="AR63" i="36"/>
  <c r="AR64" i="36" s="1"/>
  <c r="AR77" i="36" s="1"/>
  <c r="AR80" i="36" s="1"/>
  <c r="AR81" i="36" s="1"/>
  <c r="AS62" i="36"/>
  <c r="AT61" i="36" s="1"/>
  <c r="AX62" i="38" l="1"/>
  <c r="AY61" i="38" s="1"/>
  <c r="AW63" i="38"/>
  <c r="AW64" i="38" s="1"/>
  <c r="AW77" i="38" s="1"/>
  <c r="AW80" i="38" s="1"/>
  <c r="AW81" i="38" s="1"/>
  <c r="AS63" i="34"/>
  <c r="AS64" i="34" s="1"/>
  <c r="AS77" i="34" s="1"/>
  <c r="AS80" i="34" s="1"/>
  <c r="AS81" i="34" s="1"/>
  <c r="AS63" i="36"/>
  <c r="AS64" i="36" s="1"/>
  <c r="AS77" i="36" s="1"/>
  <c r="AS80" i="36" s="1"/>
  <c r="AS81" i="36" s="1"/>
  <c r="AT62" i="34"/>
  <c r="AU61" i="34" s="1"/>
  <c r="AT62" i="36"/>
  <c r="AU61" i="36" s="1"/>
  <c r="AY62" i="38" l="1"/>
  <c r="AZ61" i="38" s="1"/>
  <c r="AX63" i="38"/>
  <c r="AX64" i="38" s="1"/>
  <c r="AX77" i="38" s="1"/>
  <c r="AX80" i="38" s="1"/>
  <c r="AX81" i="38" s="1"/>
  <c r="AT63" i="34"/>
  <c r="AT64" i="34" s="1"/>
  <c r="AT77" i="34" s="1"/>
  <c r="AT80" i="34" s="1"/>
  <c r="AT81" i="34" s="1"/>
  <c r="AU62" i="34"/>
  <c r="AV61" i="34" s="1"/>
  <c r="AT63" i="36"/>
  <c r="AT64" i="36" s="1"/>
  <c r="AT77" i="36" s="1"/>
  <c r="AT80" i="36" s="1"/>
  <c r="AT81" i="36" s="1"/>
  <c r="AU62" i="36"/>
  <c r="AV61" i="36" s="1"/>
  <c r="AZ62" i="38" l="1"/>
  <c r="BA61" i="38" s="1"/>
  <c r="AY63" i="38"/>
  <c r="AY64" i="38" s="1"/>
  <c r="AY77" i="38" s="1"/>
  <c r="AY80" i="38" s="1"/>
  <c r="AY81" i="38" s="1"/>
  <c r="AV62" i="34"/>
  <c r="AW61" i="34" s="1"/>
  <c r="AU63" i="34"/>
  <c r="AU64" i="34" s="1"/>
  <c r="AU77" i="34" s="1"/>
  <c r="AU80" i="34" s="1"/>
  <c r="AU81" i="34" s="1"/>
  <c r="AV62" i="36"/>
  <c r="AW61" i="36" s="1"/>
  <c r="AU63" i="36"/>
  <c r="AU64" i="36" s="1"/>
  <c r="AU77" i="36" s="1"/>
  <c r="AU80" i="36" s="1"/>
  <c r="AU81" i="36" s="1"/>
  <c r="BA62" i="38" l="1"/>
  <c r="BB61" i="38" s="1"/>
  <c r="AZ63" i="38"/>
  <c r="AZ64" i="38" s="1"/>
  <c r="AZ77" i="38" s="1"/>
  <c r="AZ80" i="38" s="1"/>
  <c r="AZ81" i="38" s="1"/>
  <c r="AV63" i="36"/>
  <c r="AV64" i="36" s="1"/>
  <c r="AV77" i="36" s="1"/>
  <c r="AV80" i="36" s="1"/>
  <c r="AV81" i="36" s="1"/>
  <c r="AV63" i="34"/>
  <c r="AV64" i="34" s="1"/>
  <c r="AV77" i="34" s="1"/>
  <c r="AV80" i="34" s="1"/>
  <c r="AV81" i="34" s="1"/>
  <c r="AW62" i="34"/>
  <c r="AX61" i="34" s="1"/>
  <c r="AW62" i="36"/>
  <c r="AX61" i="36" s="1"/>
  <c r="BB62" i="38" l="1"/>
  <c r="BC61" i="38" s="1"/>
  <c r="BA63" i="38"/>
  <c r="BA64" i="38" s="1"/>
  <c r="BA77" i="38" s="1"/>
  <c r="BA80" i="38" s="1"/>
  <c r="BA81" i="38" s="1"/>
  <c r="AW63" i="34"/>
  <c r="AW64" i="34" s="1"/>
  <c r="AW77" i="34" s="1"/>
  <c r="AW80" i="34" s="1"/>
  <c r="AW81" i="34" s="1"/>
  <c r="AX62" i="34"/>
  <c r="AY61" i="34" s="1"/>
  <c r="AW63" i="36"/>
  <c r="AW64" i="36" s="1"/>
  <c r="AW77" i="36" s="1"/>
  <c r="AW80" i="36" s="1"/>
  <c r="AW81" i="36" s="1"/>
  <c r="AX62" i="36"/>
  <c r="AY61" i="36" s="1"/>
  <c r="BC62" i="38" l="1"/>
  <c r="BD61" i="38" s="1"/>
  <c r="BB63" i="38"/>
  <c r="BB64" i="38" s="1"/>
  <c r="BB77" i="38" s="1"/>
  <c r="BB80" i="38" s="1"/>
  <c r="BB81" i="38" s="1"/>
  <c r="AY62" i="34"/>
  <c r="AZ61" i="34" s="1"/>
  <c r="AX63" i="34"/>
  <c r="AX64" i="34" s="1"/>
  <c r="AX77" i="34" s="1"/>
  <c r="AX80" i="34" s="1"/>
  <c r="AX81" i="34" s="1"/>
  <c r="AX63" i="36"/>
  <c r="AX64" i="36" s="1"/>
  <c r="AX77" i="36" s="1"/>
  <c r="AX80" i="36" s="1"/>
  <c r="AX81" i="36" s="1"/>
  <c r="AY62" i="36"/>
  <c r="AZ61" i="36" s="1"/>
  <c r="BD62" i="38" l="1"/>
  <c r="BD63" i="38" s="1"/>
  <c r="BD64" i="38" s="1"/>
  <c r="BD77" i="38" s="1"/>
  <c r="BD80" i="38" s="1"/>
  <c r="BC63" i="38"/>
  <c r="BC64" i="38" s="1"/>
  <c r="BC77" i="38" s="1"/>
  <c r="BC80" i="38" s="1"/>
  <c r="BC81" i="38" s="1"/>
  <c r="AY63" i="34"/>
  <c r="AY64" i="34" s="1"/>
  <c r="AY77" i="34" s="1"/>
  <c r="AY80" i="34" s="1"/>
  <c r="AY81" i="34" s="1"/>
  <c r="AZ62" i="34"/>
  <c r="BA61" i="34" s="1"/>
  <c r="AZ62" i="36"/>
  <c r="BA61" i="36" s="1"/>
  <c r="AY63" i="36"/>
  <c r="AY64" i="36" s="1"/>
  <c r="AY77" i="36" s="1"/>
  <c r="AY80" i="36" s="1"/>
  <c r="AY81" i="36" s="1"/>
  <c r="BD81" i="38" l="1"/>
  <c r="C7" i="38" s="1"/>
  <c r="J30" i="29" s="1"/>
  <c r="M30" i="29" s="1"/>
  <c r="N30" i="29" s="1"/>
  <c r="AZ63" i="34"/>
  <c r="AZ64" i="34" s="1"/>
  <c r="AZ77" i="34" s="1"/>
  <c r="AZ80" i="34" s="1"/>
  <c r="AZ81" i="34" s="1"/>
  <c r="BA62" i="34"/>
  <c r="BB61" i="34" s="1"/>
  <c r="BA62" i="36"/>
  <c r="BB61" i="36" s="1"/>
  <c r="AZ63" i="36"/>
  <c r="AZ64" i="36" s="1"/>
  <c r="AZ77" i="36" s="1"/>
  <c r="AZ80" i="36" s="1"/>
  <c r="AZ81" i="36" s="1"/>
  <c r="BA63" i="34" l="1"/>
  <c r="BA64" i="34" s="1"/>
  <c r="BA77" i="34" s="1"/>
  <c r="BA80" i="34" s="1"/>
  <c r="BA81" i="34" s="1"/>
  <c r="BB62" i="34"/>
  <c r="BC61" i="34" s="1"/>
  <c r="BB62" i="36"/>
  <c r="BC61" i="36" s="1"/>
  <c r="BA63" i="36"/>
  <c r="BA64" i="36" s="1"/>
  <c r="BA77" i="36" s="1"/>
  <c r="BA80" i="36" s="1"/>
  <c r="BA81" i="36" s="1"/>
  <c r="BB63" i="34" l="1"/>
  <c r="BB64" i="34" s="1"/>
  <c r="BB77" i="34" s="1"/>
  <c r="BB80" i="34" s="1"/>
  <c r="BB81" i="34" s="1"/>
  <c r="BC62" i="34"/>
  <c r="BD61" i="34" s="1"/>
  <c r="BD62" i="34" s="1"/>
  <c r="BD63" i="34" s="1"/>
  <c r="BD64" i="34" s="1"/>
  <c r="BD77" i="34" s="1"/>
  <c r="BD80" i="34" s="1"/>
  <c r="BC62" i="36"/>
  <c r="BD61" i="36" s="1"/>
  <c r="BB63" i="36"/>
  <c r="BB64" i="36" s="1"/>
  <c r="BB77" i="36" s="1"/>
  <c r="BB80" i="36" s="1"/>
  <c r="BB81" i="36" s="1"/>
  <c r="BC63" i="34" l="1"/>
  <c r="BC64" i="34" s="1"/>
  <c r="BC77" i="34" s="1"/>
  <c r="BC80" i="34" s="1"/>
  <c r="BC81" i="34" s="1"/>
  <c r="BD81" i="34" s="1"/>
  <c r="C7" i="34" s="1"/>
  <c r="J29" i="29" s="1"/>
  <c r="M29" i="29" s="1"/>
  <c r="N29" i="29" s="1"/>
  <c r="O30" i="29" s="1"/>
  <c r="BD62" i="36"/>
  <c r="BD63" i="36" s="1"/>
  <c r="BD64" i="36" s="1"/>
  <c r="BD77" i="36" s="1"/>
  <c r="BD80" i="36" s="1"/>
  <c r="BC63" i="36"/>
  <c r="BC64" i="36" s="1"/>
  <c r="BC77" i="36" s="1"/>
  <c r="BC80" i="36" s="1"/>
  <c r="BC81" i="36" s="1"/>
  <c r="BD81" i="36" l="1"/>
  <c r="C7" i="36" s="1"/>
  <c r="J28"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64A53857-DF94-42AC-BC40-F3FB43BBC232}">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Simpson, Alannah</author>
  </authors>
  <commentList>
    <comment ref="C5" authorId="0" shapeId="0" xr:uid="{FCB09E2F-DC98-42AD-96CE-5F7041DA8C17}">
      <text>
        <r>
          <rPr>
            <b/>
            <sz val="9"/>
            <color indexed="81"/>
            <rFont val="Tahoma"/>
            <family val="2"/>
          </rPr>
          <t>Simpson, Alannah:</t>
        </r>
        <r>
          <rPr>
            <sz val="9"/>
            <color indexed="81"/>
            <rFont val="Tahoma"/>
            <family val="2"/>
          </rPr>
          <t xml:space="preserve">
Z:\E - NIA Programme\01. Archive\01. Non Project\Reports IFI LCNF &amp; NIA\Regulatory Reports\2020_21\E4\Cable Data\Price Estimates on Cables\2021 Price Estimates on Cables.xls</t>
        </r>
      </text>
    </comment>
    <comment ref="D5" authorId="0" shapeId="0" xr:uid="{584353B7-307D-4138-87AA-A6EBCA35CF60}">
      <text>
        <r>
          <rPr>
            <b/>
            <sz val="9"/>
            <color indexed="81"/>
            <rFont val="Tahoma"/>
            <family val="2"/>
          </rPr>
          <t>Simpson, Alannah:</t>
        </r>
        <r>
          <rPr>
            <sz val="9"/>
            <color indexed="81"/>
            <rFont val="Tahoma"/>
            <family val="2"/>
          </rPr>
          <t xml:space="preserve">
Z:\E - NIA Programme\01. Archive\01. Non Project\Reports IFI LCNF &amp; NIA\Regulatory Reports\2019_20\Losses Strategy\Evidence\Cable upsizing\Calculations\Cable losses reductions calculations V4 2020 update.xlsx</t>
        </r>
      </text>
    </comment>
    <comment ref="B19" authorId="0" shapeId="0" xr:uid="{C039CF70-5959-466A-AA2D-90A109A07D78}">
      <text>
        <r>
          <rPr>
            <b/>
            <sz val="9"/>
            <color indexed="81"/>
            <rFont val="Tahoma"/>
            <family val="2"/>
          </rPr>
          <t>Simpson, Alannah:</t>
        </r>
        <r>
          <rPr>
            <sz val="9"/>
            <color indexed="81"/>
            <rFont val="Tahoma"/>
            <family val="2"/>
          </rPr>
          <t xml:space="preserve">
£1250 per 10m as per bidoyng</t>
        </r>
      </text>
    </comment>
    <comment ref="B20" authorId="0" shapeId="0" xr:uid="{F8DBB89F-3467-4BB6-BACC-4BF6F880092D}">
      <text>
        <r>
          <rPr>
            <b/>
            <sz val="9"/>
            <color indexed="81"/>
            <rFont val="Tahoma"/>
            <family val="2"/>
          </rPr>
          <t>Simpson, Alannah:</t>
        </r>
        <r>
          <rPr>
            <sz val="9"/>
            <color indexed="81"/>
            <rFont val="Tahoma"/>
            <family val="2"/>
          </rPr>
          <t xml:space="preserve">
assume cable reaches half of life on average</t>
        </r>
      </text>
    </comment>
  </commentList>
</comments>
</file>

<file path=xl/sharedStrings.xml><?xml version="1.0" encoding="utf-8"?>
<sst xmlns="http://schemas.openxmlformats.org/spreadsheetml/2006/main" count="1028" uniqueCount="392">
  <si>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</si>
  <si>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</si>
  <si>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</si>
  <si>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</si>
  <si>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</si>
  <si>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</si>
  <si>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</si>
  <si>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</si>
  <si>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</si>
  <si>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</si>
  <si>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</si>
  <si>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</si>
  <si>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</si>
  <si>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</si>
  <si>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</si>
  <si>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</si>
  <si>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</si>
  <si>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</si>
  <si>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</si>
  <si>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</si>
  <si>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</si>
  <si>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</si>
  <si>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</si>
  <si>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</si>
  <si>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</si>
  <si>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</si>
  <si>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</si>
  <si>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</si>
  <si>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</si>
  <si>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</si>
  <si>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</si>
  <si>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</si>
  <si>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</si>
  <si>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</si>
  <si>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</si>
  <si>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</si>
  <si>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</si>
  <si>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</si>
  <si>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</si>
  <si>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</si>
  <si>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</si>
  <si>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</si>
  <si>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</si>
  <si>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</si>
  <si>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</si>
  <si>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</si>
  <si>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</si>
  <si>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</si>
  <si>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</si>
  <si>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</si>
  <si>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</si>
  <si>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</si>
  <si>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</si>
  <si>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</si>
  <si>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</si>
  <si>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</si>
  <si>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</si>
  <si>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</si>
  <si>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</si>
  <si>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</si>
  <si>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</si>
  <si>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</si>
  <si>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</si>
  <si>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</si>
  <si>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</si>
  <si>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</si>
  <si>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</si>
  <si>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</si>
  <si>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</si>
  <si>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</si>
  <si>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</si>
  <si>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</si>
  <si>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</si>
  <si>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</si>
  <si>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</si>
  <si>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</si>
  <si>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</si>
  <si>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</si>
  <si>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</si>
  <si>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</si>
  <si>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</si>
  <si>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</si>
  <si>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</si>
  <si>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</si>
  <si>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</si>
  <si>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</si>
  <si>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</si>
  <si>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</si>
  <si>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</si>
  <si>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</si>
  <si>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</si>
  <si>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</si>
  <si>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</si>
  <si>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</si>
  <si>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</si>
  <si>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</si>
  <si>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</si>
  <si>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</si>
  <si>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</si>
  <si>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</si>
  <si>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</si>
  <si>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</si>
  <si>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</si>
  <si>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</si>
  <si>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</si>
  <si>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</si>
  <si>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</si>
  <si>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</si>
  <si>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</si>
  <si>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</si>
  <si>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</si>
  <si>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</si>
  <si>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</si>
  <si>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</si>
  <si>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</si>
  <si>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</si>
  <si>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</si>
  <si>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</si>
  <si>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</si>
  <si>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</si>
  <si>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</si>
  <si>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</si>
  <si>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</si>
  <si>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</si>
  <si>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</si>
  <si>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</si>
  <si>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</si>
  <si>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</si>
  <si>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</si>
  <si>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</si>
  <si>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</si>
  <si>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</si>
  <si>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</si>
  <si>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</si>
  <si>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</si>
  <si>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</si>
  <si>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</si>
  <si>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</si>
  <si>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</si>
  <si>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</si>
  <si>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</si>
  <si>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</si>
  <si>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</si>
  <si>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</si>
  <si>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</si>
  <si>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</si>
  <si>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</si>
  <si>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</si>
  <si>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</si>
  <si>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</si>
  <si>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</si>
  <si>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</si>
  <si>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</si>
  <si>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</si>
  <si>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</si>
  <si>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</si>
  <si>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</si>
  <si>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</si>
  <si>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</si>
  <si>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</si>
  <si>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</si>
  <si>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</si>
  <si>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</si>
  <si>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</si>
  <si>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</si>
  <si>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</si>
  <si>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</si>
  <si>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</si>
  <si>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</si>
  <si>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</si>
  <si>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</si>
  <si>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</si>
  <si>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</si>
  <si>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</si>
  <si>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</si>
  <si>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</si>
  <si>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</si>
  <si>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</si>
  <si>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</si>
  <si>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</si>
  <si>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</si>
  <si>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</si>
  <si>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</si>
  <si>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</si>
  <si>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</si>
  <si>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</si>
  <si>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</si>
  <si>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</si>
  <si>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</si>
  <si>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</si>
  <si>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</si>
  <si>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</si>
  <si>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</si>
  <si>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</si>
  <si>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</si>
  <si>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</si>
  <si>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</si>
  <si>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</si>
  <si>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</si>
  <si>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</si>
  <si>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</si>
  <si>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</si>
  <si>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</si>
  <si>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</si>
  <si>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</si>
  <si>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</si>
  <si>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</si>
  <si>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</si>
  <si>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</si>
  <si>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</si>
  <si>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</si>
  <si>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</si>
  <si>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</si>
  <si>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</si>
  <si>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</si>
  <si>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</si>
  <si>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</si>
  <si>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</si>
  <si>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</si>
  <si>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</si>
  <si>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</si>
  <si>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</si>
  <si>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</si>
  <si>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</si>
  <si>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</si>
  <si>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</si>
  <si>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</si>
  <si>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</si>
  <si>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</si>
  <si>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</si>
  <si>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</si>
  <si>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</si>
  <si>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</si>
  <si>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</si>
  <si>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</si>
  <si>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</si>
  <si>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</si>
  <si>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</si>
  <si>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</si>
  <si>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</si>
  <si>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</si>
  <si>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</si>
  <si>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</si>
  <si>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</si>
  <si>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</si>
  <si>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</si>
  <si>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</si>
  <si>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</si>
  <si>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</si>
  <si>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</si>
  <si>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</si>
  <si>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</si>
  <si>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</si>
  <si>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</si>
  <si>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</si>
  <si>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</si>
  <si>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</si>
  <si>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</si>
  <si>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</si>
  <si>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</si>
  <si>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</si>
  <si>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</si>
  <si>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</si>
  <si>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</si>
  <si>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</si>
  <si>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</si>
  <si>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</si>
  <si>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</si>
  <si>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</si>
  <si>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</si>
  <si>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</si>
  <si>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</si>
  <si>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</si>
  <si>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</si>
  <si>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</si>
  <si>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</si>
  <si>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</si>
  <si>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</si>
  <si>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</si>
  <si>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</si>
  <si>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</si>
  <si>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</si>
  <si>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</si>
  <si>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</si>
  <si>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</si>
  <si>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</si>
  <si>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</si>
  <si>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</si>
  <si>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</si>
  <si>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</si>
  <si>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</si>
  <si>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</si>
  <si>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</si>
  <si>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</si>
  <si>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</si>
  <si>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</si>
  <si>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</si>
  <si>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</si>
  <si>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</si>
  <si>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</si>
  <si>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</si>
  <si>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</si>
  <si>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</si>
  <si>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</si>
  <si>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</si>
  <si>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</si>
  <si>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</si>
  <si>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</si>
  <si>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</si>
  <si>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</si>
  <si>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</si>
  <si>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</si>
  <si>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</si>
  <si>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</si>
  <si>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</si>
  <si>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</si>
  <si>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</si>
  <si>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</si>
  <si>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</si>
  <si>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</si>
  <si>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</si>
  <si>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</si>
  <si>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</si>
  <si>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</si>
  <si>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</si>
  <si>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</si>
  <si>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</si>
  <si>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</si>
  <si>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</si>
  <si>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</si>
  <si>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</si>
  <si>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</si>
  <si>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</si>
  <si>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</si>
  <si>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</si>
  <si>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</si>
  <si>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</si>
  <si>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</si>
  <si>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</si>
  <si>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</si>
  <si>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</si>
  <si>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</si>
  <si>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Source</t>
  </si>
  <si>
    <t>Description</t>
  </si>
  <si>
    <t>Faster and cheaper connections provided via ANM services as well as environmental benefits created by connecting more renewable generation</t>
  </si>
  <si>
    <t>LV 95sqmm</t>
  </si>
  <si>
    <t>LV 185sqmm</t>
  </si>
  <si>
    <t>Cable cost  (£/km)</t>
  </si>
  <si>
    <t>Losses/km/year (MWh)</t>
  </si>
  <si>
    <t>Losses saving/km/year from upsizing</t>
  </si>
  <si>
    <t>MWh/km/year</t>
  </si>
  <si>
    <t xml:space="preserve">Cable life </t>
  </si>
  <si>
    <t>years</t>
  </si>
  <si>
    <t>Loss savings per MWh/year</t>
  </si>
  <si>
    <t>per MWh</t>
  </si>
  <si>
    <t>Upsize LV 185 vs 95sqmm (new installations)</t>
  </si>
  <si>
    <t>Excavation cost per km</t>
  </si>
  <si>
    <t>Reviewed 2020 - analysis still valid</t>
  </si>
  <si>
    <t>LV 95 and 185sqmm losses per km</t>
  </si>
  <si>
    <t>11kV 70 and 150sqmm losses per km</t>
  </si>
  <si>
    <t>33kV 95 to 240sqmm losses saving</t>
  </si>
  <si>
    <t>Reviewed by Bob Hopkins 2018</t>
  </si>
  <si>
    <t>Cable Cost</t>
  </si>
  <si>
    <t>Based on Bidoyng £1250 saving per excavation</t>
  </si>
  <si>
    <t>LV 300sqmm</t>
  </si>
  <si>
    <t>LV 95sqmm cable</t>
  </si>
  <si>
    <t>LV 185sqmm cable</t>
  </si>
  <si>
    <t>Option 3</t>
  </si>
  <si>
    <t>LV 300sqmm cable</t>
  </si>
  <si>
    <t>300sqmm Jointing Cost</t>
  </si>
  <si>
    <t>NPV benefit over 40 years</t>
  </si>
  <si>
    <t>NPV benefit per meter</t>
  </si>
  <si>
    <t>benefit/m upsizing 185 to 300sqmm</t>
  </si>
  <si>
    <t>Additional Cost 95 to 185sqmm</t>
  </si>
  <si>
    <t>Additional Cost 95 to 300sqmm</t>
  </si>
  <si>
    <t>Additional Cost 185 to 300sqmm</t>
  </si>
  <si>
    <t>per meter</t>
  </si>
  <si>
    <t xml:space="preserve">Cost uplift for additional 300sqmm Jointing Cost, transport, manual handling and time </t>
  </si>
  <si>
    <t>Losses Saving 95 to 185sqmm</t>
  </si>
  <si>
    <t>MWh/km</t>
  </si>
  <si>
    <t>Losses saving (40 year life)</t>
  </si>
  <si>
    <t>Excavation Cost</t>
  </si>
  <si>
    <t>Loss of life on Cable</t>
  </si>
  <si>
    <t>Total Excavation Cost on top of cable cost</t>
  </si>
  <si>
    <t>Losses saving 185 to 300sqmm</t>
  </si>
  <si>
    <t>Upsize LV 300 vs 95sqmm (new installations)</t>
  </si>
  <si>
    <t>Losses Saving 95 to 300sqmm</t>
  </si>
  <si>
    <t>includes additional jointing cost. Benefit less than 185sqmm, so that is preferred option</t>
  </si>
  <si>
    <t>£/km (2020/21)</t>
  </si>
  <si>
    <t>Z:\E - NIA Programme\01. Archive\01. Non Project\Reports IFI LCNF &amp; NIA\Regulatory Reports\2019_20\Losses Strategy\Evidence\Cable upsizing\Calculations\Cable losses reductions calculations V4 2020 update.xlsx</t>
  </si>
  <si>
    <t>2020/21 cost update</t>
  </si>
  <si>
    <t>Z:\E - NIA Programme\01. Archive\01. Non Project\Reports IFI LCNF &amp; NIA\Regulatory Reports\2020_21\E4\Cable Data\Price Estimates on Cables\2021 Price Estimates on Cables.xls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</si>
</sst>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 numFmtId="176" formatCode="#,##0.0"/>
    <numFmt numFmtId="177" formatCode="#,##0.000;[Red]\(#,##0.000\);\-"/>
    <numFmt numFmtId="178" formatCode="&quot;£&quot;#,##0.000;[Red]\-&quot;£&quot;#,##0.000"/>
  </numFmts>
  <fonts count="41"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
      <sz val="9"/>
      <color indexed="81"/>
      <name val="Tahoma"/>
      <family val="2"/>
    </font>
    <font>
      <b/>
      <sz val="9"/>
      <color indexed="81"/>
      <name val="Tahoma"/>
      <family val="2"/>
    </font>
    <font>
      <b/>
      <sz val="11"/>
      <color rgb="FF00B050"/>
      <name val="Calibri"/>
      <family val="2"/>
      <scheme val="minor"/>
    </font>
    <font>
      <b/>
      <u/>
      <sz val="11"/>
      <color rgb="FFFF0000"/>
      <name val="Calibri"/>
      <family val="2"/>
      <scheme val="minor"/>
    </font>
    <font>
      <b/>
      <u/>
      <sz val="11"/>
      <color rgb="FF00B050"/>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4">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0" xfId="0" applyNumberFormat="1" applyFont="1" applyBorder="1"/>
    <xf numFmtId="170" fontId="0" fillId="0" borderId="0" xfId="0" applyNumberFormat="1"/>
    <xf numFmtId="0" fontId="24" fillId="0" borderId="0" xfId="0" applyFont="1"/>
    <xf numFmtId="166" fontId="0" fillId="0" borderId="0" xfId="0" applyNumberFormat="1"/>
    <xf numFmtId="0" fontId="0" fillId="0" borderId="0" xfId="0" applyAlignment="1">
      <alignment horizontal="right"/>
    </xf>
    <xf numFmtId="0" fontId="0" fillId="0" borderId="0" xfId="0" applyAlignment="1">
      <alignment horizontal="left"/>
    </xf>
    <xf numFmtId="175" fontId="0" fillId="0" borderId="0" xfId="0" applyNumberFormat="1"/>
    <xf numFmtId="176" fontId="0" fillId="0" borderId="0" xfId="0" applyNumberFormat="1"/>
    <xf numFmtId="176" fontId="38" fillId="0" borderId="0" xfId="0" applyNumberFormat="1" applyFont="1"/>
    <xf numFmtId="170" fontId="39" fillId="0" borderId="0" xfId="0" applyNumberFormat="1" applyFont="1"/>
    <xf numFmtId="170" fontId="40" fillId="0" borderId="0" xfId="0" applyNumberFormat="1" applyFont="1"/>
    <xf numFmtId="0" fontId="4" fillId="0" borderId="3" xfId="0" applyFont="1" applyBorder="1" applyAlignment="1">
      <alignment vertical="top" wrapText="1"/>
    </xf>
    <xf numFmtId="177" fontId="4" fillId="5" borderId="0" xfId="0" applyNumberFormat="1" applyFont="1" applyFill="1" applyBorder="1" applyAlignment="1" applyProtection="1">
      <alignment vertical="center"/>
      <protection locked="0"/>
    </xf>
    <xf numFmtId="178" fontId="4" fillId="0" borderId="3" xfId="0" applyNumberFormat="1" applyFont="1" applyBorder="1" applyAlignment="1">
      <alignment horizontal="center" vertical="top"/>
    </xf>
    <xf numFmtId="0" fontId="4" fillId="0" borderId="0" xfId="0" applyFont="1" applyAlignment="1">
      <alignment wrapText="1"/>
    </xf>
    <xf numFmtId="6" fontId="4" fillId="0" borderId="0" xfId="0" applyNumberFormat="1" applyFont="1"/>
    <xf numFmtId="166" fontId="0" fillId="10" borderId="0" xfId="0" applyNumberFormat="1" applyFill="1"/>
    <xf numFmtId="176" fontId="19" fillId="0" borderId="0" xfId="0" applyNumberFormat="1" applyFont="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D6"/>
  <sheetViews>
    <sheetView workbookViewId="0">
      <selection activeCell="I33" sqref="I33"/>
    </sheetView>
  </sheetViews>
  <sheetFormatPr defaultRowHeight="15" x14ac:dyDescent="0.25"/>
  <cols>
    <col min="2" max="2" width="33.85546875" customWidth="1"/>
    <col min="3" max="3" width="33.85546875" bestFit="1" customWidth="1"/>
  </cols>
  <sheetData>
    <row r="1" spans="2:4" x14ac:dyDescent="0.25">
      <c r="C1" t="s">
        <v>342</v>
      </c>
      <c r="D1" t="s">
        <v>343</v>
      </c>
    </row>
    <row r="2" spans="2:4" x14ac:dyDescent="0.25">
      <c r="B2" t="s">
        <v>358</v>
      </c>
      <c r="C2" t="s">
        <v>389</v>
      </c>
      <c r="D2" t="s">
        <v>357</v>
      </c>
    </row>
    <row r="3" spans="2:4" x14ac:dyDescent="0.25">
      <c r="B3" t="s">
        <v>359</v>
      </c>
      <c r="C3" t="s">
        <v>389</v>
      </c>
      <c r="D3" t="s">
        <v>357</v>
      </c>
    </row>
    <row r="4" spans="2:4" x14ac:dyDescent="0.25">
      <c r="B4" t="s">
        <v>360</v>
      </c>
      <c r="C4" t="s">
        <v>389</v>
      </c>
      <c r="D4" t="s">
        <v>361</v>
      </c>
    </row>
    <row r="5" spans="2:4" x14ac:dyDescent="0.25">
      <c r="B5" t="s">
        <v>362</v>
      </c>
      <c r="C5" t="s">
        <v>391</v>
      </c>
      <c r="D5" t="s">
        <v>390</v>
      </c>
    </row>
    <row r="6" spans="2:4" x14ac:dyDescent="0.25">
      <c r="B6" t="s">
        <v>356</v>
      </c>
      <c r="D6" t="s">
        <v>363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57" t="s">
        <v>221</v>
      </c>
      <c r="C26" s="157"/>
      <c r="D26" s="157"/>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B1:Y39"/>
  <sheetViews>
    <sheetView showGridLines="0" topLeftCell="B1" zoomScale="80" zoomScaleNormal="80" workbookViewId="0">
      <pane ySplit="3" topLeftCell="A16" activePane="bottomLeft" state="frozen"/>
      <selection pane="bottomLeft" activeCell="P29" sqref="P29"/>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2" width="9.140625" style="2"/>
    <col min="13" max="13" width="13" style="2" customWidth="1"/>
    <col min="14" max="14" width="11.140625" style="2" customWidth="1"/>
    <col min="15" max="16384" width="9.140625" style="2"/>
  </cols>
  <sheetData>
    <row r="1" spans="2:25" x14ac:dyDescent="0.3">
      <c r="B1" s="25" t="s">
        <v>335</v>
      </c>
      <c r="Y1" s="26" t="s">
        <v>29</v>
      </c>
    </row>
    <row r="2" spans="2:25" x14ac:dyDescent="0.3">
      <c r="B2" s="161" t="s">
        <v>344</v>
      </c>
      <c r="C2" s="162"/>
      <c r="D2" s="162"/>
      <c r="E2" s="162"/>
      <c r="F2" s="163"/>
      <c r="Y2" s="26" t="s">
        <v>78</v>
      </c>
    </row>
    <row r="3" spans="2:25" ht="24.75" customHeight="1" x14ac:dyDescent="0.3">
      <c r="B3" s="164"/>
      <c r="C3" s="165"/>
      <c r="D3" s="165"/>
      <c r="E3" s="165"/>
      <c r="F3" s="166"/>
    </row>
    <row r="4" spans="2:25" ht="18" customHeight="1" x14ac:dyDescent="0.3">
      <c r="B4" s="25" t="s">
        <v>77</v>
      </c>
      <c r="C4" s="27"/>
      <c r="D4" s="27"/>
      <c r="E4" s="27"/>
      <c r="F4" s="27"/>
    </row>
    <row r="5" spans="2:25" ht="24.75" customHeight="1" x14ac:dyDescent="0.3">
      <c r="B5" s="172"/>
      <c r="C5" s="173"/>
      <c r="D5" s="173"/>
      <c r="E5" s="173"/>
      <c r="F5" s="174"/>
    </row>
    <row r="6" spans="2:25" ht="13.5" customHeight="1" x14ac:dyDescent="0.3">
      <c r="B6" s="27"/>
      <c r="C6" s="27"/>
      <c r="D6" s="27"/>
      <c r="E6" s="27"/>
      <c r="F6" s="27"/>
    </row>
    <row r="7" spans="2:25" x14ac:dyDescent="0.3">
      <c r="B7" s="25" t="s">
        <v>47</v>
      </c>
    </row>
    <row r="8" spans="2:25" x14ac:dyDescent="0.3">
      <c r="B8" s="168" t="s">
        <v>336</v>
      </c>
      <c r="C8" s="169"/>
      <c r="D8" s="167" t="s">
        <v>30</v>
      </c>
      <c r="E8" s="167"/>
      <c r="F8" s="167"/>
    </row>
    <row r="9" spans="2:25" ht="22.5" customHeight="1" x14ac:dyDescent="0.3">
      <c r="B9" s="170" t="s">
        <v>340</v>
      </c>
      <c r="C9" s="171"/>
      <c r="D9" s="160" t="s">
        <v>365</v>
      </c>
      <c r="E9" s="160"/>
      <c r="F9" s="160"/>
    </row>
    <row r="10" spans="2:25" ht="22.5" customHeight="1" x14ac:dyDescent="0.3">
      <c r="B10" s="158" t="s">
        <v>223</v>
      </c>
      <c r="C10" s="159"/>
      <c r="D10" s="160" t="s">
        <v>366</v>
      </c>
      <c r="E10" s="160"/>
      <c r="F10" s="160"/>
    </row>
    <row r="11" spans="2:25" ht="22.5" customHeight="1" x14ac:dyDescent="0.3">
      <c r="B11" s="158" t="s">
        <v>367</v>
      </c>
      <c r="C11" s="159"/>
      <c r="D11" s="160" t="s">
        <v>368</v>
      </c>
      <c r="E11" s="160"/>
      <c r="F11" s="160"/>
    </row>
    <row r="12" spans="2:25" ht="22.5" customHeight="1" x14ac:dyDescent="0.3">
      <c r="B12" s="158"/>
      <c r="C12" s="159"/>
      <c r="D12" s="160"/>
      <c r="E12" s="160"/>
      <c r="F12" s="160"/>
    </row>
    <row r="13" spans="2:25" ht="22.5" customHeight="1" x14ac:dyDescent="0.3">
      <c r="B13" s="158"/>
      <c r="C13" s="159"/>
      <c r="D13" s="160"/>
      <c r="E13" s="160"/>
      <c r="F13" s="160"/>
    </row>
    <row r="14" spans="2:25" ht="22.5" customHeight="1" x14ac:dyDescent="0.3">
      <c r="B14" s="158"/>
      <c r="C14" s="159"/>
      <c r="D14" s="160"/>
      <c r="E14" s="160"/>
      <c r="F14" s="160"/>
    </row>
    <row r="15" spans="2:25" ht="22.5" customHeight="1" x14ac:dyDescent="0.3">
      <c r="B15" s="158"/>
      <c r="C15" s="159"/>
      <c r="D15" s="160"/>
      <c r="E15" s="160"/>
      <c r="F15" s="160"/>
    </row>
    <row r="16" spans="2:25" ht="22.5" customHeight="1" x14ac:dyDescent="0.3">
      <c r="B16" s="158"/>
      <c r="C16" s="159"/>
      <c r="D16" s="160"/>
      <c r="E16" s="160"/>
      <c r="F16" s="160"/>
    </row>
    <row r="17" spans="2:16" ht="22.5" customHeight="1" x14ac:dyDescent="0.3">
      <c r="B17" s="158"/>
      <c r="C17" s="159"/>
      <c r="D17" s="160"/>
      <c r="E17" s="160"/>
      <c r="F17" s="160"/>
    </row>
    <row r="18" spans="2:16" ht="22.5" customHeight="1" x14ac:dyDescent="0.3">
      <c r="B18" s="158"/>
      <c r="C18" s="159"/>
      <c r="D18" s="160"/>
      <c r="E18" s="160"/>
      <c r="F18" s="160"/>
    </row>
    <row r="19" spans="2:16" ht="22.5" customHeight="1" x14ac:dyDescent="0.3">
      <c r="B19" s="158"/>
      <c r="C19" s="159"/>
      <c r="D19" s="160"/>
      <c r="E19" s="160"/>
      <c r="F19" s="160"/>
    </row>
    <row r="20" spans="2:16" ht="22.5" customHeight="1" x14ac:dyDescent="0.3">
      <c r="B20" s="158"/>
      <c r="C20" s="159"/>
      <c r="D20" s="160"/>
      <c r="E20" s="160"/>
      <c r="F20" s="160"/>
    </row>
    <row r="21" spans="2:16" ht="22.5" customHeight="1" x14ac:dyDescent="0.3">
      <c r="B21" s="158"/>
      <c r="C21" s="159"/>
      <c r="D21" s="160"/>
      <c r="E21" s="160"/>
      <c r="F21" s="160"/>
    </row>
    <row r="22" spans="2:16" ht="22.5" customHeight="1" x14ac:dyDescent="0.3">
      <c r="B22" s="158"/>
      <c r="C22" s="159"/>
      <c r="D22" s="160"/>
      <c r="E22" s="160"/>
      <c r="F22" s="160"/>
    </row>
    <row r="23" spans="2:16" ht="22.5" customHeight="1" x14ac:dyDescent="0.3">
      <c r="B23" s="158"/>
      <c r="C23" s="159"/>
      <c r="D23" s="160"/>
      <c r="E23" s="160"/>
      <c r="F23" s="160"/>
    </row>
    <row r="24" spans="2:16" ht="12.75" customHeight="1" x14ac:dyDescent="0.3">
      <c r="B24" s="28"/>
      <c r="C24" s="28"/>
      <c r="D24" s="29"/>
      <c r="E24" s="29"/>
      <c r="F24" s="29"/>
    </row>
    <row r="25" spans="2:16" x14ac:dyDescent="0.3">
      <c r="B25" s="25" t="s">
        <v>48</v>
      </c>
    </row>
    <row r="26" spans="2:16" ht="38.25" customHeight="1" x14ac:dyDescent="0.3">
      <c r="B26" s="176" t="s">
        <v>46</v>
      </c>
      <c r="C26" s="178" t="s">
        <v>27</v>
      </c>
      <c r="D26" s="178" t="s">
        <v>28</v>
      </c>
      <c r="E26" s="178" t="s">
        <v>30</v>
      </c>
      <c r="F26" s="176" t="s">
        <v>339</v>
      </c>
      <c r="G26" s="175" t="s">
        <v>98</v>
      </c>
      <c r="H26" s="175"/>
      <c r="I26" s="175"/>
      <c r="J26" s="175"/>
      <c r="K26" s="175"/>
    </row>
    <row r="27" spans="2:16" ht="36" customHeight="1" x14ac:dyDescent="0.3">
      <c r="B27" s="177"/>
      <c r="C27" s="179"/>
      <c r="D27" s="179"/>
      <c r="E27" s="179"/>
      <c r="F27" s="177"/>
      <c r="G27" s="64" t="s">
        <v>99</v>
      </c>
      <c r="H27" s="64" t="s">
        <v>100</v>
      </c>
      <c r="I27" s="64" t="s">
        <v>101</v>
      </c>
      <c r="J27" s="64" t="s">
        <v>102</v>
      </c>
      <c r="K27" s="64" t="s">
        <v>103</v>
      </c>
    </row>
    <row r="28" spans="2:16" ht="27.75" customHeight="1" x14ac:dyDescent="0.3">
      <c r="B28" s="30">
        <v>1</v>
      </c>
      <c r="C28" s="31" t="str">
        <f>B9&amp;" "&amp;D9</f>
        <v>Baseline LV 95sqmm cable</v>
      </c>
      <c r="D28" s="30" t="s">
        <v>78</v>
      </c>
      <c r="E28" s="31"/>
      <c r="F28" s="30"/>
      <c r="G28" s="65">
        <f>'Baseline LV 95sqmm (Do Nothing)'!C4</f>
        <v>-4.6974319333808667E-3</v>
      </c>
      <c r="H28" s="65">
        <f>'Baseline LV 95sqmm (Do Nothing)'!C5</f>
        <v>-5.5035768744125576E-3</v>
      </c>
      <c r="I28" s="65">
        <f>'Baseline LV 95sqmm (Do Nothing)'!C6</f>
        <v>-6.0354050607156111E-3</v>
      </c>
      <c r="J28" s="65">
        <f>'Baseline LV 95sqmm (Do Nothing)'!C7</f>
        <v>-6.568346202129819E-3</v>
      </c>
      <c r="K28" s="66"/>
      <c r="M28" s="153" t="s">
        <v>370</v>
      </c>
      <c r="N28" s="153" t="s">
        <v>371</v>
      </c>
    </row>
    <row r="29" spans="2:16" ht="27.75" customHeight="1" x14ac:dyDescent="0.3">
      <c r="B29" s="30">
        <v>2</v>
      </c>
      <c r="C29" s="138" t="str">
        <f>B10&amp;" "&amp;D10</f>
        <v>Option 1 LV 185sqmm cable</v>
      </c>
      <c r="D29" s="30" t="s">
        <v>29</v>
      </c>
      <c r="E29" s="31"/>
      <c r="F29" s="30"/>
      <c r="G29" s="152">
        <f>'Option 1 LV 185sqmm'!$C$4</f>
        <v>1.6108608607978098E-3</v>
      </c>
      <c r="H29" s="152">
        <f>'Option 1 LV 185sqmm'!$C$5</f>
        <v>4.2352166866182848E-3</v>
      </c>
      <c r="I29" s="152">
        <f>'Option 1 LV 185sqmm'!$C$6</f>
        <v>6.1539818045855156E-3</v>
      </c>
      <c r="J29" s="152">
        <f>'Option 1 LV 185sqmm'!$C$7</f>
        <v>7.1511007490261784E-3</v>
      </c>
      <c r="K29" s="30"/>
      <c r="M29" s="154">
        <f>J29*1000000</f>
        <v>7151.1007490261782</v>
      </c>
      <c r="N29" s="137">
        <f>M29/1000</f>
        <v>7.1511007490261784</v>
      </c>
    </row>
    <row r="30" spans="2:16" ht="27.75" customHeight="1" x14ac:dyDescent="0.3">
      <c r="B30" s="30">
        <v>3</v>
      </c>
      <c r="C30" s="150" t="str">
        <f>B11&amp;" "&amp;D11</f>
        <v>Option 3 LV 300sqmm cable</v>
      </c>
      <c r="D30" s="30" t="s">
        <v>78</v>
      </c>
      <c r="E30" s="31" t="s">
        <v>387</v>
      </c>
      <c r="F30" s="30"/>
      <c r="G30" s="152">
        <f>'Option 2 LV 300sqmm'!$C$4</f>
        <v>-2.5581201939589319E-3</v>
      </c>
      <c r="H30" s="152">
        <f>'Option 2 LV 300sqmm'!$C$5</f>
        <v>3.0780861301672572E-4</v>
      </c>
      <c r="I30" s="152">
        <f>'Option 2 LV 300sqmm'!$C$6</f>
        <v>2.4623421576715956E-3</v>
      </c>
      <c r="J30" s="152">
        <f>'Option 2 LV 300sqmm'!$C$7</f>
        <v>3.3184152166644163E-3</v>
      </c>
      <c r="K30" s="30"/>
      <c r="L30" s="137"/>
      <c r="M30" s="154">
        <f>J30*1000000</f>
        <v>3318.4152166644162</v>
      </c>
      <c r="N30" s="137">
        <f>M30/1000</f>
        <v>3.3184152166644161</v>
      </c>
      <c r="O30" s="137">
        <f>N30-N29</f>
        <v>-3.8326855323617623</v>
      </c>
      <c r="P30" s="2" t="s">
        <v>372</v>
      </c>
    </row>
    <row r="31" spans="2:16" ht="27.75" customHeight="1" x14ac:dyDescent="0.3">
      <c r="B31" s="30">
        <v>4</v>
      </c>
      <c r="C31" s="30"/>
      <c r="D31" s="30"/>
      <c r="E31" s="31"/>
      <c r="F31" s="30"/>
      <c r="G31" s="65"/>
      <c r="H31" s="65"/>
      <c r="I31" s="65"/>
      <c r="J31" s="65"/>
      <c r="K31" s="30"/>
    </row>
    <row r="32" spans="2:16"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C29:C30 G29:J35">
    <cfRule type="expression" dxfId="9" priority="19">
      <formula>$D28="adopted"</formula>
    </cfRule>
  </conditionalFormatting>
  <conditionalFormatting sqref="B31:F35 B29:B30 D29:F30">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$Y$1:$Y$2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G6" sqref="G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80" t="s">
        <v>72</v>
      </c>
      <c r="C13" s="181"/>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82"/>
      <c r="C14" s="183"/>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84"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84"/>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84"/>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84"/>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84"/>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84"/>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84"/>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84"/>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84"/>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84"/>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39"/>
      <c r="D4" s="139"/>
      <c r="E4" s="139"/>
      <c r="F4" s="139"/>
      <c r="G4" s="139"/>
      <c r="H4" s="139"/>
      <c r="I4" s="139"/>
      <c r="J4" s="139"/>
      <c r="K4" s="139"/>
      <c r="L4" s="139"/>
      <c r="M4" s="139"/>
      <c r="N4" s="139"/>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G15" sqref="G1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-4.6974319333808667E-3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-5.5035768744125576E-3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-6.0354050607156111E-3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-6.568346202129819E-3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314</v>
      </c>
      <c r="C13" s="60" t="s">
        <v>365</v>
      </c>
      <c r="D13" s="61" t="s">
        <v>38</v>
      </c>
      <c r="E13" s="151">
        <f>-'Option workings'!C6/1000000</f>
        <v>-6.2263700000000002E-3</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3" t="s">
        <v>193</v>
      </c>
      <c r="C18" s="128"/>
      <c r="D18" s="124" t="s">
        <v>38</v>
      </c>
      <c r="E18" s="59">
        <f>SUM(E13:E17)</f>
        <v>-6.2263700000000002E-3</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8"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-6.2263700000000002E-3</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-4.3584589999999994E-3</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-1.8679110000000007E-3</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-9.6854644444444428E-5</v>
      </c>
      <c r="G30" s="35">
        <f>$E$28/'Fixed data'!$C$7</f>
        <v>-9.6854644444444428E-5</v>
      </c>
      <c r="H30" s="35">
        <f>$E$28/'Fixed data'!$C$7</f>
        <v>-9.6854644444444428E-5</v>
      </c>
      <c r="I30" s="35">
        <f>$E$28/'Fixed data'!$C$7</f>
        <v>-9.6854644444444428E-5</v>
      </c>
      <c r="J30" s="35">
        <f>$E$28/'Fixed data'!$C$7</f>
        <v>-9.6854644444444428E-5</v>
      </c>
      <c r="K30" s="35">
        <f>$E$28/'Fixed data'!$C$7</f>
        <v>-9.6854644444444428E-5</v>
      </c>
      <c r="L30" s="35">
        <f>$E$28/'Fixed data'!$C$7</f>
        <v>-9.6854644444444428E-5</v>
      </c>
      <c r="M30" s="35">
        <f>$E$28/'Fixed data'!$C$7</f>
        <v>-9.6854644444444428E-5</v>
      </c>
      <c r="N30" s="35">
        <f>$E$28/'Fixed data'!$C$7</f>
        <v>-9.6854644444444428E-5</v>
      </c>
      <c r="O30" s="35">
        <f>$E$28/'Fixed data'!$C$7</f>
        <v>-9.6854644444444428E-5</v>
      </c>
      <c r="P30" s="35">
        <f>$E$28/'Fixed data'!$C$7</f>
        <v>-9.6854644444444428E-5</v>
      </c>
      <c r="Q30" s="35">
        <f>$E$28/'Fixed data'!$C$7</f>
        <v>-9.6854644444444428E-5</v>
      </c>
      <c r="R30" s="35">
        <f>$E$28/'Fixed data'!$C$7</f>
        <v>-9.6854644444444428E-5</v>
      </c>
      <c r="S30" s="35">
        <f>$E$28/'Fixed data'!$C$7</f>
        <v>-9.6854644444444428E-5</v>
      </c>
      <c r="T30" s="35">
        <f>$E$28/'Fixed data'!$C$7</f>
        <v>-9.6854644444444428E-5</v>
      </c>
      <c r="U30" s="35">
        <f>$E$28/'Fixed data'!$C$7</f>
        <v>-9.6854644444444428E-5</v>
      </c>
      <c r="V30" s="35">
        <f>$E$28/'Fixed data'!$C$7</f>
        <v>-9.6854644444444428E-5</v>
      </c>
      <c r="W30" s="35">
        <f>$E$28/'Fixed data'!$C$7</f>
        <v>-9.6854644444444428E-5</v>
      </c>
      <c r="X30" s="35">
        <f>$E$28/'Fixed data'!$C$7</f>
        <v>-9.6854644444444428E-5</v>
      </c>
      <c r="Y30" s="35">
        <f>$E$28/'Fixed data'!$C$7</f>
        <v>-9.6854644444444428E-5</v>
      </c>
      <c r="Z30" s="35">
        <f>$E$28/'Fixed data'!$C$7</f>
        <v>-9.6854644444444428E-5</v>
      </c>
      <c r="AA30" s="35">
        <f>$E$28/'Fixed data'!$C$7</f>
        <v>-9.6854644444444428E-5</v>
      </c>
      <c r="AB30" s="35">
        <f>$E$28/'Fixed data'!$C$7</f>
        <v>-9.6854644444444428E-5</v>
      </c>
      <c r="AC30" s="35">
        <f>$E$28/'Fixed data'!$C$7</f>
        <v>-9.6854644444444428E-5</v>
      </c>
      <c r="AD30" s="35">
        <f>$E$28/'Fixed data'!$C$7</f>
        <v>-9.6854644444444428E-5</v>
      </c>
      <c r="AE30" s="35">
        <f>$E$28/'Fixed data'!$C$7</f>
        <v>-9.6854644444444428E-5</v>
      </c>
      <c r="AF30" s="35">
        <f>$E$28/'Fixed data'!$C$7</f>
        <v>-9.6854644444444428E-5</v>
      </c>
      <c r="AG30" s="35">
        <f>$E$28/'Fixed data'!$C$7</f>
        <v>-9.6854644444444428E-5</v>
      </c>
      <c r="AH30" s="35">
        <f>$E$28/'Fixed data'!$C$7</f>
        <v>-9.6854644444444428E-5</v>
      </c>
      <c r="AI30" s="35">
        <f>$E$28/'Fixed data'!$C$7</f>
        <v>-9.6854644444444428E-5</v>
      </c>
      <c r="AJ30" s="35">
        <f>$E$28/'Fixed data'!$C$7</f>
        <v>-9.6854644444444428E-5</v>
      </c>
      <c r="AK30" s="35">
        <f>$E$28/'Fixed data'!$C$7</f>
        <v>-9.6854644444444428E-5</v>
      </c>
      <c r="AL30" s="35">
        <f>$E$28/'Fixed data'!$C$7</f>
        <v>-9.6854644444444428E-5</v>
      </c>
      <c r="AM30" s="35">
        <f>$E$28/'Fixed data'!$C$7</f>
        <v>-9.6854644444444428E-5</v>
      </c>
      <c r="AN30" s="35">
        <f>$E$28/'Fixed data'!$C$7</f>
        <v>-9.6854644444444428E-5</v>
      </c>
      <c r="AO30" s="35">
        <f>$E$28/'Fixed data'!$C$7</f>
        <v>-9.6854644444444428E-5</v>
      </c>
      <c r="AP30" s="35">
        <f>$E$28/'Fixed data'!$C$7</f>
        <v>-9.6854644444444428E-5</v>
      </c>
      <c r="AQ30" s="35">
        <f>$E$28/'Fixed data'!$C$7</f>
        <v>-9.6854644444444428E-5</v>
      </c>
      <c r="AR30" s="35">
        <f>$E$28/'Fixed data'!$C$7</f>
        <v>-9.6854644444444428E-5</v>
      </c>
      <c r="AS30" s="35">
        <f>$E$28/'Fixed data'!$C$7</f>
        <v>-9.6854644444444428E-5</v>
      </c>
      <c r="AT30" s="35">
        <f>$E$28/'Fixed data'!$C$7</f>
        <v>-9.6854644444444428E-5</v>
      </c>
      <c r="AU30" s="35">
        <f>$E$28/'Fixed data'!$C$7</f>
        <v>-9.6854644444444428E-5</v>
      </c>
      <c r="AV30" s="35">
        <f>$E$28/'Fixed data'!$C$7</f>
        <v>-9.6854644444444428E-5</v>
      </c>
      <c r="AW30" s="35">
        <f>$E$28/'Fixed data'!$C$7</f>
        <v>-9.6854644444444428E-5</v>
      </c>
      <c r="AX30" s="35">
        <f>$E$28/'Fixed data'!$C$7</f>
        <v>-9.6854644444444428E-5</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-9.6854644444444428E-5</v>
      </c>
      <c r="G60" s="35">
        <f t="shared" si="5"/>
        <v>-9.6854644444444428E-5</v>
      </c>
      <c r="H60" s="35">
        <f t="shared" si="5"/>
        <v>-9.6854644444444428E-5</v>
      </c>
      <c r="I60" s="35">
        <f t="shared" si="5"/>
        <v>-9.6854644444444428E-5</v>
      </c>
      <c r="J60" s="35">
        <f t="shared" si="5"/>
        <v>-9.6854644444444428E-5</v>
      </c>
      <c r="K60" s="35">
        <f t="shared" si="5"/>
        <v>-9.6854644444444428E-5</v>
      </c>
      <c r="L60" s="35">
        <f t="shared" si="5"/>
        <v>-9.6854644444444428E-5</v>
      </c>
      <c r="M60" s="35">
        <f t="shared" si="5"/>
        <v>-9.6854644444444428E-5</v>
      </c>
      <c r="N60" s="35">
        <f t="shared" si="5"/>
        <v>-9.6854644444444428E-5</v>
      </c>
      <c r="O60" s="35">
        <f t="shared" si="5"/>
        <v>-9.6854644444444428E-5</v>
      </c>
      <c r="P60" s="35">
        <f t="shared" si="5"/>
        <v>-9.6854644444444428E-5</v>
      </c>
      <c r="Q60" s="35">
        <f t="shared" si="5"/>
        <v>-9.6854644444444428E-5</v>
      </c>
      <c r="R60" s="35">
        <f t="shared" si="5"/>
        <v>-9.6854644444444428E-5</v>
      </c>
      <c r="S60" s="35">
        <f t="shared" si="5"/>
        <v>-9.6854644444444428E-5</v>
      </c>
      <c r="T60" s="35">
        <f t="shared" si="5"/>
        <v>-9.6854644444444428E-5</v>
      </c>
      <c r="U60" s="35">
        <f t="shared" si="5"/>
        <v>-9.6854644444444428E-5</v>
      </c>
      <c r="V60" s="35">
        <f t="shared" si="5"/>
        <v>-9.6854644444444428E-5</v>
      </c>
      <c r="W60" s="35">
        <f t="shared" si="5"/>
        <v>-9.6854644444444428E-5</v>
      </c>
      <c r="X60" s="35">
        <f t="shared" si="5"/>
        <v>-9.6854644444444428E-5</v>
      </c>
      <c r="Y60" s="35">
        <f t="shared" si="5"/>
        <v>-9.6854644444444428E-5</v>
      </c>
      <c r="Z60" s="35">
        <f t="shared" si="5"/>
        <v>-9.6854644444444428E-5</v>
      </c>
      <c r="AA60" s="35">
        <f t="shared" si="5"/>
        <v>-9.6854644444444428E-5</v>
      </c>
      <c r="AB60" s="35">
        <f t="shared" si="5"/>
        <v>-9.6854644444444428E-5</v>
      </c>
      <c r="AC60" s="35">
        <f t="shared" si="5"/>
        <v>-9.6854644444444428E-5</v>
      </c>
      <c r="AD60" s="35">
        <f t="shared" si="5"/>
        <v>-9.6854644444444428E-5</v>
      </c>
      <c r="AE60" s="35">
        <f t="shared" si="5"/>
        <v>-9.6854644444444428E-5</v>
      </c>
      <c r="AF60" s="35">
        <f t="shared" si="5"/>
        <v>-9.6854644444444428E-5</v>
      </c>
      <c r="AG60" s="35">
        <f t="shared" si="5"/>
        <v>-9.6854644444444428E-5</v>
      </c>
      <c r="AH60" s="35">
        <f t="shared" si="5"/>
        <v>-9.6854644444444428E-5</v>
      </c>
      <c r="AI60" s="35">
        <f t="shared" si="5"/>
        <v>-9.6854644444444428E-5</v>
      </c>
      <c r="AJ60" s="35">
        <f t="shared" si="5"/>
        <v>-9.6854644444444428E-5</v>
      </c>
      <c r="AK60" s="35">
        <f t="shared" si="5"/>
        <v>-9.6854644444444428E-5</v>
      </c>
      <c r="AL60" s="35">
        <f t="shared" si="5"/>
        <v>-9.6854644444444428E-5</v>
      </c>
      <c r="AM60" s="35">
        <f t="shared" si="5"/>
        <v>-9.6854644444444428E-5</v>
      </c>
      <c r="AN60" s="35">
        <f t="shared" si="5"/>
        <v>-9.6854644444444428E-5</v>
      </c>
      <c r="AO60" s="35">
        <f t="shared" si="5"/>
        <v>-9.6854644444444428E-5</v>
      </c>
      <c r="AP60" s="35">
        <f t="shared" si="5"/>
        <v>-9.6854644444444428E-5</v>
      </c>
      <c r="AQ60" s="35">
        <f t="shared" si="5"/>
        <v>-9.6854644444444428E-5</v>
      </c>
      <c r="AR60" s="35">
        <f t="shared" si="5"/>
        <v>-9.6854644444444428E-5</v>
      </c>
      <c r="AS60" s="35">
        <f t="shared" si="5"/>
        <v>-9.6854644444444428E-5</v>
      </c>
      <c r="AT60" s="35">
        <f t="shared" si="5"/>
        <v>-9.6854644444444428E-5</v>
      </c>
      <c r="AU60" s="35">
        <f t="shared" si="5"/>
        <v>-9.6854644444444428E-5</v>
      </c>
      <c r="AV60" s="35">
        <f t="shared" si="5"/>
        <v>-9.6854644444444428E-5</v>
      </c>
      <c r="AW60" s="35">
        <f t="shared" si="5"/>
        <v>-9.6854644444444428E-5</v>
      </c>
      <c r="AX60" s="35">
        <f t="shared" si="5"/>
        <v>-9.6854644444444428E-5</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-4.3584589999999994E-3</v>
      </c>
      <c r="G61" s="35">
        <f t="shared" ref="G61:BD61" si="6">F62</f>
        <v>-4.2616043555555551E-3</v>
      </c>
      <c r="H61" s="35">
        <f t="shared" si="6"/>
        <v>-4.1647497111111107E-3</v>
      </c>
      <c r="I61" s="35">
        <f t="shared" si="6"/>
        <v>-4.0678950666666663E-3</v>
      </c>
      <c r="J61" s="35">
        <f t="shared" si="6"/>
        <v>-3.9710404222222219E-3</v>
      </c>
      <c r="K61" s="35">
        <f t="shared" si="6"/>
        <v>-3.8741857777777776E-3</v>
      </c>
      <c r="L61" s="35">
        <f t="shared" si="6"/>
        <v>-3.7773311333333332E-3</v>
      </c>
      <c r="M61" s="35">
        <f t="shared" si="6"/>
        <v>-3.6804764888888888E-3</v>
      </c>
      <c r="N61" s="35">
        <f t="shared" si="6"/>
        <v>-3.5836218444444444E-3</v>
      </c>
      <c r="O61" s="35">
        <f t="shared" si="6"/>
        <v>-3.4867672000000001E-3</v>
      </c>
      <c r="P61" s="35">
        <f t="shared" si="6"/>
        <v>-3.3899125555555557E-3</v>
      </c>
      <c r="Q61" s="35">
        <f t="shared" si="6"/>
        <v>-3.2930579111111113E-3</v>
      </c>
      <c r="R61" s="35">
        <f t="shared" si="6"/>
        <v>-3.1962032666666669E-3</v>
      </c>
      <c r="S61" s="35">
        <f t="shared" si="6"/>
        <v>-3.0993486222222226E-3</v>
      </c>
      <c r="T61" s="35">
        <f t="shared" si="6"/>
        <v>-3.0024939777777782E-3</v>
      </c>
      <c r="U61" s="35">
        <f t="shared" si="6"/>
        <v>-2.9056393333333338E-3</v>
      </c>
      <c r="V61" s="35">
        <f t="shared" si="6"/>
        <v>-2.8087846888888894E-3</v>
      </c>
      <c r="W61" s="35">
        <f t="shared" si="6"/>
        <v>-2.7119300444444451E-3</v>
      </c>
      <c r="X61" s="35">
        <f t="shared" si="6"/>
        <v>-2.6150754000000007E-3</v>
      </c>
      <c r="Y61" s="35">
        <f t="shared" si="6"/>
        <v>-2.5182207555555563E-3</v>
      </c>
      <c r="Z61" s="35">
        <f t="shared" si="6"/>
        <v>-2.4213661111111119E-3</v>
      </c>
      <c r="AA61" s="35">
        <f t="shared" si="6"/>
        <v>-2.3245114666666676E-3</v>
      </c>
      <c r="AB61" s="35">
        <f t="shared" si="6"/>
        <v>-2.2276568222222232E-3</v>
      </c>
      <c r="AC61" s="35">
        <f t="shared" si="6"/>
        <v>-2.1308021777777788E-3</v>
      </c>
      <c r="AD61" s="35">
        <f t="shared" si="6"/>
        <v>-2.0339475333333345E-3</v>
      </c>
      <c r="AE61" s="35">
        <f t="shared" si="6"/>
        <v>-1.9370928888888901E-3</v>
      </c>
      <c r="AF61" s="35">
        <f t="shared" si="6"/>
        <v>-1.8402382444444457E-3</v>
      </c>
      <c r="AG61" s="35">
        <f t="shared" si="6"/>
        <v>-1.7433836000000013E-3</v>
      </c>
      <c r="AH61" s="35">
        <f t="shared" si="6"/>
        <v>-1.646528955555557E-3</v>
      </c>
      <c r="AI61" s="35">
        <f t="shared" si="6"/>
        <v>-1.5496743111111126E-3</v>
      </c>
      <c r="AJ61" s="35">
        <f t="shared" si="6"/>
        <v>-1.4528196666666682E-3</v>
      </c>
      <c r="AK61" s="35">
        <f t="shared" si="6"/>
        <v>-1.3559650222222238E-3</v>
      </c>
      <c r="AL61" s="35">
        <f t="shared" si="6"/>
        <v>-1.2591103777777795E-3</v>
      </c>
      <c r="AM61" s="35">
        <f t="shared" si="6"/>
        <v>-1.1622557333333351E-3</v>
      </c>
      <c r="AN61" s="35">
        <f t="shared" si="6"/>
        <v>-1.0654010888888907E-3</v>
      </c>
      <c r="AO61" s="35">
        <f t="shared" si="6"/>
        <v>-9.6854644444444634E-4</v>
      </c>
      <c r="AP61" s="35">
        <f t="shared" si="6"/>
        <v>-8.7169180000000197E-4</v>
      </c>
      <c r="AQ61" s="35">
        <f t="shared" si="6"/>
        <v>-7.7483715555555759E-4</v>
      </c>
      <c r="AR61" s="35">
        <f t="shared" si="6"/>
        <v>-6.7798251111111322E-4</v>
      </c>
      <c r="AS61" s="35">
        <f t="shared" si="6"/>
        <v>-5.8112786666666884E-4</v>
      </c>
      <c r="AT61" s="35">
        <f t="shared" si="6"/>
        <v>-4.8427322222222442E-4</v>
      </c>
      <c r="AU61" s="35">
        <f t="shared" si="6"/>
        <v>-3.8741857777777999E-4</v>
      </c>
      <c r="AV61" s="35">
        <f t="shared" si="6"/>
        <v>-2.9056393333333556E-4</v>
      </c>
      <c r="AW61" s="35">
        <f t="shared" si="6"/>
        <v>-1.9370928888889113E-4</v>
      </c>
      <c r="AX61" s="35">
        <f t="shared" si="6"/>
        <v>-9.6854644444446705E-5</v>
      </c>
      <c r="AY61" s="35">
        <f t="shared" si="6"/>
        <v>-2.2768245622195593E-18</v>
      </c>
      <c r="AZ61" s="35">
        <f t="shared" si="6"/>
        <v>-2.2768245622195593E-18</v>
      </c>
      <c r="BA61" s="35">
        <f t="shared" si="6"/>
        <v>-2.2768245622195593E-18</v>
      </c>
      <c r="BB61" s="35">
        <f t="shared" si="6"/>
        <v>-2.2768245622195593E-18</v>
      </c>
      <c r="BC61" s="35">
        <f t="shared" si="6"/>
        <v>-2.2768245622195593E-18</v>
      </c>
      <c r="BD61" s="35">
        <f t="shared" si="6"/>
        <v>-2.2768245622195593E-18</v>
      </c>
    </row>
    <row r="62" spans="1:56" ht="16.5" hidden="1" customHeight="1" outlineLevel="1" x14ac:dyDescent="0.3">
      <c r="A62" s="114"/>
      <c r="B62" s="9" t="s">
        <v>33</v>
      </c>
      <c r="C62" s="9" t="s">
        <v>66</v>
      </c>
      <c r="D62" s="9" t="s">
        <v>38</v>
      </c>
      <c r="E62" s="35">
        <f t="shared" ref="E62:BD62" si="7">E28-E60+E61</f>
        <v>-4.3584589999999994E-3</v>
      </c>
      <c r="F62" s="35">
        <f t="shared" si="7"/>
        <v>-4.2616043555555551E-3</v>
      </c>
      <c r="G62" s="35">
        <f t="shared" si="7"/>
        <v>-4.1647497111111107E-3</v>
      </c>
      <c r="H62" s="35">
        <f t="shared" si="7"/>
        <v>-4.0678950666666663E-3</v>
      </c>
      <c r="I62" s="35">
        <f t="shared" si="7"/>
        <v>-3.9710404222222219E-3</v>
      </c>
      <c r="J62" s="35">
        <f t="shared" si="7"/>
        <v>-3.8741857777777776E-3</v>
      </c>
      <c r="K62" s="35">
        <f t="shared" si="7"/>
        <v>-3.7773311333333332E-3</v>
      </c>
      <c r="L62" s="35">
        <f t="shared" si="7"/>
        <v>-3.6804764888888888E-3</v>
      </c>
      <c r="M62" s="35">
        <f t="shared" si="7"/>
        <v>-3.5836218444444444E-3</v>
      </c>
      <c r="N62" s="35">
        <f t="shared" si="7"/>
        <v>-3.4867672000000001E-3</v>
      </c>
      <c r="O62" s="35">
        <f t="shared" si="7"/>
        <v>-3.3899125555555557E-3</v>
      </c>
      <c r="P62" s="35">
        <f t="shared" si="7"/>
        <v>-3.2930579111111113E-3</v>
      </c>
      <c r="Q62" s="35">
        <f t="shared" si="7"/>
        <v>-3.1962032666666669E-3</v>
      </c>
      <c r="R62" s="35">
        <f t="shared" si="7"/>
        <v>-3.0993486222222226E-3</v>
      </c>
      <c r="S62" s="35">
        <f t="shared" si="7"/>
        <v>-3.0024939777777782E-3</v>
      </c>
      <c r="T62" s="35">
        <f t="shared" si="7"/>
        <v>-2.9056393333333338E-3</v>
      </c>
      <c r="U62" s="35">
        <f t="shared" si="7"/>
        <v>-2.8087846888888894E-3</v>
      </c>
      <c r="V62" s="35">
        <f t="shared" si="7"/>
        <v>-2.7119300444444451E-3</v>
      </c>
      <c r="W62" s="35">
        <f t="shared" si="7"/>
        <v>-2.6150754000000007E-3</v>
      </c>
      <c r="X62" s="35">
        <f t="shared" si="7"/>
        <v>-2.5182207555555563E-3</v>
      </c>
      <c r="Y62" s="35">
        <f t="shared" si="7"/>
        <v>-2.4213661111111119E-3</v>
      </c>
      <c r="Z62" s="35">
        <f t="shared" si="7"/>
        <v>-2.3245114666666676E-3</v>
      </c>
      <c r="AA62" s="35">
        <f t="shared" si="7"/>
        <v>-2.2276568222222232E-3</v>
      </c>
      <c r="AB62" s="35">
        <f t="shared" si="7"/>
        <v>-2.1308021777777788E-3</v>
      </c>
      <c r="AC62" s="35">
        <f t="shared" si="7"/>
        <v>-2.0339475333333345E-3</v>
      </c>
      <c r="AD62" s="35">
        <f t="shared" si="7"/>
        <v>-1.9370928888888901E-3</v>
      </c>
      <c r="AE62" s="35">
        <f t="shared" si="7"/>
        <v>-1.8402382444444457E-3</v>
      </c>
      <c r="AF62" s="35">
        <f t="shared" si="7"/>
        <v>-1.7433836000000013E-3</v>
      </c>
      <c r="AG62" s="35">
        <f t="shared" si="7"/>
        <v>-1.646528955555557E-3</v>
      </c>
      <c r="AH62" s="35">
        <f t="shared" si="7"/>
        <v>-1.5496743111111126E-3</v>
      </c>
      <c r="AI62" s="35">
        <f t="shared" si="7"/>
        <v>-1.4528196666666682E-3</v>
      </c>
      <c r="AJ62" s="35">
        <f t="shared" si="7"/>
        <v>-1.3559650222222238E-3</v>
      </c>
      <c r="AK62" s="35">
        <f t="shared" si="7"/>
        <v>-1.2591103777777795E-3</v>
      </c>
      <c r="AL62" s="35">
        <f t="shared" si="7"/>
        <v>-1.1622557333333351E-3</v>
      </c>
      <c r="AM62" s="35">
        <f t="shared" si="7"/>
        <v>-1.0654010888888907E-3</v>
      </c>
      <c r="AN62" s="35">
        <f t="shared" si="7"/>
        <v>-9.6854644444444634E-4</v>
      </c>
      <c r="AO62" s="35">
        <f t="shared" si="7"/>
        <v>-8.7169180000000197E-4</v>
      </c>
      <c r="AP62" s="35">
        <f t="shared" si="7"/>
        <v>-7.7483715555555759E-4</v>
      </c>
      <c r="AQ62" s="35">
        <f t="shared" si="7"/>
        <v>-6.7798251111111322E-4</v>
      </c>
      <c r="AR62" s="35">
        <f t="shared" si="7"/>
        <v>-5.8112786666666884E-4</v>
      </c>
      <c r="AS62" s="35">
        <f t="shared" si="7"/>
        <v>-4.8427322222222442E-4</v>
      </c>
      <c r="AT62" s="35">
        <f t="shared" si="7"/>
        <v>-3.8741857777777999E-4</v>
      </c>
      <c r="AU62" s="35">
        <f t="shared" si="7"/>
        <v>-2.9056393333333556E-4</v>
      </c>
      <c r="AV62" s="35">
        <f t="shared" si="7"/>
        <v>-1.9370928888889113E-4</v>
      </c>
      <c r="AW62" s="35">
        <f t="shared" si="7"/>
        <v>-9.6854644444446705E-5</v>
      </c>
      <c r="AX62" s="35">
        <f t="shared" si="7"/>
        <v>-2.2768245622195593E-18</v>
      </c>
      <c r="AY62" s="35">
        <f t="shared" si="7"/>
        <v>-2.2768245622195593E-18</v>
      </c>
      <c r="AZ62" s="35">
        <f t="shared" si="7"/>
        <v>-2.2768245622195593E-18</v>
      </c>
      <c r="BA62" s="35">
        <f t="shared" si="7"/>
        <v>-2.2768245622195593E-18</v>
      </c>
      <c r="BB62" s="35">
        <f t="shared" si="7"/>
        <v>-2.2768245622195593E-18</v>
      </c>
      <c r="BC62" s="35">
        <f t="shared" si="7"/>
        <v>-2.2768245622195593E-18</v>
      </c>
      <c r="BD62" s="35">
        <f t="shared" si="7"/>
        <v>-2.2768245622195593E-18</v>
      </c>
    </row>
    <row r="63" spans="1:56" ht="16.5" collapsed="1" x14ac:dyDescent="0.3">
      <c r="A63" s="114"/>
      <c r="B63" s="9" t="s">
        <v>8</v>
      </c>
      <c r="C63" s="11" t="s">
        <v>65</v>
      </c>
      <c r="D63" s="9" t="s">
        <v>38</v>
      </c>
      <c r="E63" s="35">
        <f>AVERAGE(E61:E62)*'Fixed data'!$C$3</f>
        <v>-9.1527638999999987E-5</v>
      </c>
      <c r="F63" s="35">
        <f>AVERAGE(F61:F62)*'Fixed data'!$C$3</f>
        <v>-1.8102133046666666E-4</v>
      </c>
      <c r="G63" s="35">
        <f>AVERAGE(G61:G62)*'Fixed data'!$C$3</f>
        <v>-1.769534354E-4</v>
      </c>
      <c r="H63" s="35">
        <f>AVERAGE(H61:H62)*'Fixed data'!$C$3</f>
        <v>-1.7288554033333332E-4</v>
      </c>
      <c r="I63" s="35">
        <f>AVERAGE(I61:I62)*'Fixed data'!$C$3</f>
        <v>-1.6881764526666666E-4</v>
      </c>
      <c r="J63" s="35">
        <f>AVERAGE(J61:J62)*'Fixed data'!$C$3</f>
        <v>-1.647497502E-4</v>
      </c>
      <c r="K63" s="35">
        <f>AVERAGE(K61:K62)*'Fixed data'!$C$3</f>
        <v>-1.6068185513333334E-4</v>
      </c>
      <c r="L63" s="35">
        <f>AVERAGE(L61:L62)*'Fixed data'!$C$3</f>
        <v>-1.5661396006666668E-4</v>
      </c>
      <c r="M63" s="35">
        <f>AVERAGE(M61:M62)*'Fixed data'!$C$3</f>
        <v>-1.52546065E-4</v>
      </c>
      <c r="N63" s="35">
        <f>AVERAGE(N61:N62)*'Fixed data'!$C$3</f>
        <v>-1.4847816993333334E-4</v>
      </c>
      <c r="O63" s="35">
        <f>AVERAGE(O61:O62)*'Fixed data'!$C$3</f>
        <v>-1.4441027486666668E-4</v>
      </c>
      <c r="P63" s="35">
        <f>AVERAGE(P61:P62)*'Fixed data'!$C$3</f>
        <v>-1.4034237980000002E-4</v>
      </c>
      <c r="Q63" s="35">
        <f>AVERAGE(Q61:Q62)*'Fixed data'!$C$3</f>
        <v>-1.3627448473333336E-4</v>
      </c>
      <c r="R63" s="35">
        <f>AVERAGE(R61:R62)*'Fixed data'!$C$3</f>
        <v>-1.3220658966666668E-4</v>
      </c>
      <c r="S63" s="35">
        <f>AVERAGE(S61:S62)*'Fixed data'!$C$3</f>
        <v>-1.2813869460000002E-4</v>
      </c>
      <c r="T63" s="35">
        <f>AVERAGE(T61:T62)*'Fixed data'!$C$3</f>
        <v>-1.2407079953333336E-4</v>
      </c>
      <c r="U63" s="35">
        <f>AVERAGE(U61:U62)*'Fixed data'!$C$3</f>
        <v>-1.2000290446666669E-4</v>
      </c>
      <c r="V63" s="35">
        <f>AVERAGE(V61:V62)*'Fixed data'!$C$3</f>
        <v>-1.1593500940000003E-4</v>
      </c>
      <c r="W63" s="35">
        <f>AVERAGE(W61:W62)*'Fixed data'!$C$3</f>
        <v>-1.1186711433333337E-4</v>
      </c>
      <c r="X63" s="35">
        <f>AVERAGE(X61:X62)*'Fixed data'!$C$3</f>
        <v>-1.077992192666667E-4</v>
      </c>
      <c r="Y63" s="35">
        <f>AVERAGE(Y61:Y62)*'Fixed data'!$C$3</f>
        <v>-1.0373132420000004E-4</v>
      </c>
      <c r="Z63" s="35">
        <f>AVERAGE(Z61:Z62)*'Fixed data'!$C$3</f>
        <v>-9.9663429133333372E-5</v>
      </c>
      <c r="AA63" s="35">
        <f>AVERAGE(AA61:AA62)*'Fixed data'!$C$3</f>
        <v>-9.5595534066666714E-5</v>
      </c>
      <c r="AB63" s="35">
        <f>AVERAGE(AB61:AB62)*'Fixed data'!$C$3</f>
        <v>-9.1527639000000042E-5</v>
      </c>
      <c r="AC63" s="35">
        <f>AVERAGE(AC61:AC62)*'Fixed data'!$C$3</f>
        <v>-8.7459743933333383E-5</v>
      </c>
      <c r="AD63" s="35">
        <f>AVERAGE(AD61:AD62)*'Fixed data'!$C$3</f>
        <v>-8.3391848866666725E-5</v>
      </c>
      <c r="AE63" s="35">
        <f>AVERAGE(AE61:AE62)*'Fixed data'!$C$3</f>
        <v>-7.9323953800000053E-5</v>
      </c>
      <c r="AF63" s="35">
        <f>AVERAGE(AF61:AF62)*'Fixed data'!$C$3</f>
        <v>-7.5256058733333395E-5</v>
      </c>
      <c r="AG63" s="35">
        <f>AVERAGE(AG61:AG62)*'Fixed data'!$C$3</f>
        <v>-7.1188163666666723E-5</v>
      </c>
      <c r="AH63" s="35">
        <f>AVERAGE(AH61:AH62)*'Fixed data'!$C$3</f>
        <v>-6.7120268600000065E-5</v>
      </c>
      <c r="AI63" s="35">
        <f>AVERAGE(AI61:AI62)*'Fixed data'!$C$3</f>
        <v>-6.3052373533333407E-5</v>
      </c>
      <c r="AJ63" s="35">
        <f>AVERAGE(AJ61:AJ62)*'Fixed data'!$C$3</f>
        <v>-5.8984478466666735E-5</v>
      </c>
      <c r="AK63" s="35">
        <f>AVERAGE(AK61:AK62)*'Fixed data'!$C$3</f>
        <v>-5.491658340000007E-5</v>
      </c>
      <c r="AL63" s="35">
        <f>AVERAGE(AL61:AL62)*'Fixed data'!$C$3</f>
        <v>-5.0848688333333411E-5</v>
      </c>
      <c r="AM63" s="35">
        <f>AVERAGE(AM61:AM62)*'Fixed data'!$C$3</f>
        <v>-4.6780793266666746E-5</v>
      </c>
      <c r="AN63" s="35">
        <f>AVERAGE(AN61:AN62)*'Fixed data'!$C$3</f>
        <v>-4.2712898200000081E-5</v>
      </c>
      <c r="AO63" s="35">
        <f>AVERAGE(AO61:AO62)*'Fixed data'!$C$3</f>
        <v>-3.8645003133333416E-5</v>
      </c>
      <c r="AP63" s="35">
        <f>AVERAGE(AP61:AP62)*'Fixed data'!$C$3</f>
        <v>-3.4577108066666751E-5</v>
      </c>
      <c r="AQ63" s="35">
        <f>AVERAGE(AQ61:AQ62)*'Fixed data'!$C$3</f>
        <v>-3.050921300000009E-5</v>
      </c>
      <c r="AR63" s="35">
        <f>AVERAGE(AR61:AR62)*'Fixed data'!$C$3</f>
        <v>-2.6441317933333425E-5</v>
      </c>
      <c r="AS63" s="35">
        <f>AVERAGE(AS61:AS62)*'Fixed data'!$C$3</f>
        <v>-2.2373422866666759E-5</v>
      </c>
      <c r="AT63" s="35">
        <f>AVERAGE(AT61:AT62)*'Fixed data'!$C$3</f>
        <v>-1.8305527800000091E-5</v>
      </c>
      <c r="AU63" s="35">
        <f>AVERAGE(AU61:AU62)*'Fixed data'!$C$3</f>
        <v>-1.4237632733333429E-5</v>
      </c>
      <c r="AV63" s="35">
        <f>AVERAGE(AV61:AV62)*'Fixed data'!$C$3</f>
        <v>-1.0169737666666761E-5</v>
      </c>
      <c r="AW63" s="35">
        <f>AVERAGE(AW61:AW62)*'Fixed data'!$C$3</f>
        <v>-6.101842600000095E-6</v>
      </c>
      <c r="AX63" s="35">
        <f>AVERAGE(AX61:AX62)*'Fixed data'!$C$3</f>
        <v>-2.0339475333334287E-6</v>
      </c>
      <c r="AY63" s="35">
        <f>AVERAGE(AY61:AY62)*'Fixed data'!$C$3</f>
        <v>-9.5626631613221492E-20</v>
      </c>
      <c r="AZ63" s="35">
        <f>AVERAGE(AZ61:AZ62)*'Fixed data'!$C$3</f>
        <v>-9.5626631613221492E-20</v>
      </c>
      <c r="BA63" s="35">
        <f>AVERAGE(BA61:BA62)*'Fixed data'!$C$3</f>
        <v>-9.5626631613221492E-20</v>
      </c>
      <c r="BB63" s="35">
        <f>AVERAGE(BB61:BB62)*'Fixed data'!$C$3</f>
        <v>-9.5626631613221492E-20</v>
      </c>
      <c r="BC63" s="35">
        <f>AVERAGE(BC61:BC62)*'Fixed data'!$C$3</f>
        <v>-9.5626631613221492E-20</v>
      </c>
      <c r="BD63" s="35">
        <f>AVERAGE(BD61:BD62)*'Fixed data'!$C$3</f>
        <v>-9.5626631613221492E-20</v>
      </c>
    </row>
    <row r="64" spans="1:56" ht="15.75" thickBot="1" x14ac:dyDescent="0.35">
      <c r="A64" s="113"/>
      <c r="B64" s="12" t="s">
        <v>91</v>
      </c>
      <c r="C64" s="12" t="s">
        <v>43</v>
      </c>
      <c r="D64" s="12" t="s">
        <v>38</v>
      </c>
      <c r="E64" s="53">
        <f t="shared" ref="E64:BD64" si="8">E29+E60+E63</f>
        <v>-1.9594386390000009E-3</v>
      </c>
      <c r="F64" s="53">
        <f t="shared" si="8"/>
        <v>-2.7787597491111106E-4</v>
      </c>
      <c r="G64" s="53">
        <f t="shared" si="8"/>
        <v>-2.7380807984444443E-4</v>
      </c>
      <c r="H64" s="53">
        <f t="shared" si="8"/>
        <v>-2.6974018477777774E-4</v>
      </c>
      <c r="I64" s="53">
        <f t="shared" si="8"/>
        <v>-2.6567228971111111E-4</v>
      </c>
      <c r="J64" s="53">
        <f t="shared" si="8"/>
        <v>-2.6160439464444443E-4</v>
      </c>
      <c r="K64" s="53">
        <f t="shared" si="8"/>
        <v>-2.5753649957777774E-4</v>
      </c>
      <c r="L64" s="53">
        <f t="shared" si="8"/>
        <v>-2.5346860451111111E-4</v>
      </c>
      <c r="M64" s="53">
        <f t="shared" si="8"/>
        <v>-2.4940070944444443E-4</v>
      </c>
      <c r="N64" s="53">
        <f t="shared" si="8"/>
        <v>-2.4533281437777779E-4</v>
      </c>
      <c r="O64" s="53">
        <f t="shared" si="8"/>
        <v>-2.4126491931111111E-4</v>
      </c>
      <c r="P64" s="53">
        <f t="shared" si="8"/>
        <v>-2.3719702424444445E-4</v>
      </c>
      <c r="Q64" s="53">
        <f t="shared" si="8"/>
        <v>-2.3312912917777779E-4</v>
      </c>
      <c r="R64" s="53">
        <f t="shared" si="8"/>
        <v>-2.2906123411111111E-4</v>
      </c>
      <c r="S64" s="53">
        <f t="shared" si="8"/>
        <v>-2.2499333904444445E-4</v>
      </c>
      <c r="T64" s="53">
        <f t="shared" si="8"/>
        <v>-2.2092544397777779E-4</v>
      </c>
      <c r="U64" s="53">
        <f t="shared" si="8"/>
        <v>-2.168575489111111E-4</v>
      </c>
      <c r="V64" s="53">
        <f t="shared" si="8"/>
        <v>-2.1278965384444447E-4</v>
      </c>
      <c r="W64" s="53">
        <f t="shared" si="8"/>
        <v>-2.0872175877777779E-4</v>
      </c>
      <c r="X64" s="53">
        <f t="shared" si="8"/>
        <v>-2.0465386371111113E-4</v>
      </c>
      <c r="Y64" s="53">
        <f t="shared" si="8"/>
        <v>-2.0058596864444447E-4</v>
      </c>
      <c r="Z64" s="53">
        <f t="shared" si="8"/>
        <v>-1.9651807357777779E-4</v>
      </c>
      <c r="AA64" s="53">
        <f t="shared" si="8"/>
        <v>-1.9245017851111116E-4</v>
      </c>
      <c r="AB64" s="53">
        <f t="shared" si="8"/>
        <v>-1.8838228344444447E-4</v>
      </c>
      <c r="AC64" s="53">
        <f t="shared" si="8"/>
        <v>-1.8431438837777781E-4</v>
      </c>
      <c r="AD64" s="53">
        <f t="shared" si="8"/>
        <v>-1.8024649331111115E-4</v>
      </c>
      <c r="AE64" s="53">
        <f t="shared" si="8"/>
        <v>-1.7617859824444447E-4</v>
      </c>
      <c r="AF64" s="53">
        <f t="shared" si="8"/>
        <v>-1.7211070317777784E-4</v>
      </c>
      <c r="AG64" s="53">
        <f t="shared" si="8"/>
        <v>-1.6804280811111115E-4</v>
      </c>
      <c r="AH64" s="53">
        <f t="shared" si="8"/>
        <v>-1.6397491304444449E-4</v>
      </c>
      <c r="AI64" s="53">
        <f t="shared" si="8"/>
        <v>-1.5990701797777783E-4</v>
      </c>
      <c r="AJ64" s="53">
        <f t="shared" si="8"/>
        <v>-1.5583912291111115E-4</v>
      </c>
      <c r="AK64" s="53">
        <f t="shared" si="8"/>
        <v>-1.5177122784444449E-4</v>
      </c>
      <c r="AL64" s="53">
        <f t="shared" si="8"/>
        <v>-1.4770333277777783E-4</v>
      </c>
      <c r="AM64" s="53">
        <f t="shared" si="8"/>
        <v>-1.4363543771111117E-4</v>
      </c>
      <c r="AN64" s="53">
        <f t="shared" si="8"/>
        <v>-1.3956754264444452E-4</v>
      </c>
      <c r="AO64" s="53">
        <f t="shared" si="8"/>
        <v>-1.3549964757777783E-4</v>
      </c>
      <c r="AP64" s="53">
        <f t="shared" si="8"/>
        <v>-1.3143175251111117E-4</v>
      </c>
      <c r="AQ64" s="53">
        <f t="shared" si="8"/>
        <v>-1.2736385744444451E-4</v>
      </c>
      <c r="AR64" s="53">
        <f t="shared" si="8"/>
        <v>-1.2329596237777786E-4</v>
      </c>
      <c r="AS64" s="53">
        <f t="shared" si="8"/>
        <v>-1.1922806731111118E-4</v>
      </c>
      <c r="AT64" s="53">
        <f t="shared" si="8"/>
        <v>-1.1516017224444451E-4</v>
      </c>
      <c r="AU64" s="53">
        <f t="shared" si="8"/>
        <v>-1.1109227717777785E-4</v>
      </c>
      <c r="AV64" s="53">
        <f t="shared" si="8"/>
        <v>-1.070243821111112E-4</v>
      </c>
      <c r="AW64" s="53">
        <f t="shared" si="8"/>
        <v>-1.0295648704444452E-4</v>
      </c>
      <c r="AX64" s="53">
        <f t="shared" si="8"/>
        <v>-9.8888591977777852E-5</v>
      </c>
      <c r="AY64" s="53">
        <f t="shared" si="8"/>
        <v>-9.5626631613221492E-20</v>
      </c>
      <c r="AZ64" s="53">
        <f t="shared" si="8"/>
        <v>-9.5626631613221492E-20</v>
      </c>
      <c r="BA64" s="53">
        <f t="shared" si="8"/>
        <v>-9.5626631613221492E-20</v>
      </c>
      <c r="BB64" s="53">
        <f t="shared" si="8"/>
        <v>-9.5626631613221492E-20</v>
      </c>
      <c r="BC64" s="53">
        <f t="shared" si="8"/>
        <v>-9.5626631613221492E-20</v>
      </c>
      <c r="BD64" s="53">
        <f t="shared" si="8"/>
        <v>-9.5626631613221492E-20</v>
      </c>
    </row>
    <row r="65" spans="1:56" ht="12.75" customHeight="1" x14ac:dyDescent="0.3">
      <c r="A65" s="190"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1"/>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1"/>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2"/>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-1.9594386390000009E-3</v>
      </c>
      <c r="F77" s="54">
        <f>IF('Fixed data'!$G$19=FALSE,F64+F76,F64)</f>
        <v>-2.7787597491111106E-4</v>
      </c>
      <c r="G77" s="54">
        <f>IF('Fixed data'!$G$19=FALSE,G64+G76,G64)</f>
        <v>-2.7380807984444443E-4</v>
      </c>
      <c r="H77" s="54">
        <f>IF('Fixed data'!$G$19=FALSE,H64+H76,H64)</f>
        <v>-2.6974018477777774E-4</v>
      </c>
      <c r="I77" s="54">
        <f>IF('Fixed data'!$G$19=FALSE,I64+I76,I64)</f>
        <v>-2.6567228971111111E-4</v>
      </c>
      <c r="J77" s="54">
        <f>IF('Fixed data'!$G$19=FALSE,J64+J76,J64)</f>
        <v>-2.6160439464444443E-4</v>
      </c>
      <c r="K77" s="54">
        <f>IF('Fixed data'!$G$19=FALSE,K64+K76,K64)</f>
        <v>-2.5753649957777774E-4</v>
      </c>
      <c r="L77" s="54">
        <f>IF('Fixed data'!$G$19=FALSE,L64+L76,L64)</f>
        <v>-2.5346860451111111E-4</v>
      </c>
      <c r="M77" s="54">
        <f>IF('Fixed data'!$G$19=FALSE,M64+M76,M64)</f>
        <v>-2.4940070944444443E-4</v>
      </c>
      <c r="N77" s="54">
        <f>IF('Fixed data'!$G$19=FALSE,N64+N76,N64)</f>
        <v>-2.4533281437777779E-4</v>
      </c>
      <c r="O77" s="54">
        <f>IF('Fixed data'!$G$19=FALSE,O64+O76,O64)</f>
        <v>-2.4126491931111111E-4</v>
      </c>
      <c r="P77" s="54">
        <f>IF('Fixed data'!$G$19=FALSE,P64+P76,P64)</f>
        <v>-2.3719702424444445E-4</v>
      </c>
      <c r="Q77" s="54">
        <f>IF('Fixed data'!$G$19=FALSE,Q64+Q76,Q64)</f>
        <v>-2.3312912917777779E-4</v>
      </c>
      <c r="R77" s="54">
        <f>IF('Fixed data'!$G$19=FALSE,R64+R76,R64)</f>
        <v>-2.2906123411111111E-4</v>
      </c>
      <c r="S77" s="54">
        <f>IF('Fixed data'!$G$19=FALSE,S64+S76,S64)</f>
        <v>-2.2499333904444445E-4</v>
      </c>
      <c r="T77" s="54">
        <f>IF('Fixed data'!$G$19=FALSE,T64+T76,T64)</f>
        <v>-2.2092544397777779E-4</v>
      </c>
      <c r="U77" s="54">
        <f>IF('Fixed data'!$G$19=FALSE,U64+U76,U64)</f>
        <v>-2.168575489111111E-4</v>
      </c>
      <c r="V77" s="54">
        <f>IF('Fixed data'!$G$19=FALSE,V64+V76,V64)</f>
        <v>-2.1278965384444447E-4</v>
      </c>
      <c r="W77" s="54">
        <f>IF('Fixed data'!$G$19=FALSE,W64+W76,W64)</f>
        <v>-2.0872175877777779E-4</v>
      </c>
      <c r="X77" s="54">
        <f>IF('Fixed data'!$G$19=FALSE,X64+X76,X64)</f>
        <v>-2.0465386371111113E-4</v>
      </c>
      <c r="Y77" s="54">
        <f>IF('Fixed data'!$G$19=FALSE,Y64+Y76,Y64)</f>
        <v>-2.0058596864444447E-4</v>
      </c>
      <c r="Z77" s="54">
        <f>IF('Fixed data'!$G$19=FALSE,Z64+Z76,Z64)</f>
        <v>-1.9651807357777779E-4</v>
      </c>
      <c r="AA77" s="54">
        <f>IF('Fixed data'!$G$19=FALSE,AA64+AA76,AA64)</f>
        <v>-1.9245017851111116E-4</v>
      </c>
      <c r="AB77" s="54">
        <f>IF('Fixed data'!$G$19=FALSE,AB64+AB76,AB64)</f>
        <v>-1.8838228344444447E-4</v>
      </c>
      <c r="AC77" s="54">
        <f>IF('Fixed data'!$G$19=FALSE,AC64+AC76,AC64)</f>
        <v>-1.8431438837777781E-4</v>
      </c>
      <c r="AD77" s="54">
        <f>IF('Fixed data'!$G$19=FALSE,AD64+AD76,AD64)</f>
        <v>-1.8024649331111115E-4</v>
      </c>
      <c r="AE77" s="54">
        <f>IF('Fixed data'!$G$19=FALSE,AE64+AE76,AE64)</f>
        <v>-1.7617859824444447E-4</v>
      </c>
      <c r="AF77" s="54">
        <f>IF('Fixed data'!$G$19=FALSE,AF64+AF76,AF64)</f>
        <v>-1.7211070317777784E-4</v>
      </c>
      <c r="AG77" s="54">
        <f>IF('Fixed data'!$G$19=FALSE,AG64+AG76,AG64)</f>
        <v>-1.6804280811111115E-4</v>
      </c>
      <c r="AH77" s="54">
        <f>IF('Fixed data'!$G$19=FALSE,AH64+AH76,AH64)</f>
        <v>-1.6397491304444449E-4</v>
      </c>
      <c r="AI77" s="54">
        <f>IF('Fixed data'!$G$19=FALSE,AI64+AI76,AI64)</f>
        <v>-1.5990701797777783E-4</v>
      </c>
      <c r="AJ77" s="54">
        <f>IF('Fixed data'!$G$19=FALSE,AJ64+AJ76,AJ64)</f>
        <v>-1.5583912291111115E-4</v>
      </c>
      <c r="AK77" s="54">
        <f>IF('Fixed data'!$G$19=FALSE,AK64+AK76,AK64)</f>
        <v>-1.5177122784444449E-4</v>
      </c>
      <c r="AL77" s="54">
        <f>IF('Fixed data'!$G$19=FALSE,AL64+AL76,AL64)</f>
        <v>-1.4770333277777783E-4</v>
      </c>
      <c r="AM77" s="54">
        <f>IF('Fixed data'!$G$19=FALSE,AM64+AM76,AM64)</f>
        <v>-1.4363543771111117E-4</v>
      </c>
      <c r="AN77" s="54">
        <f>IF('Fixed data'!$G$19=FALSE,AN64+AN76,AN64)</f>
        <v>-1.3956754264444452E-4</v>
      </c>
      <c r="AO77" s="54">
        <f>IF('Fixed data'!$G$19=FALSE,AO64+AO76,AO64)</f>
        <v>-1.3549964757777783E-4</v>
      </c>
      <c r="AP77" s="54">
        <f>IF('Fixed data'!$G$19=FALSE,AP64+AP76,AP64)</f>
        <v>-1.3143175251111117E-4</v>
      </c>
      <c r="AQ77" s="54">
        <f>IF('Fixed data'!$G$19=FALSE,AQ64+AQ76,AQ64)</f>
        <v>-1.2736385744444451E-4</v>
      </c>
      <c r="AR77" s="54">
        <f>IF('Fixed data'!$G$19=FALSE,AR64+AR76,AR64)</f>
        <v>-1.2329596237777786E-4</v>
      </c>
      <c r="AS77" s="54">
        <f>IF('Fixed data'!$G$19=FALSE,AS64+AS76,AS64)</f>
        <v>-1.1922806731111118E-4</v>
      </c>
      <c r="AT77" s="54">
        <f>IF('Fixed data'!$G$19=FALSE,AT64+AT76,AT64)</f>
        <v>-1.1516017224444451E-4</v>
      </c>
      <c r="AU77" s="54">
        <f>IF('Fixed data'!$G$19=FALSE,AU64+AU76,AU64)</f>
        <v>-1.1109227717777785E-4</v>
      </c>
      <c r="AV77" s="54">
        <f>IF('Fixed data'!$G$19=FALSE,AV64+AV76,AV64)</f>
        <v>-1.070243821111112E-4</v>
      </c>
      <c r="AW77" s="54">
        <f>IF('Fixed data'!$G$19=FALSE,AW64+AW76,AW64)</f>
        <v>-1.0295648704444452E-4</v>
      </c>
      <c r="AX77" s="54">
        <f>IF('Fixed data'!$G$19=FALSE,AX64+AX76,AX64)</f>
        <v>-9.8888591977777852E-5</v>
      </c>
      <c r="AY77" s="54">
        <f>IF('Fixed data'!$G$19=FALSE,AY64+AY76,AY64)</f>
        <v>-9.5626631613221492E-20</v>
      </c>
      <c r="AZ77" s="54">
        <f>IF('Fixed data'!$G$19=FALSE,AZ64+AZ76,AZ64)</f>
        <v>-9.5626631613221492E-20</v>
      </c>
      <c r="BA77" s="54">
        <f>IF('Fixed data'!$G$19=FALSE,BA64+BA76,BA64)</f>
        <v>-9.5626631613221492E-20</v>
      </c>
      <c r="BB77" s="54">
        <f>IF('Fixed data'!$G$19=FALSE,BB64+BB76,BB64)</f>
        <v>-9.5626631613221492E-20</v>
      </c>
      <c r="BC77" s="54">
        <f>IF('Fixed data'!$G$19=FALSE,BC64+BC76,BC64)</f>
        <v>-9.5626631613221492E-20</v>
      </c>
      <c r="BD77" s="54">
        <f>IF('Fixed data'!$G$19=FALSE,BD64+BD76,BD64)</f>
        <v>-9.5626631613221492E-20</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-1.8931774289855082E-3</v>
      </c>
      <c r="F80" s="55">
        <f t="shared" ref="F80:BD80" si="10">F77*F78</f>
        <v>-2.5940019595426834E-4</v>
      </c>
      <c r="G80" s="55">
        <f t="shared" si="10"/>
        <v>-2.4695920036866409E-4</v>
      </c>
      <c r="H80" s="55">
        <f t="shared" si="10"/>
        <v>-2.3506298752257117E-4</v>
      </c>
      <c r="I80" s="55">
        <f t="shared" si="10"/>
        <v>-2.2368893911461953E-4</v>
      </c>
      <c r="J80" s="55">
        <f t="shared" si="10"/>
        <v>-2.1281534359699519E-4</v>
      </c>
      <c r="K80" s="55">
        <f t="shared" si="10"/>
        <v>-2.024213607142855E-4</v>
      </c>
      <c r="L80" s="55">
        <f t="shared" si="10"/>
        <v>-1.9248698740374423E-4</v>
      </c>
      <c r="M80" s="55">
        <f t="shared" si="10"/>
        <v>-1.8299302500545168E-4</v>
      </c>
      <c r="N80" s="55">
        <f t="shared" si="10"/>
        <v>-1.7392104773277398E-4</v>
      </c>
      <c r="O80" s="55">
        <f t="shared" si="10"/>
        <v>-1.6525337235537854E-4</v>
      </c>
      <c r="P80" s="55">
        <f t="shared" si="10"/>
        <v>-1.5697302904885493E-4</v>
      </c>
      <c r="Q80" s="55">
        <f t="shared" si="10"/>
        <v>-1.4906373336670748E-4</v>
      </c>
      <c r="R80" s="55">
        <f t="shared" si="10"/>
        <v>-1.4150985929214634E-4</v>
      </c>
      <c r="S80" s="55">
        <f t="shared" si="10"/>
        <v>-1.3429641332869893E-4</v>
      </c>
      <c r="T80" s="55">
        <f t="shared" si="10"/>
        <v>-1.2740900959019855E-4</v>
      </c>
      <c r="U80" s="55">
        <f t="shared" si="10"/>
        <v>-1.2083384585218982E-4</v>
      </c>
      <c r="V80" s="55">
        <f t="shared" si="10"/>
        <v>-1.1455768052821247E-4</v>
      </c>
      <c r="W80" s="55">
        <f t="shared" si="10"/>
        <v>-1.0856781053579777E-4</v>
      </c>
      <c r="X80" s="55">
        <f t="shared" si="10"/>
        <v>-1.0285205001833314E-4</v>
      </c>
      <c r="Y80" s="55">
        <f t="shared" si="10"/>
        <v>-9.7398709890220885E-5</v>
      </c>
      <c r="Z80" s="55">
        <f t="shared" si="10"/>
        <v>-9.2196578173982157E-5</v>
      </c>
      <c r="AA80" s="55">
        <f t="shared" si="10"/>
        <v>-8.7234901099136238E-5</v>
      </c>
      <c r="AB80" s="55">
        <f t="shared" si="10"/>
        <v>-8.2503364933818617E-5</v>
      </c>
      <c r="AC80" s="55">
        <f t="shared" si="10"/>
        <v>-7.7992078521196104E-5</v>
      </c>
      <c r="AD80" s="55">
        <f t="shared" si="10"/>
        <v>-7.3691556493787314E-5</v>
      </c>
      <c r="AE80" s="55">
        <f t="shared" si="10"/>
        <v>-6.9592703139810611E-5</v>
      </c>
      <c r="AF80" s="55">
        <f t="shared" si="10"/>
        <v>-6.5686796896656323E-5</v>
      </c>
      <c r="AG80" s="55">
        <f t="shared" si="10"/>
        <v>-6.1965475447518467E-5</v>
      </c>
      <c r="AH80" s="55">
        <f t="shared" si="10"/>
        <v>-5.842072139812542E-5</v>
      </c>
      <c r="AI80" s="55">
        <f t="shared" si="10"/>
        <v>-6.3960751612151983E-5</v>
      </c>
      <c r="AJ80" s="55">
        <f t="shared" si="10"/>
        <v>-6.051810279380696E-5</v>
      </c>
      <c r="AK80" s="55">
        <f t="shared" si="10"/>
        <v>-5.7221736396541008E-5</v>
      </c>
      <c r="AL80" s="55">
        <f t="shared" si="10"/>
        <v>-5.4066051638295338E-5</v>
      </c>
      <c r="AM80" s="55">
        <f t="shared" si="10"/>
        <v>-5.1045649899469666E-5</v>
      </c>
      <c r="AN80" s="55">
        <f t="shared" si="10"/>
        <v>-4.8155327697815236E-5</v>
      </c>
      <c r="AO80" s="55">
        <f t="shared" si="10"/>
        <v>-4.5390069901055441E-5</v>
      </c>
      <c r="AP80" s="55">
        <f t="shared" si="10"/>
        <v>-4.2745043169345816E-5</v>
      </c>
      <c r="AQ80" s="55">
        <f t="shared" si="10"/>
        <v>-4.0215589619942437E-5</v>
      </c>
      <c r="AR80" s="55">
        <f t="shared" si="10"/>
        <v>-3.7797220706697727E-5</v>
      </c>
      <c r="AS80" s="55">
        <f t="shared" si="10"/>
        <v>-3.548561130724372E-5</v>
      </c>
      <c r="AT80" s="55">
        <f t="shared" si="10"/>
        <v>-3.3276594010957058E-5</v>
      </c>
      <c r="AU80" s="55">
        <f t="shared" si="10"/>
        <v>-3.1166153601025378E-5</v>
      </c>
      <c r="AV80" s="55">
        <f t="shared" si="10"/>
        <v>-2.9150421724154232E-5</v>
      </c>
      <c r="AW80" s="55">
        <f t="shared" si="10"/>
        <v>-2.7225671741664935E-5</v>
      </c>
      <c r="AX80" s="55">
        <f t="shared" si="10"/>
        <v>-2.5388313755938861E-5</v>
      </c>
      <c r="AY80" s="55">
        <f t="shared" si="10"/>
        <v>-2.383577609486215E-20</v>
      </c>
      <c r="AZ80" s="55">
        <f t="shared" si="10"/>
        <v>-2.3141530189186554E-20</v>
      </c>
      <c r="BA80" s="55">
        <f t="shared" si="10"/>
        <v>-2.2467505038045202E-20</v>
      </c>
      <c r="BB80" s="55">
        <f t="shared" si="10"/>
        <v>-2.1813111687422526E-20</v>
      </c>
      <c r="BC80" s="55">
        <f t="shared" si="10"/>
        <v>-2.1177778337303422E-20</v>
      </c>
      <c r="BD80" s="55">
        <f t="shared" si="10"/>
        <v>-2.0560949842042158E-20</v>
      </c>
    </row>
    <row r="81" spans="1:56" x14ac:dyDescent="0.3">
      <c r="A81" s="75"/>
      <c r="B81" s="15" t="s">
        <v>18</v>
      </c>
      <c r="C81" s="15"/>
      <c r="D81" s="14" t="s">
        <v>38</v>
      </c>
      <c r="E81" s="56">
        <f>+E80</f>
        <v>-1.8931774289855082E-3</v>
      </c>
      <c r="F81" s="56">
        <f t="shared" ref="F81:BD81" si="11">+E81+F80</f>
        <v>-2.1525776249397763E-3</v>
      </c>
      <c r="G81" s="56">
        <f t="shared" si="11"/>
        <v>-2.3995368253084404E-3</v>
      </c>
      <c r="H81" s="56">
        <f t="shared" si="11"/>
        <v>-2.6345998128310113E-3</v>
      </c>
      <c r="I81" s="56">
        <f t="shared" si="11"/>
        <v>-2.8582887519456308E-3</v>
      </c>
      <c r="J81" s="56">
        <f t="shared" si="11"/>
        <v>-3.0711040955426262E-3</v>
      </c>
      <c r="K81" s="56">
        <f t="shared" si="11"/>
        <v>-3.2735254562569118E-3</v>
      </c>
      <c r="L81" s="56">
        <f t="shared" si="11"/>
        <v>-3.466012443660656E-3</v>
      </c>
      <c r="M81" s="56">
        <f t="shared" si="11"/>
        <v>-3.6490054686661075E-3</v>
      </c>
      <c r="N81" s="56">
        <f t="shared" si="11"/>
        <v>-3.8229265163988815E-3</v>
      </c>
      <c r="O81" s="56">
        <f t="shared" si="11"/>
        <v>-3.98817988875426E-3</v>
      </c>
      <c r="P81" s="56">
        <f t="shared" si="11"/>
        <v>-4.1451529178031148E-3</v>
      </c>
      <c r="Q81" s="56">
        <f t="shared" si="11"/>
        <v>-4.2942166511698221E-3</v>
      </c>
      <c r="R81" s="56">
        <f t="shared" si="11"/>
        <v>-4.4357265104619688E-3</v>
      </c>
      <c r="S81" s="56">
        <f t="shared" si="11"/>
        <v>-4.5700229237906681E-3</v>
      </c>
      <c r="T81" s="56">
        <f t="shared" si="11"/>
        <v>-4.6974319333808667E-3</v>
      </c>
      <c r="U81" s="56">
        <f t="shared" si="11"/>
        <v>-4.8182657792330569E-3</v>
      </c>
      <c r="V81" s="56">
        <f t="shared" si="11"/>
        <v>-4.9328234597612692E-3</v>
      </c>
      <c r="W81" s="56">
        <f t="shared" si="11"/>
        <v>-5.0413912702970669E-3</v>
      </c>
      <c r="X81" s="56">
        <f t="shared" si="11"/>
        <v>-5.1442433203153998E-3</v>
      </c>
      <c r="Y81" s="56">
        <f t="shared" si="11"/>
        <v>-5.2416420302056205E-3</v>
      </c>
      <c r="Z81" s="56">
        <f t="shared" si="11"/>
        <v>-5.3338386083796024E-3</v>
      </c>
      <c r="AA81" s="56">
        <f t="shared" si="11"/>
        <v>-5.4210735094787389E-3</v>
      </c>
      <c r="AB81" s="56">
        <f t="shared" si="11"/>
        <v>-5.5035768744125576E-3</v>
      </c>
      <c r="AC81" s="56">
        <f t="shared" si="11"/>
        <v>-5.5815689529337539E-3</v>
      </c>
      <c r="AD81" s="56">
        <f t="shared" si="11"/>
        <v>-5.6552605094275414E-3</v>
      </c>
      <c r="AE81" s="56">
        <f t="shared" si="11"/>
        <v>-5.724853212567352E-3</v>
      </c>
      <c r="AF81" s="56">
        <f t="shared" si="11"/>
        <v>-5.790540009464008E-3</v>
      </c>
      <c r="AG81" s="56">
        <f t="shared" si="11"/>
        <v>-5.8525054849115268E-3</v>
      </c>
      <c r="AH81" s="56">
        <f t="shared" si="11"/>
        <v>-5.910926206309652E-3</v>
      </c>
      <c r="AI81" s="56">
        <f t="shared" si="11"/>
        <v>-5.9748869579218039E-3</v>
      </c>
      <c r="AJ81" s="56">
        <f t="shared" si="11"/>
        <v>-6.0354050607156111E-3</v>
      </c>
      <c r="AK81" s="56">
        <f t="shared" si="11"/>
        <v>-6.0926267971121517E-3</v>
      </c>
      <c r="AL81" s="56">
        <f t="shared" si="11"/>
        <v>-6.1466928487504471E-3</v>
      </c>
      <c r="AM81" s="56">
        <f t="shared" si="11"/>
        <v>-6.1977384986499169E-3</v>
      </c>
      <c r="AN81" s="56">
        <f t="shared" si="11"/>
        <v>-6.2458938263477322E-3</v>
      </c>
      <c r="AO81" s="56">
        <f t="shared" si="11"/>
        <v>-6.2912838962487878E-3</v>
      </c>
      <c r="AP81" s="56">
        <f t="shared" si="11"/>
        <v>-6.3340289394181338E-3</v>
      </c>
      <c r="AQ81" s="56">
        <f t="shared" si="11"/>
        <v>-6.3742445290380766E-3</v>
      </c>
      <c r="AR81" s="56">
        <f t="shared" si="11"/>
        <v>-6.4120417497447743E-3</v>
      </c>
      <c r="AS81" s="56">
        <f t="shared" si="11"/>
        <v>-6.4475273610520179E-3</v>
      </c>
      <c r="AT81" s="56">
        <f t="shared" si="11"/>
        <v>-6.4808039550629751E-3</v>
      </c>
      <c r="AU81" s="56">
        <f t="shared" si="11"/>
        <v>-6.5119701086640003E-3</v>
      </c>
      <c r="AV81" s="56">
        <f t="shared" si="11"/>
        <v>-6.5411205303881545E-3</v>
      </c>
      <c r="AW81" s="56">
        <f t="shared" si="11"/>
        <v>-6.568346202129819E-3</v>
      </c>
      <c r="AX81" s="56">
        <f t="shared" si="11"/>
        <v>-6.5937345158857581E-3</v>
      </c>
      <c r="AY81" s="56">
        <f t="shared" si="11"/>
        <v>-6.5937345158857581E-3</v>
      </c>
      <c r="AZ81" s="56">
        <f t="shared" si="11"/>
        <v>-6.5937345158857581E-3</v>
      </c>
      <c r="BA81" s="56">
        <f t="shared" si="11"/>
        <v>-6.5937345158857581E-3</v>
      </c>
      <c r="BB81" s="56">
        <f t="shared" si="11"/>
        <v>-6.5937345158857581E-3</v>
      </c>
      <c r="BC81" s="56">
        <f t="shared" si="11"/>
        <v>-6.5937345158857581E-3</v>
      </c>
      <c r="BD81" s="56">
        <f t="shared" si="11"/>
        <v>-6.5937345158857581E-3</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3"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93"/>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3"/>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BE214"/>
  <sheetViews>
    <sheetView zoomScale="80" zoomScaleNormal="80" zoomScaleSheetLayoutView="75" workbookViewId="0">
      <pane xSplit="2" ySplit="12" topLeftCell="C13" activePane="bottomRight" state="frozen"/>
      <selection activeCell="N94" sqref="N94"/>
      <selection pane="topRight" activeCell="N94" sqref="N94"/>
      <selection pane="bottomLeft" activeCell="N94" sqref="N94"/>
      <selection pane="bottomRight" activeCell="E13" sqref="E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1.6108608607978098E-3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4.2352166866182848E-3</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6.1539818045855156E-3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7.1511007490261784E-3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314</v>
      </c>
      <c r="C13" s="60" t="s">
        <v>366</v>
      </c>
      <c r="D13" s="61" t="s">
        <v>38</v>
      </c>
      <c r="E13" s="151">
        <f>-'Option workings'!C7/1000000</f>
        <v>-1.1305910000000001E-2</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3" t="s">
        <v>193</v>
      </c>
      <c r="C18" s="128"/>
      <c r="D18" s="124" t="s">
        <v>38</v>
      </c>
      <c r="E18" s="59">
        <f>SUM(E13:E17)</f>
        <v>-1.1305910000000001E-2</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8"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-1.1305910000000001E-2</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-7.9141369999999999E-3</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-3.3917730000000007E-3</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-1.758697111111111E-4</v>
      </c>
      <c r="G30" s="35">
        <f>$E$28/'Fixed data'!$C$7</f>
        <v>-1.758697111111111E-4</v>
      </c>
      <c r="H30" s="35">
        <f>$E$28/'Fixed data'!$C$7</f>
        <v>-1.758697111111111E-4</v>
      </c>
      <c r="I30" s="35">
        <f>$E$28/'Fixed data'!$C$7</f>
        <v>-1.758697111111111E-4</v>
      </c>
      <c r="J30" s="35">
        <f>$E$28/'Fixed data'!$C$7</f>
        <v>-1.758697111111111E-4</v>
      </c>
      <c r="K30" s="35">
        <f>$E$28/'Fixed data'!$C$7</f>
        <v>-1.758697111111111E-4</v>
      </c>
      <c r="L30" s="35">
        <f>$E$28/'Fixed data'!$C$7</f>
        <v>-1.758697111111111E-4</v>
      </c>
      <c r="M30" s="35">
        <f>$E$28/'Fixed data'!$C$7</f>
        <v>-1.758697111111111E-4</v>
      </c>
      <c r="N30" s="35">
        <f>$E$28/'Fixed data'!$C$7</f>
        <v>-1.758697111111111E-4</v>
      </c>
      <c r="O30" s="35">
        <f>$E$28/'Fixed data'!$C$7</f>
        <v>-1.758697111111111E-4</v>
      </c>
      <c r="P30" s="35">
        <f>$E$28/'Fixed data'!$C$7</f>
        <v>-1.758697111111111E-4</v>
      </c>
      <c r="Q30" s="35">
        <f>$E$28/'Fixed data'!$C$7</f>
        <v>-1.758697111111111E-4</v>
      </c>
      <c r="R30" s="35">
        <f>$E$28/'Fixed data'!$C$7</f>
        <v>-1.758697111111111E-4</v>
      </c>
      <c r="S30" s="35">
        <f>$E$28/'Fixed data'!$C$7</f>
        <v>-1.758697111111111E-4</v>
      </c>
      <c r="T30" s="35">
        <f>$E$28/'Fixed data'!$C$7</f>
        <v>-1.758697111111111E-4</v>
      </c>
      <c r="U30" s="35">
        <f>$E$28/'Fixed data'!$C$7</f>
        <v>-1.758697111111111E-4</v>
      </c>
      <c r="V30" s="35">
        <f>$E$28/'Fixed data'!$C$7</f>
        <v>-1.758697111111111E-4</v>
      </c>
      <c r="W30" s="35">
        <f>$E$28/'Fixed data'!$C$7</f>
        <v>-1.758697111111111E-4</v>
      </c>
      <c r="X30" s="35">
        <f>$E$28/'Fixed data'!$C$7</f>
        <v>-1.758697111111111E-4</v>
      </c>
      <c r="Y30" s="35">
        <f>$E$28/'Fixed data'!$C$7</f>
        <v>-1.758697111111111E-4</v>
      </c>
      <c r="Z30" s="35">
        <f>$E$28/'Fixed data'!$C$7</f>
        <v>-1.758697111111111E-4</v>
      </c>
      <c r="AA30" s="35">
        <f>$E$28/'Fixed data'!$C$7</f>
        <v>-1.758697111111111E-4</v>
      </c>
      <c r="AB30" s="35">
        <f>$E$28/'Fixed data'!$C$7</f>
        <v>-1.758697111111111E-4</v>
      </c>
      <c r="AC30" s="35">
        <f>$E$28/'Fixed data'!$C$7</f>
        <v>-1.758697111111111E-4</v>
      </c>
      <c r="AD30" s="35">
        <f>$E$28/'Fixed data'!$C$7</f>
        <v>-1.758697111111111E-4</v>
      </c>
      <c r="AE30" s="35">
        <f>$E$28/'Fixed data'!$C$7</f>
        <v>-1.758697111111111E-4</v>
      </c>
      <c r="AF30" s="35">
        <f>$E$28/'Fixed data'!$C$7</f>
        <v>-1.758697111111111E-4</v>
      </c>
      <c r="AG30" s="35">
        <f>$E$28/'Fixed data'!$C$7</f>
        <v>-1.758697111111111E-4</v>
      </c>
      <c r="AH30" s="35">
        <f>$E$28/'Fixed data'!$C$7</f>
        <v>-1.758697111111111E-4</v>
      </c>
      <c r="AI30" s="35">
        <f>$E$28/'Fixed data'!$C$7</f>
        <v>-1.758697111111111E-4</v>
      </c>
      <c r="AJ30" s="35">
        <f>$E$28/'Fixed data'!$C$7</f>
        <v>-1.758697111111111E-4</v>
      </c>
      <c r="AK30" s="35">
        <f>$E$28/'Fixed data'!$C$7</f>
        <v>-1.758697111111111E-4</v>
      </c>
      <c r="AL30" s="35">
        <f>$E$28/'Fixed data'!$C$7</f>
        <v>-1.758697111111111E-4</v>
      </c>
      <c r="AM30" s="35">
        <f>$E$28/'Fixed data'!$C$7</f>
        <v>-1.758697111111111E-4</v>
      </c>
      <c r="AN30" s="35">
        <f>$E$28/'Fixed data'!$C$7</f>
        <v>-1.758697111111111E-4</v>
      </c>
      <c r="AO30" s="35">
        <f>$E$28/'Fixed data'!$C$7</f>
        <v>-1.758697111111111E-4</v>
      </c>
      <c r="AP30" s="35">
        <f>$E$28/'Fixed data'!$C$7</f>
        <v>-1.758697111111111E-4</v>
      </c>
      <c r="AQ30" s="35">
        <f>$E$28/'Fixed data'!$C$7</f>
        <v>-1.758697111111111E-4</v>
      </c>
      <c r="AR30" s="35">
        <f>$E$28/'Fixed data'!$C$7</f>
        <v>-1.758697111111111E-4</v>
      </c>
      <c r="AS30" s="35">
        <f>$E$28/'Fixed data'!$C$7</f>
        <v>-1.758697111111111E-4</v>
      </c>
      <c r="AT30" s="35">
        <f>$E$28/'Fixed data'!$C$7</f>
        <v>-1.758697111111111E-4</v>
      </c>
      <c r="AU30" s="35">
        <f>$E$28/'Fixed data'!$C$7</f>
        <v>-1.758697111111111E-4</v>
      </c>
      <c r="AV30" s="35">
        <f>$E$28/'Fixed data'!$C$7</f>
        <v>-1.758697111111111E-4</v>
      </c>
      <c r="AW30" s="35">
        <f>$E$28/'Fixed data'!$C$7</f>
        <v>-1.758697111111111E-4</v>
      </c>
      <c r="AX30" s="35">
        <f>$E$28/'Fixed data'!$C$7</f>
        <v>-1.758697111111111E-4</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-1.758697111111111E-4</v>
      </c>
      <c r="G60" s="35">
        <f t="shared" si="5"/>
        <v>-1.758697111111111E-4</v>
      </c>
      <c r="H60" s="35">
        <f t="shared" si="5"/>
        <v>-1.758697111111111E-4</v>
      </c>
      <c r="I60" s="35">
        <f t="shared" si="5"/>
        <v>-1.758697111111111E-4</v>
      </c>
      <c r="J60" s="35">
        <f t="shared" si="5"/>
        <v>-1.758697111111111E-4</v>
      </c>
      <c r="K60" s="35">
        <f t="shared" si="5"/>
        <v>-1.758697111111111E-4</v>
      </c>
      <c r="L60" s="35">
        <f t="shared" si="5"/>
        <v>-1.758697111111111E-4</v>
      </c>
      <c r="M60" s="35">
        <f t="shared" si="5"/>
        <v>-1.758697111111111E-4</v>
      </c>
      <c r="N60" s="35">
        <f t="shared" si="5"/>
        <v>-1.758697111111111E-4</v>
      </c>
      <c r="O60" s="35">
        <f t="shared" si="5"/>
        <v>-1.758697111111111E-4</v>
      </c>
      <c r="P60" s="35">
        <f t="shared" si="5"/>
        <v>-1.758697111111111E-4</v>
      </c>
      <c r="Q60" s="35">
        <f t="shared" si="5"/>
        <v>-1.758697111111111E-4</v>
      </c>
      <c r="R60" s="35">
        <f t="shared" si="5"/>
        <v>-1.758697111111111E-4</v>
      </c>
      <c r="S60" s="35">
        <f t="shared" si="5"/>
        <v>-1.758697111111111E-4</v>
      </c>
      <c r="T60" s="35">
        <f t="shared" si="5"/>
        <v>-1.758697111111111E-4</v>
      </c>
      <c r="U60" s="35">
        <f t="shared" si="5"/>
        <v>-1.758697111111111E-4</v>
      </c>
      <c r="V60" s="35">
        <f t="shared" si="5"/>
        <v>-1.758697111111111E-4</v>
      </c>
      <c r="W60" s="35">
        <f t="shared" si="5"/>
        <v>-1.758697111111111E-4</v>
      </c>
      <c r="X60" s="35">
        <f t="shared" si="5"/>
        <v>-1.758697111111111E-4</v>
      </c>
      <c r="Y60" s="35">
        <f t="shared" si="5"/>
        <v>-1.758697111111111E-4</v>
      </c>
      <c r="Z60" s="35">
        <f t="shared" si="5"/>
        <v>-1.758697111111111E-4</v>
      </c>
      <c r="AA60" s="35">
        <f t="shared" si="5"/>
        <v>-1.758697111111111E-4</v>
      </c>
      <c r="AB60" s="35">
        <f t="shared" si="5"/>
        <v>-1.758697111111111E-4</v>
      </c>
      <c r="AC60" s="35">
        <f t="shared" si="5"/>
        <v>-1.758697111111111E-4</v>
      </c>
      <c r="AD60" s="35">
        <f t="shared" si="5"/>
        <v>-1.758697111111111E-4</v>
      </c>
      <c r="AE60" s="35">
        <f t="shared" si="5"/>
        <v>-1.758697111111111E-4</v>
      </c>
      <c r="AF60" s="35">
        <f t="shared" si="5"/>
        <v>-1.758697111111111E-4</v>
      </c>
      <c r="AG60" s="35">
        <f t="shared" si="5"/>
        <v>-1.758697111111111E-4</v>
      </c>
      <c r="AH60" s="35">
        <f t="shared" si="5"/>
        <v>-1.758697111111111E-4</v>
      </c>
      <c r="AI60" s="35">
        <f t="shared" si="5"/>
        <v>-1.758697111111111E-4</v>
      </c>
      <c r="AJ60" s="35">
        <f t="shared" si="5"/>
        <v>-1.758697111111111E-4</v>
      </c>
      <c r="AK60" s="35">
        <f t="shared" si="5"/>
        <v>-1.758697111111111E-4</v>
      </c>
      <c r="AL60" s="35">
        <f t="shared" si="5"/>
        <v>-1.758697111111111E-4</v>
      </c>
      <c r="AM60" s="35">
        <f t="shared" si="5"/>
        <v>-1.758697111111111E-4</v>
      </c>
      <c r="AN60" s="35">
        <f t="shared" si="5"/>
        <v>-1.758697111111111E-4</v>
      </c>
      <c r="AO60" s="35">
        <f t="shared" si="5"/>
        <v>-1.758697111111111E-4</v>
      </c>
      <c r="AP60" s="35">
        <f t="shared" si="5"/>
        <v>-1.758697111111111E-4</v>
      </c>
      <c r="AQ60" s="35">
        <f t="shared" si="5"/>
        <v>-1.758697111111111E-4</v>
      </c>
      <c r="AR60" s="35">
        <f t="shared" si="5"/>
        <v>-1.758697111111111E-4</v>
      </c>
      <c r="AS60" s="35">
        <f t="shared" si="5"/>
        <v>-1.758697111111111E-4</v>
      </c>
      <c r="AT60" s="35">
        <f t="shared" si="5"/>
        <v>-1.758697111111111E-4</v>
      </c>
      <c r="AU60" s="35">
        <f t="shared" si="5"/>
        <v>-1.758697111111111E-4</v>
      </c>
      <c r="AV60" s="35">
        <f t="shared" si="5"/>
        <v>-1.758697111111111E-4</v>
      </c>
      <c r="AW60" s="35">
        <f t="shared" si="5"/>
        <v>-1.758697111111111E-4</v>
      </c>
      <c r="AX60" s="35">
        <f t="shared" si="5"/>
        <v>-1.758697111111111E-4</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-7.9141369999999999E-3</v>
      </c>
      <c r="G61" s="35">
        <f t="shared" ref="G61:BD61" si="6">F62</f>
        <v>-7.7382672888888886E-3</v>
      </c>
      <c r="H61" s="35">
        <f t="shared" si="6"/>
        <v>-7.5623975777777772E-3</v>
      </c>
      <c r="I61" s="35">
        <f t="shared" si="6"/>
        <v>-7.3865278666666659E-3</v>
      </c>
      <c r="J61" s="35">
        <f t="shared" si="6"/>
        <v>-7.2106581555555545E-3</v>
      </c>
      <c r="K61" s="35">
        <f t="shared" si="6"/>
        <v>-7.0347884444444432E-3</v>
      </c>
      <c r="L61" s="35">
        <f t="shared" si="6"/>
        <v>-6.8589187333333319E-3</v>
      </c>
      <c r="M61" s="35">
        <f t="shared" si="6"/>
        <v>-6.6830490222222205E-3</v>
      </c>
      <c r="N61" s="35">
        <f t="shared" si="6"/>
        <v>-6.5071793111111092E-3</v>
      </c>
      <c r="O61" s="35">
        <f t="shared" si="6"/>
        <v>-6.3313095999999978E-3</v>
      </c>
      <c r="P61" s="35">
        <f t="shared" si="6"/>
        <v>-6.1554398888888865E-3</v>
      </c>
      <c r="Q61" s="35">
        <f t="shared" si="6"/>
        <v>-5.9795701777777752E-3</v>
      </c>
      <c r="R61" s="35">
        <f t="shared" si="6"/>
        <v>-5.8037004666666638E-3</v>
      </c>
      <c r="S61" s="35">
        <f t="shared" si="6"/>
        <v>-5.6278307555555525E-3</v>
      </c>
      <c r="T61" s="35">
        <f t="shared" si="6"/>
        <v>-5.4519610444444411E-3</v>
      </c>
      <c r="U61" s="35">
        <f t="shared" si="6"/>
        <v>-5.2760913333333298E-3</v>
      </c>
      <c r="V61" s="35">
        <f t="shared" si="6"/>
        <v>-5.1002216222222185E-3</v>
      </c>
      <c r="W61" s="35">
        <f t="shared" si="6"/>
        <v>-4.9243519111111071E-3</v>
      </c>
      <c r="X61" s="35">
        <f t="shared" si="6"/>
        <v>-4.7484821999999958E-3</v>
      </c>
      <c r="Y61" s="35">
        <f t="shared" si="6"/>
        <v>-4.5726124888888844E-3</v>
      </c>
      <c r="Z61" s="35">
        <f t="shared" si="6"/>
        <v>-4.3967427777777731E-3</v>
      </c>
      <c r="AA61" s="35">
        <f t="shared" si="6"/>
        <v>-4.2208730666666618E-3</v>
      </c>
      <c r="AB61" s="35">
        <f t="shared" si="6"/>
        <v>-4.0450033555555504E-3</v>
      </c>
      <c r="AC61" s="35">
        <f t="shared" si="6"/>
        <v>-3.8691336444444395E-3</v>
      </c>
      <c r="AD61" s="35">
        <f t="shared" si="6"/>
        <v>-3.6932639333333286E-3</v>
      </c>
      <c r="AE61" s="35">
        <f t="shared" si="6"/>
        <v>-3.5173942222222177E-3</v>
      </c>
      <c r="AF61" s="35">
        <f t="shared" si="6"/>
        <v>-3.3415245111111068E-3</v>
      </c>
      <c r="AG61" s="35">
        <f t="shared" si="6"/>
        <v>-3.1656547999999959E-3</v>
      </c>
      <c r="AH61" s="35">
        <f t="shared" si="6"/>
        <v>-2.989785088888885E-3</v>
      </c>
      <c r="AI61" s="35">
        <f t="shared" si="6"/>
        <v>-2.8139153777777741E-3</v>
      </c>
      <c r="AJ61" s="35">
        <f t="shared" si="6"/>
        <v>-2.6380456666666632E-3</v>
      </c>
      <c r="AK61" s="35">
        <f t="shared" si="6"/>
        <v>-2.4621759555555523E-3</v>
      </c>
      <c r="AL61" s="35">
        <f t="shared" si="6"/>
        <v>-2.2863062444444414E-3</v>
      </c>
      <c r="AM61" s="35">
        <f t="shared" si="6"/>
        <v>-2.1104365333333304E-3</v>
      </c>
      <c r="AN61" s="35">
        <f t="shared" si="6"/>
        <v>-1.9345668222222193E-3</v>
      </c>
      <c r="AO61" s="35">
        <f t="shared" si="6"/>
        <v>-1.7586971111111082E-3</v>
      </c>
      <c r="AP61" s="35">
        <f t="shared" si="6"/>
        <v>-1.5828273999999971E-3</v>
      </c>
      <c r="AQ61" s="35">
        <f t="shared" si="6"/>
        <v>-1.406957688888886E-3</v>
      </c>
      <c r="AR61" s="35">
        <f t="shared" si="6"/>
        <v>-1.2310879777777748E-3</v>
      </c>
      <c r="AS61" s="35">
        <f t="shared" si="6"/>
        <v>-1.0552182666666637E-3</v>
      </c>
      <c r="AT61" s="35">
        <f t="shared" si="6"/>
        <v>-8.7934855555555258E-4</v>
      </c>
      <c r="AU61" s="35">
        <f t="shared" si="6"/>
        <v>-7.0347884444444146E-4</v>
      </c>
      <c r="AV61" s="35">
        <f t="shared" si="6"/>
        <v>-5.2760913333333033E-4</v>
      </c>
      <c r="AW61" s="35">
        <f t="shared" si="6"/>
        <v>-3.5173942222221921E-4</v>
      </c>
      <c r="AX61" s="35">
        <f t="shared" si="6"/>
        <v>-1.7586971111110811E-4</v>
      </c>
      <c r="AY61" s="35">
        <f t="shared" si="6"/>
        <v>2.9815559743351372E-18</v>
      </c>
      <c r="AZ61" s="35">
        <f t="shared" si="6"/>
        <v>2.9815559743351372E-18</v>
      </c>
      <c r="BA61" s="35">
        <f t="shared" si="6"/>
        <v>2.9815559743351372E-18</v>
      </c>
      <c r="BB61" s="35">
        <f t="shared" si="6"/>
        <v>2.9815559743351372E-18</v>
      </c>
      <c r="BC61" s="35">
        <f t="shared" si="6"/>
        <v>2.9815559743351372E-18</v>
      </c>
      <c r="BD61" s="35">
        <f t="shared" si="6"/>
        <v>2.9815559743351372E-18</v>
      </c>
    </row>
    <row r="62" spans="1:56" ht="16.5" hidden="1" customHeight="1" outlineLevel="1" x14ac:dyDescent="0.3">
      <c r="A62" s="114"/>
      <c r="B62" s="9" t="s">
        <v>33</v>
      </c>
      <c r="C62" s="9" t="s">
        <v>66</v>
      </c>
      <c r="D62" s="9" t="s">
        <v>38</v>
      </c>
      <c r="E62" s="35">
        <f t="shared" ref="E62:BD62" si="7">E28-E60+E61</f>
        <v>-7.9141369999999999E-3</v>
      </c>
      <c r="F62" s="35">
        <f t="shared" si="7"/>
        <v>-7.7382672888888886E-3</v>
      </c>
      <c r="G62" s="35">
        <f t="shared" si="7"/>
        <v>-7.5623975777777772E-3</v>
      </c>
      <c r="H62" s="35">
        <f t="shared" si="7"/>
        <v>-7.3865278666666659E-3</v>
      </c>
      <c r="I62" s="35">
        <f t="shared" si="7"/>
        <v>-7.2106581555555545E-3</v>
      </c>
      <c r="J62" s="35">
        <f t="shared" si="7"/>
        <v>-7.0347884444444432E-3</v>
      </c>
      <c r="K62" s="35">
        <f t="shared" si="7"/>
        <v>-6.8589187333333319E-3</v>
      </c>
      <c r="L62" s="35">
        <f t="shared" si="7"/>
        <v>-6.6830490222222205E-3</v>
      </c>
      <c r="M62" s="35">
        <f t="shared" si="7"/>
        <v>-6.5071793111111092E-3</v>
      </c>
      <c r="N62" s="35">
        <f t="shared" si="7"/>
        <v>-6.3313095999999978E-3</v>
      </c>
      <c r="O62" s="35">
        <f t="shared" si="7"/>
        <v>-6.1554398888888865E-3</v>
      </c>
      <c r="P62" s="35">
        <f t="shared" si="7"/>
        <v>-5.9795701777777752E-3</v>
      </c>
      <c r="Q62" s="35">
        <f t="shared" si="7"/>
        <v>-5.8037004666666638E-3</v>
      </c>
      <c r="R62" s="35">
        <f t="shared" si="7"/>
        <v>-5.6278307555555525E-3</v>
      </c>
      <c r="S62" s="35">
        <f t="shared" si="7"/>
        <v>-5.4519610444444411E-3</v>
      </c>
      <c r="T62" s="35">
        <f t="shared" si="7"/>
        <v>-5.2760913333333298E-3</v>
      </c>
      <c r="U62" s="35">
        <f t="shared" si="7"/>
        <v>-5.1002216222222185E-3</v>
      </c>
      <c r="V62" s="35">
        <f t="shared" si="7"/>
        <v>-4.9243519111111071E-3</v>
      </c>
      <c r="W62" s="35">
        <f t="shared" si="7"/>
        <v>-4.7484821999999958E-3</v>
      </c>
      <c r="X62" s="35">
        <f t="shared" si="7"/>
        <v>-4.5726124888888844E-3</v>
      </c>
      <c r="Y62" s="35">
        <f t="shared" si="7"/>
        <v>-4.3967427777777731E-3</v>
      </c>
      <c r="Z62" s="35">
        <f t="shared" si="7"/>
        <v>-4.2208730666666618E-3</v>
      </c>
      <c r="AA62" s="35">
        <f t="shared" si="7"/>
        <v>-4.0450033555555504E-3</v>
      </c>
      <c r="AB62" s="35">
        <f t="shared" si="7"/>
        <v>-3.8691336444444395E-3</v>
      </c>
      <c r="AC62" s="35">
        <f t="shared" si="7"/>
        <v>-3.6932639333333286E-3</v>
      </c>
      <c r="AD62" s="35">
        <f t="shared" si="7"/>
        <v>-3.5173942222222177E-3</v>
      </c>
      <c r="AE62" s="35">
        <f t="shared" si="7"/>
        <v>-3.3415245111111068E-3</v>
      </c>
      <c r="AF62" s="35">
        <f t="shared" si="7"/>
        <v>-3.1656547999999959E-3</v>
      </c>
      <c r="AG62" s="35">
        <f t="shared" si="7"/>
        <v>-2.989785088888885E-3</v>
      </c>
      <c r="AH62" s="35">
        <f t="shared" si="7"/>
        <v>-2.8139153777777741E-3</v>
      </c>
      <c r="AI62" s="35">
        <f t="shared" si="7"/>
        <v>-2.6380456666666632E-3</v>
      </c>
      <c r="AJ62" s="35">
        <f t="shared" si="7"/>
        <v>-2.4621759555555523E-3</v>
      </c>
      <c r="AK62" s="35">
        <f t="shared" si="7"/>
        <v>-2.2863062444444414E-3</v>
      </c>
      <c r="AL62" s="35">
        <f t="shared" si="7"/>
        <v>-2.1104365333333304E-3</v>
      </c>
      <c r="AM62" s="35">
        <f t="shared" si="7"/>
        <v>-1.9345668222222193E-3</v>
      </c>
      <c r="AN62" s="35">
        <f t="shared" si="7"/>
        <v>-1.7586971111111082E-3</v>
      </c>
      <c r="AO62" s="35">
        <f t="shared" si="7"/>
        <v>-1.5828273999999971E-3</v>
      </c>
      <c r="AP62" s="35">
        <f t="shared" si="7"/>
        <v>-1.406957688888886E-3</v>
      </c>
      <c r="AQ62" s="35">
        <f t="shared" si="7"/>
        <v>-1.2310879777777748E-3</v>
      </c>
      <c r="AR62" s="35">
        <f t="shared" si="7"/>
        <v>-1.0552182666666637E-3</v>
      </c>
      <c r="AS62" s="35">
        <f t="shared" si="7"/>
        <v>-8.7934855555555258E-4</v>
      </c>
      <c r="AT62" s="35">
        <f t="shared" si="7"/>
        <v>-7.0347884444444146E-4</v>
      </c>
      <c r="AU62" s="35">
        <f t="shared" si="7"/>
        <v>-5.2760913333333033E-4</v>
      </c>
      <c r="AV62" s="35">
        <f t="shared" si="7"/>
        <v>-3.5173942222221921E-4</v>
      </c>
      <c r="AW62" s="35">
        <f t="shared" si="7"/>
        <v>-1.7586971111110811E-4</v>
      </c>
      <c r="AX62" s="35">
        <f t="shared" si="7"/>
        <v>2.9815559743351372E-18</v>
      </c>
      <c r="AY62" s="35">
        <f t="shared" si="7"/>
        <v>2.9815559743351372E-18</v>
      </c>
      <c r="AZ62" s="35">
        <f t="shared" si="7"/>
        <v>2.9815559743351372E-18</v>
      </c>
      <c r="BA62" s="35">
        <f t="shared" si="7"/>
        <v>2.9815559743351372E-18</v>
      </c>
      <c r="BB62" s="35">
        <f t="shared" si="7"/>
        <v>2.9815559743351372E-18</v>
      </c>
      <c r="BC62" s="35">
        <f t="shared" si="7"/>
        <v>2.9815559743351372E-18</v>
      </c>
      <c r="BD62" s="35">
        <f t="shared" si="7"/>
        <v>2.9815559743351372E-18</v>
      </c>
    </row>
    <row r="63" spans="1:56" ht="16.5" collapsed="1" x14ac:dyDescent="0.3">
      <c r="A63" s="114"/>
      <c r="B63" s="9" t="s">
        <v>8</v>
      </c>
      <c r="C63" s="11" t="s">
        <v>65</v>
      </c>
      <c r="D63" s="9" t="s">
        <v>38</v>
      </c>
      <c r="E63" s="35">
        <f>AVERAGE(E61:E62)*'Fixed data'!$C$3</f>
        <v>-1.6619687700000001E-4</v>
      </c>
      <c r="F63" s="35">
        <f>AVERAGE(F61:F62)*'Fixed data'!$C$3</f>
        <v>-3.2870049006666663E-4</v>
      </c>
      <c r="G63" s="35">
        <f>AVERAGE(G61:G62)*'Fixed data'!$C$3</f>
        <v>-3.2131396220000001E-4</v>
      </c>
      <c r="H63" s="35">
        <f>AVERAGE(H61:H62)*'Fixed data'!$C$3</f>
        <v>-3.1392743433333333E-4</v>
      </c>
      <c r="I63" s="35">
        <f>AVERAGE(I61:I62)*'Fixed data'!$C$3</f>
        <v>-3.0654090646666665E-4</v>
      </c>
      <c r="J63" s="35">
        <f>AVERAGE(J61:J62)*'Fixed data'!$C$3</f>
        <v>-2.9915437859999997E-4</v>
      </c>
      <c r="K63" s="35">
        <f>AVERAGE(K61:K62)*'Fixed data'!$C$3</f>
        <v>-2.9176785073333329E-4</v>
      </c>
      <c r="L63" s="35">
        <f>AVERAGE(L61:L62)*'Fixed data'!$C$3</f>
        <v>-2.8438132286666662E-4</v>
      </c>
      <c r="M63" s="35">
        <f>AVERAGE(M61:M62)*'Fixed data'!$C$3</f>
        <v>-2.7699479499999994E-4</v>
      </c>
      <c r="N63" s="35">
        <f>AVERAGE(N61:N62)*'Fixed data'!$C$3</f>
        <v>-2.6960826713333326E-4</v>
      </c>
      <c r="O63" s="35">
        <f>AVERAGE(O61:O62)*'Fixed data'!$C$3</f>
        <v>-2.6222173926666658E-4</v>
      </c>
      <c r="P63" s="35">
        <f>AVERAGE(P61:P62)*'Fixed data'!$C$3</f>
        <v>-2.548352113999999E-4</v>
      </c>
      <c r="Q63" s="35">
        <f>AVERAGE(Q61:Q62)*'Fixed data'!$C$3</f>
        <v>-2.4744868353333323E-4</v>
      </c>
      <c r="R63" s="35">
        <f>AVERAGE(R61:R62)*'Fixed data'!$C$3</f>
        <v>-2.4006215566666655E-4</v>
      </c>
      <c r="S63" s="35">
        <f>AVERAGE(S61:S62)*'Fixed data'!$C$3</f>
        <v>-2.3267562779999987E-4</v>
      </c>
      <c r="T63" s="35">
        <f>AVERAGE(T61:T62)*'Fixed data'!$C$3</f>
        <v>-2.2528909993333319E-4</v>
      </c>
      <c r="U63" s="35">
        <f>AVERAGE(U61:U62)*'Fixed data'!$C$3</f>
        <v>-2.1790257206666651E-4</v>
      </c>
      <c r="V63" s="35">
        <f>AVERAGE(V61:V62)*'Fixed data'!$C$3</f>
        <v>-2.1051604419999986E-4</v>
      </c>
      <c r="W63" s="35">
        <f>AVERAGE(W61:W62)*'Fixed data'!$C$3</f>
        <v>-2.0312951633333319E-4</v>
      </c>
      <c r="X63" s="35">
        <f>AVERAGE(X61:X62)*'Fixed data'!$C$3</f>
        <v>-1.9574298846666651E-4</v>
      </c>
      <c r="Y63" s="35">
        <f>AVERAGE(Y61:Y62)*'Fixed data'!$C$3</f>
        <v>-1.8835646059999983E-4</v>
      </c>
      <c r="Z63" s="35">
        <f>AVERAGE(Z61:Z62)*'Fixed data'!$C$3</f>
        <v>-1.8096993273333315E-4</v>
      </c>
      <c r="AA63" s="35">
        <f>AVERAGE(AA61:AA62)*'Fixed data'!$C$3</f>
        <v>-1.7358340486666647E-4</v>
      </c>
      <c r="AB63" s="35">
        <f>AVERAGE(AB61:AB62)*'Fixed data'!$C$3</f>
        <v>-1.6619687699999979E-4</v>
      </c>
      <c r="AC63" s="35">
        <f>AVERAGE(AC61:AC62)*'Fixed data'!$C$3</f>
        <v>-1.5881034913333314E-4</v>
      </c>
      <c r="AD63" s="35">
        <f>AVERAGE(AD61:AD62)*'Fixed data'!$C$3</f>
        <v>-1.5142382126666647E-4</v>
      </c>
      <c r="AE63" s="35">
        <f>AVERAGE(AE61:AE62)*'Fixed data'!$C$3</f>
        <v>-1.4403729339999984E-4</v>
      </c>
      <c r="AF63" s="35">
        <f>AVERAGE(AF61:AF62)*'Fixed data'!$C$3</f>
        <v>-1.3665076553333316E-4</v>
      </c>
      <c r="AG63" s="35">
        <f>AVERAGE(AG61:AG62)*'Fixed data'!$C$3</f>
        <v>-1.2926423766666651E-4</v>
      </c>
      <c r="AH63" s="35">
        <f>AVERAGE(AH61:AH62)*'Fixed data'!$C$3</f>
        <v>-1.2187770979999984E-4</v>
      </c>
      <c r="AI63" s="35">
        <f>AVERAGE(AI61:AI62)*'Fixed data'!$C$3</f>
        <v>-1.144911819333332E-4</v>
      </c>
      <c r="AJ63" s="35">
        <f>AVERAGE(AJ61:AJ62)*'Fixed data'!$C$3</f>
        <v>-1.0710465406666652E-4</v>
      </c>
      <c r="AK63" s="35">
        <f>AVERAGE(AK61:AK62)*'Fixed data'!$C$3</f>
        <v>-9.9718126199999882E-5</v>
      </c>
      <c r="AL63" s="35">
        <f>AVERAGE(AL61:AL62)*'Fixed data'!$C$3</f>
        <v>-9.2331598333333204E-5</v>
      </c>
      <c r="AM63" s="35">
        <f>AVERAGE(AM61:AM62)*'Fixed data'!$C$3</f>
        <v>-8.494507046666654E-5</v>
      </c>
      <c r="AN63" s="35">
        <f>AVERAGE(AN61:AN62)*'Fixed data'!$C$3</f>
        <v>-7.7558542599999889E-5</v>
      </c>
      <c r="AO63" s="35">
        <f>AVERAGE(AO61:AO62)*'Fixed data'!$C$3</f>
        <v>-7.0172014733333211E-5</v>
      </c>
      <c r="AP63" s="35">
        <f>AVERAGE(AP61:AP62)*'Fixed data'!$C$3</f>
        <v>-6.2785486866666546E-5</v>
      </c>
      <c r="AQ63" s="35">
        <f>AVERAGE(AQ61:AQ62)*'Fixed data'!$C$3</f>
        <v>-5.5398958999999875E-5</v>
      </c>
      <c r="AR63" s="35">
        <f>AVERAGE(AR61:AR62)*'Fixed data'!$C$3</f>
        <v>-4.8012431133333217E-5</v>
      </c>
      <c r="AS63" s="35">
        <f>AVERAGE(AS61:AS62)*'Fixed data'!$C$3</f>
        <v>-4.0625903266666546E-5</v>
      </c>
      <c r="AT63" s="35">
        <f>AVERAGE(AT61:AT62)*'Fixed data'!$C$3</f>
        <v>-3.3239375399999875E-5</v>
      </c>
      <c r="AU63" s="35">
        <f>AVERAGE(AU61:AU62)*'Fixed data'!$C$3</f>
        <v>-2.585284753333321E-5</v>
      </c>
      <c r="AV63" s="35">
        <f>AVERAGE(AV61:AV62)*'Fixed data'!$C$3</f>
        <v>-1.8466319666666543E-5</v>
      </c>
      <c r="AW63" s="35">
        <f>AVERAGE(AW61:AW62)*'Fixed data'!$C$3</f>
        <v>-1.1079791799999875E-5</v>
      </c>
      <c r="AX63" s="35">
        <f>AVERAGE(AX61:AX62)*'Fixed data'!$C$3</f>
        <v>-3.6932639333332081E-6</v>
      </c>
      <c r="AY63" s="35">
        <f>AVERAGE(AY61:AY62)*'Fixed data'!$C$3</f>
        <v>1.2522535092207577E-19</v>
      </c>
      <c r="AZ63" s="35">
        <f>AVERAGE(AZ61:AZ62)*'Fixed data'!$C$3</f>
        <v>1.2522535092207577E-19</v>
      </c>
      <c r="BA63" s="35">
        <f>AVERAGE(BA61:BA62)*'Fixed data'!$C$3</f>
        <v>1.2522535092207577E-19</v>
      </c>
      <c r="BB63" s="35">
        <f>AVERAGE(BB61:BB62)*'Fixed data'!$C$3</f>
        <v>1.2522535092207577E-19</v>
      </c>
      <c r="BC63" s="35">
        <f>AVERAGE(BC61:BC62)*'Fixed data'!$C$3</f>
        <v>1.2522535092207577E-19</v>
      </c>
      <c r="BD63" s="35">
        <f>AVERAGE(BD61:BD62)*'Fixed data'!$C$3</f>
        <v>1.2522535092207577E-19</v>
      </c>
    </row>
    <row r="64" spans="1:56" ht="15.75" thickBot="1" x14ac:dyDescent="0.35">
      <c r="A64" s="113"/>
      <c r="B64" s="12" t="s">
        <v>91</v>
      </c>
      <c r="C64" s="12" t="s">
        <v>43</v>
      </c>
      <c r="D64" s="12" t="s">
        <v>38</v>
      </c>
      <c r="E64" s="53">
        <f t="shared" ref="E64:BD64" si="8">E29+E60+E63</f>
        <v>-3.5579698770000006E-3</v>
      </c>
      <c r="F64" s="53">
        <f t="shared" si="8"/>
        <v>-5.0457020117777775E-4</v>
      </c>
      <c r="G64" s="53">
        <f t="shared" si="8"/>
        <v>-4.9718367331111108E-4</v>
      </c>
      <c r="H64" s="53">
        <f t="shared" si="8"/>
        <v>-4.897971454444444E-4</v>
      </c>
      <c r="I64" s="53">
        <f t="shared" si="8"/>
        <v>-4.8241061757777772E-4</v>
      </c>
      <c r="J64" s="53">
        <f t="shared" si="8"/>
        <v>-4.7502408971111104E-4</v>
      </c>
      <c r="K64" s="53">
        <f t="shared" si="8"/>
        <v>-4.6763756184444436E-4</v>
      </c>
      <c r="L64" s="53">
        <f t="shared" si="8"/>
        <v>-4.6025103397777769E-4</v>
      </c>
      <c r="M64" s="53">
        <f t="shared" si="8"/>
        <v>-4.5286450611111101E-4</v>
      </c>
      <c r="N64" s="53">
        <f t="shared" si="8"/>
        <v>-4.4547797824444433E-4</v>
      </c>
      <c r="O64" s="53">
        <f t="shared" si="8"/>
        <v>-4.3809145037777765E-4</v>
      </c>
      <c r="P64" s="53">
        <f t="shared" si="8"/>
        <v>-4.3070492251111097E-4</v>
      </c>
      <c r="Q64" s="53">
        <f t="shared" si="8"/>
        <v>-4.233183946444443E-4</v>
      </c>
      <c r="R64" s="53">
        <f t="shared" si="8"/>
        <v>-4.1593186677777762E-4</v>
      </c>
      <c r="S64" s="53">
        <f t="shared" si="8"/>
        <v>-4.0854533891111094E-4</v>
      </c>
      <c r="T64" s="53">
        <f t="shared" si="8"/>
        <v>-4.0115881104444426E-4</v>
      </c>
      <c r="U64" s="53">
        <f t="shared" si="8"/>
        <v>-3.9377228317777758E-4</v>
      </c>
      <c r="V64" s="53">
        <f t="shared" si="8"/>
        <v>-3.8638575531111096E-4</v>
      </c>
      <c r="W64" s="53">
        <f t="shared" si="8"/>
        <v>-3.7899922744444428E-4</v>
      </c>
      <c r="X64" s="53">
        <f t="shared" si="8"/>
        <v>-3.716126995777776E-4</v>
      </c>
      <c r="Y64" s="53">
        <f t="shared" si="8"/>
        <v>-3.6422617171111093E-4</v>
      </c>
      <c r="Z64" s="53">
        <f t="shared" si="8"/>
        <v>-3.5683964384444425E-4</v>
      </c>
      <c r="AA64" s="53">
        <f t="shared" si="8"/>
        <v>-3.4945311597777757E-4</v>
      </c>
      <c r="AB64" s="53">
        <f t="shared" si="8"/>
        <v>-3.4206658811111089E-4</v>
      </c>
      <c r="AC64" s="53">
        <f t="shared" si="8"/>
        <v>-3.3468006024444427E-4</v>
      </c>
      <c r="AD64" s="53">
        <f t="shared" si="8"/>
        <v>-3.2729353237777759E-4</v>
      </c>
      <c r="AE64" s="53">
        <f t="shared" si="8"/>
        <v>-3.1990700451111091E-4</v>
      </c>
      <c r="AF64" s="53">
        <f t="shared" si="8"/>
        <v>-3.1252047664444423E-4</v>
      </c>
      <c r="AG64" s="53">
        <f t="shared" si="8"/>
        <v>-3.0513394877777761E-4</v>
      </c>
      <c r="AH64" s="53">
        <f t="shared" si="8"/>
        <v>-2.9774742091111093E-4</v>
      </c>
      <c r="AI64" s="53">
        <f t="shared" si="8"/>
        <v>-2.9036089304444431E-4</v>
      </c>
      <c r="AJ64" s="53">
        <f t="shared" si="8"/>
        <v>-2.8297436517777763E-4</v>
      </c>
      <c r="AK64" s="53">
        <f t="shared" si="8"/>
        <v>-2.7558783731111095E-4</v>
      </c>
      <c r="AL64" s="53">
        <f t="shared" si="8"/>
        <v>-2.6820130944444427E-4</v>
      </c>
      <c r="AM64" s="53">
        <f t="shared" si="8"/>
        <v>-2.6081478157777765E-4</v>
      </c>
      <c r="AN64" s="53">
        <f t="shared" si="8"/>
        <v>-2.5342825371111097E-4</v>
      </c>
      <c r="AO64" s="53">
        <f t="shared" si="8"/>
        <v>-2.4604172584444429E-4</v>
      </c>
      <c r="AP64" s="53">
        <f t="shared" si="8"/>
        <v>-2.3865519797777764E-4</v>
      </c>
      <c r="AQ64" s="53">
        <f t="shared" si="8"/>
        <v>-2.3126867011111096E-4</v>
      </c>
      <c r="AR64" s="53">
        <f t="shared" si="8"/>
        <v>-2.2388214224444431E-4</v>
      </c>
      <c r="AS64" s="53">
        <f t="shared" si="8"/>
        <v>-2.1649561437777764E-4</v>
      </c>
      <c r="AT64" s="53">
        <f t="shared" si="8"/>
        <v>-2.0910908651111096E-4</v>
      </c>
      <c r="AU64" s="53">
        <f t="shared" si="8"/>
        <v>-2.0172255864444431E-4</v>
      </c>
      <c r="AV64" s="53">
        <f t="shared" si="8"/>
        <v>-1.9433603077777763E-4</v>
      </c>
      <c r="AW64" s="53">
        <f t="shared" si="8"/>
        <v>-1.8694950291111098E-4</v>
      </c>
      <c r="AX64" s="53">
        <f t="shared" si="8"/>
        <v>-1.795629750444443E-4</v>
      </c>
      <c r="AY64" s="53">
        <f t="shared" si="8"/>
        <v>1.2522535092207577E-19</v>
      </c>
      <c r="AZ64" s="53">
        <f t="shared" si="8"/>
        <v>1.2522535092207577E-19</v>
      </c>
      <c r="BA64" s="53">
        <f t="shared" si="8"/>
        <v>1.2522535092207577E-19</v>
      </c>
      <c r="BB64" s="53">
        <f t="shared" si="8"/>
        <v>1.2522535092207577E-19</v>
      </c>
      <c r="BC64" s="53">
        <f t="shared" si="8"/>
        <v>1.2522535092207577E-19</v>
      </c>
      <c r="BD64" s="53">
        <f t="shared" si="8"/>
        <v>1.2522535092207577E-19</v>
      </c>
    </row>
    <row r="65" spans="1:56" ht="12.75" customHeight="1" x14ac:dyDescent="0.3">
      <c r="A65" s="190" t="s">
        <v>226</v>
      </c>
      <c r="B65" s="9" t="s">
        <v>35</v>
      </c>
      <c r="D65" s="4" t="s">
        <v>38</v>
      </c>
      <c r="E65" s="35">
        <f>'Fixed data'!$G$6*E86/1000000</f>
        <v>6.6977187352264332E-4</v>
      </c>
      <c r="F65" s="35">
        <f>'Fixed data'!$G$6*F86/1000000</f>
        <v>6.6977187352264332E-4</v>
      </c>
      <c r="G65" s="35">
        <f>'Fixed data'!$G$6*G86/1000000</f>
        <v>6.6977187352264332E-4</v>
      </c>
      <c r="H65" s="35">
        <f>'Fixed data'!$G$6*H86/1000000</f>
        <v>6.6977187352264332E-4</v>
      </c>
      <c r="I65" s="35">
        <f>'Fixed data'!$G$6*I86/1000000</f>
        <v>6.6977187352264332E-4</v>
      </c>
      <c r="J65" s="35">
        <f>'Fixed data'!$G$6*J86/1000000</f>
        <v>6.6977187352264332E-4</v>
      </c>
      <c r="K65" s="35">
        <f>'Fixed data'!$G$6*K86/1000000</f>
        <v>6.6977187352264332E-4</v>
      </c>
      <c r="L65" s="35">
        <f>'Fixed data'!$G$6*L86/1000000</f>
        <v>6.6977187352264332E-4</v>
      </c>
      <c r="M65" s="35">
        <f>'Fixed data'!$G$6*M86/1000000</f>
        <v>6.6977187352264332E-4</v>
      </c>
      <c r="N65" s="35">
        <f>'Fixed data'!$G$6*N86/1000000</f>
        <v>6.6977187352264332E-4</v>
      </c>
      <c r="O65" s="35">
        <f>'Fixed data'!$G$6*O86/1000000</f>
        <v>6.6977187352264332E-4</v>
      </c>
      <c r="P65" s="35">
        <f>'Fixed data'!$G$6*P86/1000000</f>
        <v>6.6977187352264332E-4</v>
      </c>
      <c r="Q65" s="35">
        <f>'Fixed data'!$G$6*Q86/1000000</f>
        <v>6.6977187352264332E-4</v>
      </c>
      <c r="R65" s="35">
        <f>'Fixed data'!$G$6*R86/1000000</f>
        <v>6.6977187352264332E-4</v>
      </c>
      <c r="S65" s="35">
        <f>'Fixed data'!$G$6*S86/1000000</f>
        <v>6.6977187352264332E-4</v>
      </c>
      <c r="T65" s="35">
        <f>'Fixed data'!$G$6*T86/1000000</f>
        <v>6.6977187352264332E-4</v>
      </c>
      <c r="U65" s="35">
        <f>'Fixed data'!$G$6*U86/1000000</f>
        <v>6.6977187352264332E-4</v>
      </c>
      <c r="V65" s="35">
        <f>'Fixed data'!$G$6*V86/1000000</f>
        <v>6.6977187352264332E-4</v>
      </c>
      <c r="W65" s="35">
        <f>'Fixed data'!$G$6*W86/1000000</f>
        <v>6.6977187352264332E-4</v>
      </c>
      <c r="X65" s="35">
        <f>'Fixed data'!$G$6*X86/1000000</f>
        <v>6.6977187352264332E-4</v>
      </c>
      <c r="Y65" s="35">
        <f>'Fixed data'!$G$6*Y86/1000000</f>
        <v>6.6977187352264332E-4</v>
      </c>
      <c r="Z65" s="35">
        <f>'Fixed data'!$G$6*Z86/1000000</f>
        <v>6.6977187352264332E-4</v>
      </c>
      <c r="AA65" s="35">
        <f>'Fixed data'!$G$6*AA86/1000000</f>
        <v>6.6977187352264332E-4</v>
      </c>
      <c r="AB65" s="35">
        <f>'Fixed data'!$G$6*AB86/1000000</f>
        <v>6.6977187352264332E-4</v>
      </c>
      <c r="AC65" s="35">
        <f>'Fixed data'!$G$6*AC86/1000000</f>
        <v>6.6977187352264332E-4</v>
      </c>
      <c r="AD65" s="35">
        <f>'Fixed data'!$G$6*AD86/1000000</f>
        <v>6.6977187352264332E-4</v>
      </c>
      <c r="AE65" s="35">
        <f>'Fixed data'!$G$6*AE86/1000000</f>
        <v>6.6977187352264332E-4</v>
      </c>
      <c r="AF65" s="35">
        <f>'Fixed data'!$G$6*AF86/1000000</f>
        <v>6.6977187352264332E-4</v>
      </c>
      <c r="AG65" s="35">
        <f>'Fixed data'!$G$6*AG86/1000000</f>
        <v>6.6977187352264332E-4</v>
      </c>
      <c r="AH65" s="35">
        <f>'Fixed data'!$G$6*AH86/1000000</f>
        <v>6.6977187352264332E-4</v>
      </c>
      <c r="AI65" s="35">
        <f>'Fixed data'!$G$6*AI86/1000000</f>
        <v>6.6977187352264332E-4</v>
      </c>
      <c r="AJ65" s="35">
        <f>'Fixed data'!$G$6*AJ86/1000000</f>
        <v>6.6977187352264332E-4</v>
      </c>
      <c r="AK65" s="35">
        <f>'Fixed data'!$G$6*AK86/1000000</f>
        <v>6.6977187352264332E-4</v>
      </c>
      <c r="AL65" s="35">
        <f>'Fixed data'!$G$6*AL86/1000000</f>
        <v>6.6977187352264332E-4</v>
      </c>
      <c r="AM65" s="35">
        <f>'Fixed data'!$G$6*AM86/1000000</f>
        <v>6.6977187352264332E-4</v>
      </c>
      <c r="AN65" s="35">
        <f>'Fixed data'!$G$6*AN86/1000000</f>
        <v>6.6977187352264332E-4</v>
      </c>
      <c r="AO65" s="35">
        <f>'Fixed data'!$G$6*AO86/1000000</f>
        <v>6.6977187352264332E-4</v>
      </c>
      <c r="AP65" s="35">
        <f>'Fixed data'!$G$6*AP86/1000000</f>
        <v>6.6977187352264332E-4</v>
      </c>
      <c r="AQ65" s="35">
        <f>'Fixed data'!$G$6*AQ86/1000000</f>
        <v>6.6977187352264332E-4</v>
      </c>
      <c r="AR65" s="35">
        <f>'Fixed data'!$G$6*AR86/1000000</f>
        <v>6.6977187352264332E-4</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1"/>
      <c r="B66" s="9" t="s">
        <v>198</v>
      </c>
      <c r="D66" s="4" t="s">
        <v>38</v>
      </c>
      <c r="E66" s="35">
        <f>E87*'Fixed data'!H$5/1000000</f>
        <v>5.0797533383910521E-5</v>
      </c>
      <c r="F66" s="35">
        <f>F87*'Fixed data'!I$5/1000000</f>
        <v>5.1814455629516167E-5</v>
      </c>
      <c r="G66" s="35">
        <f>G87*'Fixed data'!J$5/1000000</f>
        <v>5.34630093298185E-5</v>
      </c>
      <c r="H66" s="35">
        <f>H87*'Fixed data'!K$5/1000000</f>
        <v>5.5122544680888397E-5</v>
      </c>
      <c r="I66" s="35">
        <f>I87*'Fixed data'!L$5/1000000</f>
        <v>5.6840045705647083E-5</v>
      </c>
      <c r="J66" s="35">
        <f>J87*'Fixed data'!M$5/1000000</f>
        <v>9.8142266692728729E-5</v>
      </c>
      <c r="K66" s="35">
        <f>K87*'Fixed data'!N$5/1000000</f>
        <v>1.3653748266396405E-4</v>
      </c>
      <c r="L66" s="35">
        <f>L87*'Fixed data'!O$5/1000000</f>
        <v>1.7202569361935308E-4</v>
      </c>
      <c r="M66" s="35">
        <f>M87*'Fixed data'!P$5/1000000</f>
        <v>2.046068995588958E-4</v>
      </c>
      <c r="N66" s="35">
        <f>N87*'Fixed data'!Q$5/1000000</f>
        <v>2.3428110048259219E-4</v>
      </c>
      <c r="O66" s="35">
        <f>O87*'Fixed data'!R$5/1000000</f>
        <v>2.610482963904423E-4</v>
      </c>
      <c r="P66" s="35">
        <f>P87*'Fixed data'!S$5/1000000</f>
        <v>2.8490848728244611E-4</v>
      </c>
      <c r="Q66" s="35">
        <f>Q87*'Fixed data'!T$5/1000000</f>
        <v>3.0586167315860361E-4</v>
      </c>
      <c r="R66" s="35">
        <f>R87*'Fixed data'!U$5/1000000</f>
        <v>3.2390785401891479E-4</v>
      </c>
      <c r="S66" s="35">
        <f>S87*'Fixed data'!V$5/1000000</f>
        <v>3.3904702986337965E-4</v>
      </c>
      <c r="T66" s="35">
        <f>T87*'Fixed data'!W$5/1000000</f>
        <v>3.4547857280296091E-4</v>
      </c>
      <c r="U66" s="35">
        <f>U87*'Fixed data'!X$5/1000000</f>
        <v>3.5627241778847876E-4</v>
      </c>
      <c r="V66" s="35">
        <f>V87*'Fixed data'!Y$5/1000000</f>
        <v>3.6403361968742078E-4</v>
      </c>
      <c r="W66" s="35">
        <f>W87*'Fixed data'!Z$5/1000000</f>
        <v>3.6876217849978702E-4</v>
      </c>
      <c r="X66" s="35">
        <f>X87*'Fixed data'!AA$5/1000000</f>
        <v>3.7045809422557726E-4</v>
      </c>
      <c r="Y66" s="35">
        <f>Y87*'Fixed data'!AB$5/1000000</f>
        <v>3.6912136686479162E-4</v>
      </c>
      <c r="Z66" s="35">
        <f>Z87*'Fixed data'!AC$5/1000000</f>
        <v>3.6178653303192259E-4</v>
      </c>
      <c r="AA66" s="35">
        <f>AA87*'Fixed data'!AD$5/1000000</f>
        <v>3.5460113686131212E-4</v>
      </c>
      <c r="AB66" s="35">
        <f>AB87*'Fixed data'!AE$5/1000000</f>
        <v>3.443830976041256E-4</v>
      </c>
      <c r="AC66" s="35">
        <f>AC87*'Fixed data'!AF$5/1000000</f>
        <v>3.3113241526036341E-4</v>
      </c>
      <c r="AD66" s="35">
        <f>AD87*'Fixed data'!AG$5/1000000</f>
        <v>3.1484908983002533E-4</v>
      </c>
      <c r="AE66" s="35">
        <f>AE87*'Fixed data'!AH$5/1000000</f>
        <v>2.9553312131311125E-4</v>
      </c>
      <c r="AF66" s="35">
        <f>AF87*'Fixed data'!AI$5/1000000</f>
        <v>2.7318450970962129E-4</v>
      </c>
      <c r="AG66" s="35">
        <f>AG87*'Fixed data'!AJ$5/1000000</f>
        <v>2.4780325501955544E-4</v>
      </c>
      <c r="AH66" s="35">
        <f>AH87*'Fixed data'!AK$5/1000000</f>
        <v>2.1938935724291375E-4</v>
      </c>
      <c r="AI66" s="35">
        <f>AI87*'Fixed data'!AL$5/1000000</f>
        <v>1.8692690926413024E-4</v>
      </c>
      <c r="AJ66" s="35">
        <f>AJ87*'Fixed data'!AM$5/1000000</f>
        <v>1.5266434267766367E-4</v>
      </c>
      <c r="AK66" s="35">
        <f>AK87*'Fixed data'!AN$5/1000000</f>
        <v>1.1536913300462118E-4</v>
      </c>
      <c r="AL66" s="35">
        <f>AL87*'Fixed data'!AO$5/1000000</f>
        <v>7.5041280245002838E-5</v>
      </c>
      <c r="AM66" s="35">
        <f>AM87*'Fixed data'!AP$5/1000000</f>
        <v>3.1680784398807831E-5</v>
      </c>
      <c r="AN66" s="35">
        <f>AN87*'Fixed data'!AQ$5/1000000</f>
        <v>3.287628569687605E-5</v>
      </c>
      <c r="AO66" s="35">
        <f>AO87*'Fixed data'!AR$5/1000000</f>
        <v>3.3922349332685742E-5</v>
      </c>
      <c r="AP66" s="35">
        <f>AP87*'Fixed data'!AS$5/1000000</f>
        <v>3.4968412968495434E-5</v>
      </c>
      <c r="AQ66" s="35">
        <f>AQ87*'Fixed data'!AT$5/1000000</f>
        <v>3.6014476604305133E-5</v>
      </c>
      <c r="AR66" s="35">
        <f>AR87*'Fixed data'!AU$5/1000000</f>
        <v>3.7060540240114818E-5</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1"/>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2"/>
      <c r="B76" s="13" t="s">
        <v>97</v>
      </c>
      <c r="C76" s="13"/>
      <c r="D76" s="13" t="s">
        <v>38</v>
      </c>
      <c r="E76" s="53">
        <f>SUM(E65:E75)</f>
        <v>7.2056940690655381E-4</v>
      </c>
      <c r="F76" s="53">
        <f t="shared" ref="F76:BD76" si="9">SUM(F65:F75)</f>
        <v>7.2158632915215949E-4</v>
      </c>
      <c r="G76" s="53">
        <f t="shared" si="9"/>
        <v>7.2323488285246183E-4</v>
      </c>
      <c r="H76" s="53">
        <f t="shared" si="9"/>
        <v>7.2489441820353172E-4</v>
      </c>
      <c r="I76" s="53">
        <f t="shared" si="9"/>
        <v>7.2661191922829044E-4</v>
      </c>
      <c r="J76" s="53">
        <f t="shared" si="9"/>
        <v>7.6791414021537205E-4</v>
      </c>
      <c r="K76" s="53">
        <f t="shared" si="9"/>
        <v>8.063093561866074E-4</v>
      </c>
      <c r="L76" s="53">
        <f t="shared" si="9"/>
        <v>8.4179756714199637E-4</v>
      </c>
      <c r="M76" s="53">
        <f t="shared" si="9"/>
        <v>8.7437877308153909E-4</v>
      </c>
      <c r="N76" s="53">
        <f t="shared" si="9"/>
        <v>9.0405297400523554E-4</v>
      </c>
      <c r="O76" s="53">
        <f t="shared" si="9"/>
        <v>9.3082016991308562E-4</v>
      </c>
      <c r="P76" s="53">
        <f t="shared" si="9"/>
        <v>9.5468036080508943E-4</v>
      </c>
      <c r="Q76" s="53">
        <f t="shared" si="9"/>
        <v>9.7563354668124698E-4</v>
      </c>
      <c r="R76" s="53">
        <f t="shared" si="9"/>
        <v>9.9367972754155817E-4</v>
      </c>
      <c r="S76" s="53">
        <f t="shared" si="9"/>
        <v>1.008818903386023E-3</v>
      </c>
      <c r="T76" s="53">
        <f t="shared" si="9"/>
        <v>1.0152504463256042E-3</v>
      </c>
      <c r="U76" s="53">
        <f t="shared" si="9"/>
        <v>1.0260442913111222E-3</v>
      </c>
      <c r="V76" s="53">
        <f t="shared" si="9"/>
        <v>1.033805493210064E-3</v>
      </c>
      <c r="W76" s="53">
        <f t="shared" si="9"/>
        <v>1.0385340520224304E-3</v>
      </c>
      <c r="X76" s="53">
        <f t="shared" si="9"/>
        <v>1.0402299677482207E-3</v>
      </c>
      <c r="Y76" s="53">
        <f t="shared" si="9"/>
        <v>1.0388932403874349E-3</v>
      </c>
      <c r="Z76" s="53">
        <f t="shared" si="9"/>
        <v>1.031558406554566E-3</v>
      </c>
      <c r="AA76" s="53">
        <f t="shared" si="9"/>
        <v>1.0243730103839555E-3</v>
      </c>
      <c r="AB76" s="53">
        <f t="shared" si="9"/>
        <v>1.014154971126769E-3</v>
      </c>
      <c r="AC76" s="53">
        <f t="shared" si="9"/>
        <v>1.0009042887830068E-3</v>
      </c>
      <c r="AD76" s="53">
        <f t="shared" si="9"/>
        <v>9.8462096335266876E-4</v>
      </c>
      <c r="AE76" s="53">
        <f t="shared" si="9"/>
        <v>9.6530499483575452E-4</v>
      </c>
      <c r="AF76" s="53">
        <f t="shared" si="9"/>
        <v>9.4295638323226461E-4</v>
      </c>
      <c r="AG76" s="53">
        <f t="shared" si="9"/>
        <v>9.175751285421987E-4</v>
      </c>
      <c r="AH76" s="53">
        <f t="shared" si="9"/>
        <v>8.8916123076555713E-4</v>
      </c>
      <c r="AI76" s="53">
        <f t="shared" si="9"/>
        <v>8.5669878278677358E-4</v>
      </c>
      <c r="AJ76" s="53">
        <f t="shared" si="9"/>
        <v>8.2243621620030696E-4</v>
      </c>
      <c r="AK76" s="53">
        <f t="shared" si="9"/>
        <v>7.8514100652726446E-4</v>
      </c>
      <c r="AL76" s="53">
        <f t="shared" si="9"/>
        <v>7.4481315376764617E-4</v>
      </c>
      <c r="AM76" s="53">
        <f t="shared" si="9"/>
        <v>7.0145265792145113E-4</v>
      </c>
      <c r="AN76" s="53">
        <f t="shared" si="9"/>
        <v>7.0264815921951935E-4</v>
      </c>
      <c r="AO76" s="53">
        <f t="shared" si="9"/>
        <v>7.0369422285532907E-4</v>
      </c>
      <c r="AP76" s="53">
        <f t="shared" si="9"/>
        <v>7.0474028649113879E-4</v>
      </c>
      <c r="AQ76" s="53">
        <f t="shared" si="9"/>
        <v>7.057863501269484E-4</v>
      </c>
      <c r="AR76" s="53">
        <f t="shared" si="9"/>
        <v>7.0683241376275812E-4</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-2.8374004700934467E-3</v>
      </c>
      <c r="F77" s="54">
        <f>IF('Fixed data'!$G$19=FALSE,F64+F76,F64)</f>
        <v>2.1701612797438174E-4</v>
      </c>
      <c r="G77" s="54">
        <f>IF('Fixed data'!$G$19=FALSE,G64+G76,G64)</f>
        <v>2.2605120954135075E-4</v>
      </c>
      <c r="H77" s="54">
        <f>IF('Fixed data'!$G$19=FALSE,H64+H76,H64)</f>
        <v>2.3509727275908732E-4</v>
      </c>
      <c r="I77" s="54">
        <f>IF('Fixed data'!$G$19=FALSE,I64+I76,I64)</f>
        <v>2.4420130165051272E-4</v>
      </c>
      <c r="J77" s="54">
        <f>IF('Fixed data'!$G$19=FALSE,J64+J76,J64)</f>
        <v>2.9289005050426101E-4</v>
      </c>
      <c r="K77" s="54">
        <f>IF('Fixed data'!$G$19=FALSE,K64+K76,K64)</f>
        <v>3.3867179434216303E-4</v>
      </c>
      <c r="L77" s="54">
        <f>IF('Fixed data'!$G$19=FALSE,L64+L76,L64)</f>
        <v>3.8154653316421869E-4</v>
      </c>
      <c r="M77" s="54">
        <f>IF('Fixed data'!$G$19=FALSE,M64+M76,M64)</f>
        <v>4.2151426697042808E-4</v>
      </c>
      <c r="N77" s="54">
        <f>IF('Fixed data'!$G$19=FALSE,N64+N76,N64)</f>
        <v>4.5857499576079121E-4</v>
      </c>
      <c r="O77" s="54">
        <f>IF('Fixed data'!$G$19=FALSE,O64+O76,O64)</f>
        <v>4.9272871953530797E-4</v>
      </c>
      <c r="P77" s="54">
        <f>IF('Fixed data'!$G$19=FALSE,P64+P76,P64)</f>
        <v>5.2397543829397846E-4</v>
      </c>
      <c r="Q77" s="54">
        <f>IF('Fixed data'!$G$19=FALSE,Q64+Q76,Q64)</f>
        <v>5.5231515203680269E-4</v>
      </c>
      <c r="R77" s="54">
        <f>IF('Fixed data'!$G$19=FALSE,R64+R76,R64)</f>
        <v>5.7774786076378055E-4</v>
      </c>
      <c r="S77" s="54">
        <f>IF('Fixed data'!$G$19=FALSE,S64+S76,S64)</f>
        <v>6.0027356447491203E-4</v>
      </c>
      <c r="T77" s="54">
        <f>IF('Fixed data'!$G$19=FALSE,T64+T76,T64)</f>
        <v>6.1409163528115991E-4</v>
      </c>
      <c r="U77" s="54">
        <f>IF('Fixed data'!$G$19=FALSE,U64+U76,U64)</f>
        <v>6.322720081333446E-4</v>
      </c>
      <c r="V77" s="54">
        <f>IF('Fixed data'!$G$19=FALSE,V64+V76,V64)</f>
        <v>6.4741973789895308E-4</v>
      </c>
      <c r="W77" s="54">
        <f>IF('Fixed data'!$G$19=FALSE,W64+W76,W64)</f>
        <v>6.5953482457798622E-4</v>
      </c>
      <c r="X77" s="54">
        <f>IF('Fixed data'!$G$19=FALSE,X64+X76,X64)</f>
        <v>6.6861726817044314E-4</v>
      </c>
      <c r="Y77" s="54">
        <f>IF('Fixed data'!$G$19=FALSE,Y64+Y76,Y64)</f>
        <v>6.7466706867632406E-4</v>
      </c>
      <c r="Z77" s="54">
        <f>IF('Fixed data'!$G$19=FALSE,Z64+Z76,Z64)</f>
        <v>6.7471876271012177E-4</v>
      </c>
      <c r="AA77" s="54">
        <f>IF('Fixed data'!$G$19=FALSE,AA64+AA76,AA64)</f>
        <v>6.7491989440617798E-4</v>
      </c>
      <c r="AB77" s="54">
        <f>IF('Fixed data'!$G$19=FALSE,AB64+AB76,AB64)</f>
        <v>6.7208838301565819E-4</v>
      </c>
      <c r="AC77" s="54">
        <f>IF('Fixed data'!$G$19=FALSE,AC64+AC76,AC64)</f>
        <v>6.6622422853856251E-4</v>
      </c>
      <c r="AD77" s="54">
        <f>IF('Fixed data'!$G$19=FALSE,AD64+AD76,AD64)</f>
        <v>6.5732743097489117E-4</v>
      </c>
      <c r="AE77" s="54">
        <f>IF('Fixed data'!$G$19=FALSE,AE64+AE76,AE64)</f>
        <v>6.4539799032464361E-4</v>
      </c>
      <c r="AF77" s="54">
        <f>IF('Fixed data'!$G$19=FALSE,AF64+AF76,AF64)</f>
        <v>6.3043590658782038E-4</v>
      </c>
      <c r="AG77" s="54">
        <f>IF('Fixed data'!$G$19=FALSE,AG64+AG76,AG64)</f>
        <v>6.1244117976442104E-4</v>
      </c>
      <c r="AH77" s="54">
        <f>IF('Fixed data'!$G$19=FALSE,AH64+AH76,AH64)</f>
        <v>5.9141380985444614E-4</v>
      </c>
      <c r="AI77" s="54">
        <f>IF('Fixed data'!$G$19=FALSE,AI64+AI76,AI64)</f>
        <v>5.6633788974232927E-4</v>
      </c>
      <c r="AJ77" s="54">
        <f>IF('Fixed data'!$G$19=FALSE,AJ64+AJ76,AJ64)</f>
        <v>5.3946185102252933E-4</v>
      </c>
      <c r="AK77" s="54">
        <f>IF('Fixed data'!$G$19=FALSE,AK64+AK76,AK64)</f>
        <v>5.0955316921615351E-4</v>
      </c>
      <c r="AL77" s="54">
        <f>IF('Fixed data'!$G$19=FALSE,AL64+AL76,AL64)</f>
        <v>4.766118443232019E-4</v>
      </c>
      <c r="AM77" s="54">
        <f>IF('Fixed data'!$G$19=FALSE,AM64+AM76,AM64)</f>
        <v>4.4063787634367348E-4</v>
      </c>
      <c r="AN77" s="54">
        <f>IF('Fixed data'!$G$19=FALSE,AN64+AN76,AN64)</f>
        <v>4.4921990550840838E-4</v>
      </c>
      <c r="AO77" s="54">
        <f>IF('Fixed data'!$G$19=FALSE,AO64+AO76,AO64)</f>
        <v>4.5765249701088477E-4</v>
      </c>
      <c r="AP77" s="54">
        <f>IF('Fixed data'!$G$19=FALSE,AP64+AP76,AP64)</f>
        <v>4.6608508851336112E-4</v>
      </c>
      <c r="AQ77" s="54">
        <f>IF('Fixed data'!$G$19=FALSE,AQ64+AQ76,AQ64)</f>
        <v>4.7451768001583741E-4</v>
      </c>
      <c r="AR77" s="54">
        <f>IF('Fixed data'!$G$19=FALSE,AR64+AR76,AR64)</f>
        <v>4.829502715183138E-4</v>
      </c>
      <c r="AS77" s="54">
        <f>IF('Fixed data'!$G$19=FALSE,AS64+AS76,AS64)</f>
        <v>-2.1649561437777764E-4</v>
      </c>
      <c r="AT77" s="54">
        <f>IF('Fixed data'!$G$19=FALSE,AT64+AT76,AT64)</f>
        <v>-2.0910908651111096E-4</v>
      </c>
      <c r="AU77" s="54">
        <f>IF('Fixed data'!$G$19=FALSE,AU64+AU76,AU64)</f>
        <v>-2.0172255864444431E-4</v>
      </c>
      <c r="AV77" s="54">
        <f>IF('Fixed data'!$G$19=FALSE,AV64+AV76,AV64)</f>
        <v>-1.9433603077777763E-4</v>
      </c>
      <c r="AW77" s="54">
        <f>IF('Fixed data'!$G$19=FALSE,AW64+AW76,AW64)</f>
        <v>-1.8694950291111098E-4</v>
      </c>
      <c r="AX77" s="54">
        <f>IF('Fixed data'!$G$19=FALSE,AX64+AX76,AX64)</f>
        <v>-1.795629750444443E-4</v>
      </c>
      <c r="AY77" s="54">
        <f>IF('Fixed data'!$G$19=FALSE,AY64+AY76,AY64)</f>
        <v>1.2522535092207577E-19</v>
      </c>
      <c r="AZ77" s="54">
        <f>IF('Fixed data'!$G$19=FALSE,AZ64+AZ76,AZ64)</f>
        <v>1.2522535092207577E-19</v>
      </c>
      <c r="BA77" s="54">
        <f>IF('Fixed data'!$G$19=FALSE,BA64+BA76,BA64)</f>
        <v>1.2522535092207577E-19</v>
      </c>
      <c r="BB77" s="54">
        <f>IF('Fixed data'!$G$19=FALSE,BB64+BB76,BB64)</f>
        <v>1.2522535092207577E-19</v>
      </c>
      <c r="BC77" s="54">
        <f>IF('Fixed data'!$G$19=FALSE,BC64+BC76,BC64)</f>
        <v>1.2522535092207577E-19</v>
      </c>
      <c r="BD77" s="54">
        <f>IF('Fixed data'!$G$19=FALSE,BD64+BD76,BD64)</f>
        <v>1.2522535092207577E-19</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-2.7414497295588859E-3</v>
      </c>
      <c r="F80" s="55">
        <f t="shared" ref="F80:BD80" si="10">F77*F78</f>
        <v>2.0258687761617005E-4</v>
      </c>
      <c r="G80" s="55">
        <f t="shared" si="10"/>
        <v>2.0388523955325498E-4</v>
      </c>
      <c r="H80" s="55">
        <f t="shared" si="10"/>
        <v>2.0487369109903794E-4</v>
      </c>
      <c r="I80" s="55">
        <f t="shared" si="10"/>
        <v>2.0561094330165595E-4</v>
      </c>
      <c r="J80" s="55">
        <f t="shared" si="10"/>
        <v>2.3826624479654658E-4</v>
      </c>
      <c r="K80" s="55">
        <f t="shared" si="10"/>
        <v>2.6619296899150954E-4</v>
      </c>
      <c r="L80" s="55">
        <f t="shared" si="10"/>
        <v>2.8975084651915455E-4</v>
      </c>
      <c r="M80" s="55">
        <f t="shared" si="10"/>
        <v>3.0927807289600473E-4</v>
      </c>
      <c r="N80" s="55">
        <f t="shared" si="10"/>
        <v>3.2509244199170389E-4</v>
      </c>
      <c r="O80" s="55">
        <f t="shared" si="10"/>
        <v>3.3749242447701024E-4</v>
      </c>
      <c r="P80" s="55">
        <f t="shared" si="10"/>
        <v>3.4675819377668102E-4</v>
      </c>
      <c r="Q80" s="55">
        <f t="shared" si="10"/>
        <v>3.5315260194200684E-4</v>
      </c>
      <c r="R80" s="55">
        <f t="shared" si="10"/>
        <v>3.5692210775116636E-4</v>
      </c>
      <c r="S80" s="55">
        <f t="shared" si="10"/>
        <v>3.58297659243547E-4</v>
      </c>
      <c r="T80" s="55">
        <f t="shared" si="10"/>
        <v>3.5415027640124609E-4</v>
      </c>
      <c r="U80" s="55">
        <f t="shared" si="10"/>
        <v>3.5230435256258943E-4</v>
      </c>
      <c r="V80" s="55">
        <f t="shared" si="10"/>
        <v>3.4854562786264747E-4</v>
      </c>
      <c r="W80" s="55">
        <f t="shared" si="10"/>
        <v>3.4306079201248566E-4</v>
      </c>
      <c r="X80" s="55">
        <f t="shared" si="10"/>
        <v>3.3602422872436625E-4</v>
      </c>
      <c r="Y80" s="55">
        <f t="shared" si="10"/>
        <v>3.2759869764854063E-4</v>
      </c>
      <c r="Z80" s="55">
        <f t="shared" si="10"/>
        <v>3.1654473310840854E-4</v>
      </c>
      <c r="AA80" s="55">
        <f t="shared" si="10"/>
        <v>3.0593149195215296E-4</v>
      </c>
      <c r="AB80" s="55">
        <f t="shared" si="10"/>
        <v>2.9434590194928523E-4</v>
      </c>
      <c r="AC80" s="55">
        <f t="shared" si="10"/>
        <v>2.8191077648481369E-4</v>
      </c>
      <c r="AD80" s="55">
        <f t="shared" si="10"/>
        <v>2.6874021582763442E-4</v>
      </c>
      <c r="AE80" s="55">
        <f t="shared" si="10"/>
        <v>2.549401073413842E-4</v>
      </c>
      <c r="AF80" s="55">
        <f t="shared" si="10"/>
        <v>2.4060860009164379E-4</v>
      </c>
      <c r="AG80" s="55">
        <f t="shared" si="10"/>
        <v>2.2583655506785223E-4</v>
      </c>
      <c r="AH80" s="55">
        <f t="shared" si="10"/>
        <v>2.1070797218319433E-4</v>
      </c>
      <c r="AI80" s="55">
        <f t="shared" si="10"/>
        <v>2.2652787571458171E-4</v>
      </c>
      <c r="AJ80" s="55">
        <f t="shared" si="10"/>
        <v>2.0949301525612668E-4</v>
      </c>
      <c r="AK80" s="55">
        <f t="shared" si="10"/>
        <v>1.9211491890144897E-4</v>
      </c>
      <c r="AL80" s="55">
        <f t="shared" si="10"/>
        <v>1.7446133477144073E-4</v>
      </c>
      <c r="AM80" s="55">
        <f t="shared" si="10"/>
        <v>1.5659538569808671E-4</v>
      </c>
      <c r="AN80" s="55">
        <f t="shared" si="10"/>
        <v>1.5499543338130182E-4</v>
      </c>
      <c r="AO80" s="55">
        <f t="shared" si="10"/>
        <v>1.5330577755040163E-4</v>
      </c>
      <c r="AP80" s="55">
        <f t="shared" si="10"/>
        <v>1.5158306001746209E-4</v>
      </c>
      <c r="AQ80" s="55">
        <f t="shared" si="10"/>
        <v>1.4983064010328041E-4</v>
      </c>
      <c r="AR80" s="55">
        <f t="shared" si="10"/>
        <v>1.4805170948750651E-4</v>
      </c>
      <c r="AS80" s="55">
        <f t="shared" si="10"/>
        <v>-6.4435156878675593E-5</v>
      </c>
      <c r="AT80" s="55">
        <f t="shared" si="10"/>
        <v>-6.0423999375947625E-5</v>
      </c>
      <c r="AU80" s="55">
        <f t="shared" si="10"/>
        <v>-5.6591838849822348E-5</v>
      </c>
      <c r="AV80" s="55">
        <f t="shared" si="10"/>
        <v>-5.2931651102541625E-5</v>
      </c>
      <c r="AW80" s="55">
        <f t="shared" si="10"/>
        <v>-4.9436669263279655E-5</v>
      </c>
      <c r="AX80" s="55">
        <f t="shared" si="10"/>
        <v>-4.610037475710667E-5</v>
      </c>
      <c r="AY80" s="55">
        <f t="shared" si="10"/>
        <v>3.1213516314700435E-20</v>
      </c>
      <c r="AZ80" s="55">
        <f t="shared" si="10"/>
        <v>3.0304384771553819E-20</v>
      </c>
      <c r="BA80" s="55">
        <f t="shared" si="10"/>
        <v>2.9421732787916336E-20</v>
      </c>
      <c r="BB80" s="55">
        <f t="shared" si="10"/>
        <v>2.8564789114481878E-20</v>
      </c>
      <c r="BC80" s="55">
        <f t="shared" si="10"/>
        <v>2.7732804965516388E-20</v>
      </c>
      <c r="BD80" s="55">
        <f t="shared" si="10"/>
        <v>2.6925053364579017E-20</v>
      </c>
    </row>
    <row r="81" spans="1:56" x14ac:dyDescent="0.3">
      <c r="A81" s="75"/>
      <c r="B81" s="15" t="s">
        <v>18</v>
      </c>
      <c r="C81" s="15"/>
      <c r="D81" s="14" t="s">
        <v>38</v>
      </c>
      <c r="E81" s="56">
        <f>+E80</f>
        <v>-2.7414497295588859E-3</v>
      </c>
      <c r="F81" s="56">
        <f t="shared" ref="F81:BD81" si="11">+E81+F80</f>
        <v>-2.5388628519427158E-3</v>
      </c>
      <c r="G81" s="56">
        <f t="shared" si="11"/>
        <v>-2.334977612389461E-3</v>
      </c>
      <c r="H81" s="56">
        <f t="shared" si="11"/>
        <v>-2.1301039212904232E-3</v>
      </c>
      <c r="I81" s="56">
        <f t="shared" si="11"/>
        <v>-1.9244929779887673E-3</v>
      </c>
      <c r="J81" s="56">
        <f t="shared" si="11"/>
        <v>-1.6862267331922208E-3</v>
      </c>
      <c r="K81" s="56">
        <f t="shared" si="11"/>
        <v>-1.4200337642007112E-3</v>
      </c>
      <c r="L81" s="56">
        <f t="shared" si="11"/>
        <v>-1.1302829176815566E-3</v>
      </c>
      <c r="M81" s="56">
        <f t="shared" si="11"/>
        <v>-8.2100484478555191E-4</v>
      </c>
      <c r="N81" s="56">
        <f t="shared" si="11"/>
        <v>-4.9591240279384802E-4</v>
      </c>
      <c r="O81" s="56">
        <f t="shared" si="11"/>
        <v>-1.5841997831683778E-4</v>
      </c>
      <c r="P81" s="56">
        <f t="shared" si="11"/>
        <v>1.8833821545984324E-4</v>
      </c>
      <c r="Q81" s="56">
        <f t="shared" si="11"/>
        <v>5.4149081740185014E-4</v>
      </c>
      <c r="R81" s="56">
        <f t="shared" si="11"/>
        <v>8.984129251530165E-4</v>
      </c>
      <c r="S81" s="56">
        <f t="shared" si="11"/>
        <v>1.2567105843965636E-3</v>
      </c>
      <c r="T81" s="56">
        <f t="shared" si="11"/>
        <v>1.6108608607978098E-3</v>
      </c>
      <c r="U81" s="56">
        <f t="shared" si="11"/>
        <v>1.963165213360399E-3</v>
      </c>
      <c r="V81" s="56">
        <f t="shared" si="11"/>
        <v>2.3117108412230463E-3</v>
      </c>
      <c r="W81" s="56">
        <f t="shared" si="11"/>
        <v>2.6547716332355319E-3</v>
      </c>
      <c r="X81" s="56">
        <f t="shared" si="11"/>
        <v>2.9907958619598981E-3</v>
      </c>
      <c r="Y81" s="56">
        <f t="shared" si="11"/>
        <v>3.3183945596084387E-3</v>
      </c>
      <c r="Z81" s="56">
        <f t="shared" si="11"/>
        <v>3.6349392927168471E-3</v>
      </c>
      <c r="AA81" s="56">
        <f t="shared" si="11"/>
        <v>3.9408707846689999E-3</v>
      </c>
      <c r="AB81" s="56">
        <f t="shared" si="11"/>
        <v>4.2352166866182848E-3</v>
      </c>
      <c r="AC81" s="56">
        <f t="shared" si="11"/>
        <v>4.5171274631030985E-3</v>
      </c>
      <c r="AD81" s="56">
        <f t="shared" si="11"/>
        <v>4.7858676789307329E-3</v>
      </c>
      <c r="AE81" s="56">
        <f t="shared" si="11"/>
        <v>5.0408077862721173E-3</v>
      </c>
      <c r="AF81" s="56">
        <f t="shared" si="11"/>
        <v>5.281416386363761E-3</v>
      </c>
      <c r="AG81" s="56">
        <f t="shared" si="11"/>
        <v>5.507252941431613E-3</v>
      </c>
      <c r="AH81" s="56">
        <f t="shared" si="11"/>
        <v>5.7179609136148073E-3</v>
      </c>
      <c r="AI81" s="56">
        <f t="shared" si="11"/>
        <v>5.9444887893293887E-3</v>
      </c>
      <c r="AJ81" s="56">
        <f t="shared" si="11"/>
        <v>6.1539818045855156E-3</v>
      </c>
      <c r="AK81" s="56">
        <f t="shared" si="11"/>
        <v>6.3460967234869646E-3</v>
      </c>
      <c r="AL81" s="56">
        <f t="shared" si="11"/>
        <v>6.5205580582584051E-3</v>
      </c>
      <c r="AM81" s="56">
        <f t="shared" si="11"/>
        <v>6.6771534439564921E-3</v>
      </c>
      <c r="AN81" s="56">
        <f t="shared" si="11"/>
        <v>6.8321488773377941E-3</v>
      </c>
      <c r="AO81" s="56">
        <f t="shared" si="11"/>
        <v>6.9854546548881961E-3</v>
      </c>
      <c r="AP81" s="56">
        <f t="shared" si="11"/>
        <v>7.1370377149056578E-3</v>
      </c>
      <c r="AQ81" s="56">
        <f t="shared" si="11"/>
        <v>7.2868683550089382E-3</v>
      </c>
      <c r="AR81" s="56">
        <f t="shared" si="11"/>
        <v>7.4349200644964449E-3</v>
      </c>
      <c r="AS81" s="56">
        <f t="shared" si="11"/>
        <v>7.3704849076177692E-3</v>
      </c>
      <c r="AT81" s="56">
        <f t="shared" si="11"/>
        <v>7.3100609082418213E-3</v>
      </c>
      <c r="AU81" s="56">
        <f t="shared" si="11"/>
        <v>7.2534690693919993E-3</v>
      </c>
      <c r="AV81" s="56">
        <f t="shared" si="11"/>
        <v>7.2005374182894577E-3</v>
      </c>
      <c r="AW81" s="56">
        <f t="shared" si="11"/>
        <v>7.1511007490261784E-3</v>
      </c>
      <c r="AX81" s="56">
        <f t="shared" si="11"/>
        <v>7.1050003742690717E-3</v>
      </c>
      <c r="AY81" s="56">
        <f t="shared" si="11"/>
        <v>7.1050003742690717E-3</v>
      </c>
      <c r="AZ81" s="56">
        <f t="shared" si="11"/>
        <v>7.1050003742690717E-3</v>
      </c>
      <c r="BA81" s="56">
        <f t="shared" si="11"/>
        <v>7.1050003742690717E-3</v>
      </c>
      <c r="BB81" s="56">
        <f t="shared" si="11"/>
        <v>7.1050003742690717E-3</v>
      </c>
      <c r="BC81" s="56">
        <f t="shared" si="11"/>
        <v>7.1050003742690717E-3</v>
      </c>
      <c r="BD81" s="56">
        <f t="shared" si="11"/>
        <v>7.1050003742690717E-3</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3" t="s">
        <v>296</v>
      </c>
      <c r="B86" s="4" t="s">
        <v>208</v>
      </c>
      <c r="D86" s="4" t="s">
        <v>84</v>
      </c>
      <c r="E86" s="44">
        <f>'Option workings'!$E$7</f>
        <v>13.832183328905698</v>
      </c>
      <c r="F86" s="44">
        <f>'Option workings'!$E$7</f>
        <v>13.832183328905698</v>
      </c>
      <c r="G86" s="44">
        <f>'Option workings'!$E$7</f>
        <v>13.832183328905698</v>
      </c>
      <c r="H86" s="44">
        <f>'Option workings'!$E$7</f>
        <v>13.832183328905698</v>
      </c>
      <c r="I86" s="44">
        <f>'Option workings'!$E$7</f>
        <v>13.832183328905698</v>
      </c>
      <c r="J86" s="44">
        <f>'Option workings'!$E$7</f>
        <v>13.832183328905698</v>
      </c>
      <c r="K86" s="44">
        <f>'Option workings'!$E$7</f>
        <v>13.832183328905698</v>
      </c>
      <c r="L86" s="44">
        <f>'Option workings'!$E$7</f>
        <v>13.832183328905698</v>
      </c>
      <c r="M86" s="44">
        <f>'Option workings'!$E$7</f>
        <v>13.832183328905698</v>
      </c>
      <c r="N86" s="44">
        <f>'Option workings'!$E$7</f>
        <v>13.832183328905698</v>
      </c>
      <c r="O86" s="44">
        <f>'Option workings'!$E$7</f>
        <v>13.832183328905698</v>
      </c>
      <c r="P86" s="44">
        <f>'Option workings'!$E$7</f>
        <v>13.832183328905698</v>
      </c>
      <c r="Q86" s="44">
        <f>'Option workings'!$E$7</f>
        <v>13.832183328905698</v>
      </c>
      <c r="R86" s="44">
        <f>'Option workings'!$E$7</f>
        <v>13.832183328905698</v>
      </c>
      <c r="S86" s="44">
        <f>'Option workings'!$E$7</f>
        <v>13.832183328905698</v>
      </c>
      <c r="T86" s="44">
        <f>'Option workings'!$E$7</f>
        <v>13.832183328905698</v>
      </c>
      <c r="U86" s="44">
        <f>'Option workings'!$E$7</f>
        <v>13.832183328905698</v>
      </c>
      <c r="V86" s="44">
        <f>'Option workings'!$E$7</f>
        <v>13.832183328905698</v>
      </c>
      <c r="W86" s="44">
        <f>'Option workings'!$E$7</f>
        <v>13.832183328905698</v>
      </c>
      <c r="X86" s="44">
        <f>'Option workings'!$E$7</f>
        <v>13.832183328905698</v>
      </c>
      <c r="Y86" s="44">
        <f>'Option workings'!$E$7</f>
        <v>13.832183328905698</v>
      </c>
      <c r="Z86" s="44">
        <f>'Option workings'!$E$7</f>
        <v>13.832183328905698</v>
      </c>
      <c r="AA86" s="44">
        <f>'Option workings'!$E$7</f>
        <v>13.832183328905698</v>
      </c>
      <c r="AB86" s="44">
        <f>'Option workings'!$E$7</f>
        <v>13.832183328905698</v>
      </c>
      <c r="AC86" s="44">
        <f>'Option workings'!$E$7</f>
        <v>13.832183328905698</v>
      </c>
      <c r="AD86" s="44">
        <f>'Option workings'!$E$7</f>
        <v>13.832183328905698</v>
      </c>
      <c r="AE86" s="44">
        <f>'Option workings'!$E$7</f>
        <v>13.832183328905698</v>
      </c>
      <c r="AF86" s="44">
        <f>'Option workings'!$E$7</f>
        <v>13.832183328905698</v>
      </c>
      <c r="AG86" s="44">
        <f>'Option workings'!$E$7</f>
        <v>13.832183328905698</v>
      </c>
      <c r="AH86" s="44">
        <f>'Option workings'!$E$7</f>
        <v>13.832183328905698</v>
      </c>
      <c r="AI86" s="44">
        <f>'Option workings'!$E$7</f>
        <v>13.832183328905698</v>
      </c>
      <c r="AJ86" s="44">
        <f>'Option workings'!$E$7</f>
        <v>13.832183328905698</v>
      </c>
      <c r="AK86" s="44">
        <f>'Option workings'!$E$7</f>
        <v>13.832183328905698</v>
      </c>
      <c r="AL86" s="44">
        <f>'Option workings'!$E$7</f>
        <v>13.832183328905698</v>
      </c>
      <c r="AM86" s="44">
        <f>'Option workings'!$E$7</f>
        <v>13.832183328905698</v>
      </c>
      <c r="AN86" s="44">
        <f>'Option workings'!$E$7</f>
        <v>13.832183328905698</v>
      </c>
      <c r="AO86" s="44">
        <f>'Option workings'!$E$7</f>
        <v>13.832183328905698</v>
      </c>
      <c r="AP86" s="44">
        <f>'Option workings'!$E$7</f>
        <v>13.832183328905698</v>
      </c>
      <c r="AQ86" s="44">
        <f>'Option workings'!$E$7</f>
        <v>13.832183328905698</v>
      </c>
      <c r="AR86" s="44">
        <f>'Option workings'!$E$7</f>
        <v>13.832183328905698</v>
      </c>
      <c r="AS86" s="44"/>
      <c r="AT86" s="44"/>
      <c r="AU86" s="44"/>
      <c r="AV86" s="44"/>
      <c r="AW86" s="44"/>
      <c r="AX86" s="44"/>
      <c r="AY86" s="44"/>
      <c r="AZ86" s="44"/>
      <c r="BA86" s="44"/>
      <c r="BB86" s="44"/>
      <c r="BC86" s="44"/>
      <c r="BD86" s="44"/>
    </row>
    <row r="87" spans="1:56" x14ac:dyDescent="0.3">
      <c r="A87" s="193"/>
      <c r="B87" s="4" t="s">
        <v>209</v>
      </c>
      <c r="D87" s="4" t="s">
        <v>86</v>
      </c>
      <c r="E87" s="35">
        <f>E86*'Fixed data'!H$12</f>
        <v>6.9554718903902444</v>
      </c>
      <c r="F87" s="35">
        <f>F86*'Fixed data'!I$12</f>
        <v>6.7549674769460921</v>
      </c>
      <c r="G87" s="35">
        <f>G86*'Fixed data'!J$12</f>
        <v>6.5544630635019399</v>
      </c>
      <c r="H87" s="35">
        <f>H86*'Fixed data'!K$12</f>
        <v>6.3539586500577876</v>
      </c>
      <c r="I87" s="35">
        <f>I86*'Fixed data'!L$12</f>
        <v>6.1534542366136353</v>
      </c>
      <c r="J87" s="35">
        <f>J86*'Fixed data'!M$12</f>
        <v>5.9529498231694822</v>
      </c>
      <c r="K87" s="35">
        <f>K86*'Fixed data'!N$12</f>
        <v>5.7524454097253299</v>
      </c>
      <c r="L87" s="35">
        <f>L86*'Fixed data'!O$12</f>
        <v>5.5519409962811777</v>
      </c>
      <c r="M87" s="35">
        <f>M86*'Fixed data'!P$12</f>
        <v>5.3514365828370254</v>
      </c>
      <c r="N87" s="35">
        <f>N86*'Fixed data'!Q$12</f>
        <v>5.1509321693928722</v>
      </c>
      <c r="O87" s="35">
        <f>O86*'Fixed data'!R$12</f>
        <v>4.95042775594872</v>
      </c>
      <c r="P87" s="35">
        <f>P86*'Fixed data'!S$12</f>
        <v>4.7499233425045677</v>
      </c>
      <c r="Q87" s="35">
        <f>Q86*'Fixed data'!T$12</f>
        <v>4.5494189290604155</v>
      </c>
      <c r="R87" s="35">
        <f>R86*'Fixed data'!U$12</f>
        <v>4.3489145156162632</v>
      </c>
      <c r="S87" s="35">
        <f>S86*'Fixed data'!V$12</f>
        <v>4.14841010217211</v>
      </c>
      <c r="T87" s="35">
        <f>T86*'Fixed data'!W$12</f>
        <v>3.9479056887279578</v>
      </c>
      <c r="U87" s="35">
        <f>U86*'Fixed data'!X$12</f>
        <v>3.7474012752838055</v>
      </c>
      <c r="V87" s="35">
        <f>V86*'Fixed data'!Y$12</f>
        <v>3.5468968618396528</v>
      </c>
      <c r="W87" s="35">
        <f>W86*'Fixed data'!Z$12</f>
        <v>3.346392448395501</v>
      </c>
      <c r="X87" s="35">
        <f>X86*'Fixed data'!AA$12</f>
        <v>3.1458880349513483</v>
      </c>
      <c r="Y87" s="35">
        <f>Y86*'Fixed data'!AB$12</f>
        <v>2.945383621507196</v>
      </c>
      <c r="Z87" s="35">
        <f>Z86*'Fixed data'!AC$12</f>
        <v>2.7448792080630433</v>
      </c>
      <c r="AA87" s="35">
        <f>AA86*'Fixed data'!AD$12</f>
        <v>2.544374794618891</v>
      </c>
      <c r="AB87" s="35">
        <f>AB86*'Fixed data'!AE$12</f>
        <v>2.3438703811747383</v>
      </c>
      <c r="AC87" s="35">
        <f>AC86*'Fixed data'!AF$12</f>
        <v>2.1433659677305861</v>
      </c>
      <c r="AD87" s="35">
        <f>AD86*'Fixed data'!AG$12</f>
        <v>1.9428615542864336</v>
      </c>
      <c r="AE87" s="35">
        <f>AE86*'Fixed data'!AH$12</f>
        <v>1.7423571408422811</v>
      </c>
      <c r="AF87" s="35">
        <f>AF86*'Fixed data'!AI$12</f>
        <v>1.5418527273981284</v>
      </c>
      <c r="AG87" s="35">
        <f>AG86*'Fixed data'!AJ$12</f>
        <v>1.3413483139539757</v>
      </c>
      <c r="AH87" s="35">
        <f>AH86*'Fixed data'!AK$12</f>
        <v>1.140843900509823</v>
      </c>
      <c r="AI87" s="35">
        <f>AI86*'Fixed data'!AL$12</f>
        <v>0.94033948706567039</v>
      </c>
      <c r="AJ87" s="35">
        <f>AJ86*'Fixed data'!AM$12</f>
        <v>0.73983507362151801</v>
      </c>
      <c r="AK87" s="35">
        <f>AK86*'Fixed data'!AN$12</f>
        <v>0.53933066017736542</v>
      </c>
      <c r="AL87" s="35">
        <f>AL86*'Fixed data'!AO$12</f>
        <v>0.33882624673321288</v>
      </c>
      <c r="AM87" s="35">
        <f>AM86*'Fixed data'!AP$12</f>
        <v>0.13832183328905698</v>
      </c>
      <c r="AN87" s="35">
        <f>AN86*'Fixed data'!AQ$12</f>
        <v>0.13832183328905698</v>
      </c>
      <c r="AO87" s="35">
        <f>AO86*'Fixed data'!AR$12</f>
        <v>0.13832183328905698</v>
      </c>
      <c r="AP87" s="35">
        <f>AP86*'Fixed data'!AS$12</f>
        <v>0.13832183328905698</v>
      </c>
      <c r="AQ87" s="35">
        <f>AQ86*'Fixed data'!AT$12</f>
        <v>0.13832183328905698</v>
      </c>
      <c r="AR87" s="35">
        <f>AR86*'Fixed data'!AU$12</f>
        <v>0.13832183328905698</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3"/>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3" xr:uid="{00000000-0002-0000-0600-000000000000}">
      <formula1>$B$170:$B$214</formula1>
    </dataValidation>
    <dataValidation type="list" allowBlank="1" showInputMessage="1" showErrorMessage="1" sqref="B14: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94665-8857-4804-9B55-67886E210D36}">
  <sheetPr>
    <tabColor theme="8" tint="0.39997558519241921"/>
    <pageSetUpPr fitToPage="1"/>
  </sheetPr>
  <dimension ref="A1:BE214"/>
  <sheetViews>
    <sheetView zoomScale="80" zoomScaleNormal="80" zoomScaleSheetLayoutView="75" workbookViewId="0">
      <pane xSplit="2" ySplit="12" topLeftCell="C13" activePane="bottomRight" state="frozen"/>
      <selection activeCell="N94" sqref="N94"/>
      <selection pane="topRight" activeCell="N94" sqref="N94"/>
      <selection pane="bottomLeft" activeCell="N94" sqref="N94"/>
      <selection pane="bottomRight" activeCell="J19" sqref="J1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-2.5581201939589319E-3</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3.0780861301672572E-4</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2.4623421576715956E-3</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3.3184152166644163E-3</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5" t="s">
        <v>11</v>
      </c>
      <c r="B13" s="61" t="s">
        <v>314</v>
      </c>
      <c r="C13" s="60" t="s">
        <v>368</v>
      </c>
      <c r="D13" s="61" t="s">
        <v>38</v>
      </c>
      <c r="E13" s="151">
        <f>-'Option workings'!C8/1000000</f>
        <v>-1.3944079999999998E-2</v>
      </c>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86"/>
      <c r="B14" s="61" t="s">
        <v>194</v>
      </c>
      <c r="C14" s="60" t="s">
        <v>369</v>
      </c>
      <c r="D14" s="61" t="s">
        <v>38</v>
      </c>
      <c r="E14" s="151">
        <f>-'Option workings'!C9/1000000</f>
        <v>-8.3664479999999986E-3</v>
      </c>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6"/>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6"/>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6"/>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7"/>
      <c r="B18" s="123" t="s">
        <v>193</v>
      </c>
      <c r="C18" s="128"/>
      <c r="D18" s="124" t="s">
        <v>38</v>
      </c>
      <c r="E18" s="59">
        <f>SUM(E13:E17)</f>
        <v>-2.2310527999999996E-2</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8"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8"/>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8"/>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8"/>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8"/>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8"/>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9"/>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-2.2310527999999996E-2</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-1.5617369599999997E-2</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-6.6931583999999995E-3</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-3.470526577777777E-4</v>
      </c>
      <c r="G30" s="35">
        <f>$E$28/'Fixed data'!$C$7</f>
        <v>-3.470526577777777E-4</v>
      </c>
      <c r="H30" s="35">
        <f>$E$28/'Fixed data'!$C$7</f>
        <v>-3.470526577777777E-4</v>
      </c>
      <c r="I30" s="35">
        <f>$E$28/'Fixed data'!$C$7</f>
        <v>-3.470526577777777E-4</v>
      </c>
      <c r="J30" s="35">
        <f>$E$28/'Fixed data'!$C$7</f>
        <v>-3.470526577777777E-4</v>
      </c>
      <c r="K30" s="35">
        <f>$E$28/'Fixed data'!$C$7</f>
        <v>-3.470526577777777E-4</v>
      </c>
      <c r="L30" s="35">
        <f>$E$28/'Fixed data'!$C$7</f>
        <v>-3.470526577777777E-4</v>
      </c>
      <c r="M30" s="35">
        <f>$E$28/'Fixed data'!$C$7</f>
        <v>-3.470526577777777E-4</v>
      </c>
      <c r="N30" s="35">
        <f>$E$28/'Fixed data'!$C$7</f>
        <v>-3.470526577777777E-4</v>
      </c>
      <c r="O30" s="35">
        <f>$E$28/'Fixed data'!$C$7</f>
        <v>-3.470526577777777E-4</v>
      </c>
      <c r="P30" s="35">
        <f>$E$28/'Fixed data'!$C$7</f>
        <v>-3.470526577777777E-4</v>
      </c>
      <c r="Q30" s="35">
        <f>$E$28/'Fixed data'!$C$7</f>
        <v>-3.470526577777777E-4</v>
      </c>
      <c r="R30" s="35">
        <f>$E$28/'Fixed data'!$C$7</f>
        <v>-3.470526577777777E-4</v>
      </c>
      <c r="S30" s="35">
        <f>$E$28/'Fixed data'!$C$7</f>
        <v>-3.470526577777777E-4</v>
      </c>
      <c r="T30" s="35">
        <f>$E$28/'Fixed data'!$C$7</f>
        <v>-3.470526577777777E-4</v>
      </c>
      <c r="U30" s="35">
        <f>$E$28/'Fixed data'!$C$7</f>
        <v>-3.470526577777777E-4</v>
      </c>
      <c r="V30" s="35">
        <f>$E$28/'Fixed data'!$C$7</f>
        <v>-3.470526577777777E-4</v>
      </c>
      <c r="W30" s="35">
        <f>$E$28/'Fixed data'!$C$7</f>
        <v>-3.470526577777777E-4</v>
      </c>
      <c r="X30" s="35">
        <f>$E$28/'Fixed data'!$C$7</f>
        <v>-3.470526577777777E-4</v>
      </c>
      <c r="Y30" s="35">
        <f>$E$28/'Fixed data'!$C$7</f>
        <v>-3.470526577777777E-4</v>
      </c>
      <c r="Z30" s="35">
        <f>$E$28/'Fixed data'!$C$7</f>
        <v>-3.470526577777777E-4</v>
      </c>
      <c r="AA30" s="35">
        <f>$E$28/'Fixed data'!$C$7</f>
        <v>-3.470526577777777E-4</v>
      </c>
      <c r="AB30" s="35">
        <f>$E$28/'Fixed data'!$C$7</f>
        <v>-3.470526577777777E-4</v>
      </c>
      <c r="AC30" s="35">
        <f>$E$28/'Fixed data'!$C$7</f>
        <v>-3.470526577777777E-4</v>
      </c>
      <c r="AD30" s="35">
        <f>$E$28/'Fixed data'!$C$7</f>
        <v>-3.470526577777777E-4</v>
      </c>
      <c r="AE30" s="35">
        <f>$E$28/'Fixed data'!$C$7</f>
        <v>-3.470526577777777E-4</v>
      </c>
      <c r="AF30" s="35">
        <f>$E$28/'Fixed data'!$C$7</f>
        <v>-3.470526577777777E-4</v>
      </c>
      <c r="AG30" s="35">
        <f>$E$28/'Fixed data'!$C$7</f>
        <v>-3.470526577777777E-4</v>
      </c>
      <c r="AH30" s="35">
        <f>$E$28/'Fixed data'!$C$7</f>
        <v>-3.470526577777777E-4</v>
      </c>
      <c r="AI30" s="35">
        <f>$E$28/'Fixed data'!$C$7</f>
        <v>-3.470526577777777E-4</v>
      </c>
      <c r="AJ30" s="35">
        <f>$E$28/'Fixed data'!$C$7</f>
        <v>-3.470526577777777E-4</v>
      </c>
      <c r="AK30" s="35">
        <f>$E$28/'Fixed data'!$C$7</f>
        <v>-3.470526577777777E-4</v>
      </c>
      <c r="AL30" s="35">
        <f>$E$28/'Fixed data'!$C$7</f>
        <v>-3.470526577777777E-4</v>
      </c>
      <c r="AM30" s="35">
        <f>$E$28/'Fixed data'!$C$7</f>
        <v>-3.470526577777777E-4</v>
      </c>
      <c r="AN30" s="35">
        <f>$E$28/'Fixed data'!$C$7</f>
        <v>-3.470526577777777E-4</v>
      </c>
      <c r="AO30" s="35">
        <f>$E$28/'Fixed data'!$C$7</f>
        <v>-3.470526577777777E-4</v>
      </c>
      <c r="AP30" s="35">
        <f>$E$28/'Fixed data'!$C$7</f>
        <v>-3.470526577777777E-4</v>
      </c>
      <c r="AQ30" s="35">
        <f>$E$28/'Fixed data'!$C$7</f>
        <v>-3.470526577777777E-4</v>
      </c>
      <c r="AR30" s="35">
        <f>$E$28/'Fixed data'!$C$7</f>
        <v>-3.470526577777777E-4</v>
      </c>
      <c r="AS30" s="35">
        <f>$E$28/'Fixed data'!$C$7</f>
        <v>-3.470526577777777E-4</v>
      </c>
      <c r="AT30" s="35">
        <f>$E$28/'Fixed data'!$C$7</f>
        <v>-3.470526577777777E-4</v>
      </c>
      <c r="AU30" s="35">
        <f>$E$28/'Fixed data'!$C$7</f>
        <v>-3.470526577777777E-4</v>
      </c>
      <c r="AV30" s="35">
        <f>$E$28/'Fixed data'!$C$7</f>
        <v>-3.470526577777777E-4</v>
      </c>
      <c r="AW30" s="35">
        <f>$E$28/'Fixed data'!$C$7</f>
        <v>-3.470526577777777E-4</v>
      </c>
      <c r="AX30" s="35">
        <f>$E$28/'Fixed data'!$C$7</f>
        <v>-3.470526577777777E-4</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-3.470526577777777E-4</v>
      </c>
      <c r="G60" s="35">
        <f t="shared" si="5"/>
        <v>-3.470526577777777E-4</v>
      </c>
      <c r="H60" s="35">
        <f t="shared" si="5"/>
        <v>-3.470526577777777E-4</v>
      </c>
      <c r="I60" s="35">
        <f t="shared" si="5"/>
        <v>-3.470526577777777E-4</v>
      </c>
      <c r="J60" s="35">
        <f t="shared" si="5"/>
        <v>-3.470526577777777E-4</v>
      </c>
      <c r="K60" s="35">
        <f t="shared" si="5"/>
        <v>-3.470526577777777E-4</v>
      </c>
      <c r="L60" s="35">
        <f t="shared" si="5"/>
        <v>-3.470526577777777E-4</v>
      </c>
      <c r="M60" s="35">
        <f t="shared" si="5"/>
        <v>-3.470526577777777E-4</v>
      </c>
      <c r="N60" s="35">
        <f t="shared" si="5"/>
        <v>-3.470526577777777E-4</v>
      </c>
      <c r="O60" s="35">
        <f t="shared" si="5"/>
        <v>-3.470526577777777E-4</v>
      </c>
      <c r="P60" s="35">
        <f t="shared" si="5"/>
        <v>-3.470526577777777E-4</v>
      </c>
      <c r="Q60" s="35">
        <f t="shared" si="5"/>
        <v>-3.470526577777777E-4</v>
      </c>
      <c r="R60" s="35">
        <f t="shared" si="5"/>
        <v>-3.470526577777777E-4</v>
      </c>
      <c r="S60" s="35">
        <f t="shared" si="5"/>
        <v>-3.470526577777777E-4</v>
      </c>
      <c r="T60" s="35">
        <f t="shared" si="5"/>
        <v>-3.470526577777777E-4</v>
      </c>
      <c r="U60" s="35">
        <f t="shared" si="5"/>
        <v>-3.470526577777777E-4</v>
      </c>
      <c r="V60" s="35">
        <f t="shared" si="5"/>
        <v>-3.470526577777777E-4</v>
      </c>
      <c r="W60" s="35">
        <f t="shared" si="5"/>
        <v>-3.470526577777777E-4</v>
      </c>
      <c r="X60" s="35">
        <f t="shared" si="5"/>
        <v>-3.470526577777777E-4</v>
      </c>
      <c r="Y60" s="35">
        <f t="shared" si="5"/>
        <v>-3.470526577777777E-4</v>
      </c>
      <c r="Z60" s="35">
        <f t="shared" si="5"/>
        <v>-3.470526577777777E-4</v>
      </c>
      <c r="AA60" s="35">
        <f t="shared" si="5"/>
        <v>-3.470526577777777E-4</v>
      </c>
      <c r="AB60" s="35">
        <f t="shared" si="5"/>
        <v>-3.470526577777777E-4</v>
      </c>
      <c r="AC60" s="35">
        <f t="shared" si="5"/>
        <v>-3.470526577777777E-4</v>
      </c>
      <c r="AD60" s="35">
        <f t="shared" si="5"/>
        <v>-3.470526577777777E-4</v>
      </c>
      <c r="AE60" s="35">
        <f t="shared" si="5"/>
        <v>-3.470526577777777E-4</v>
      </c>
      <c r="AF60" s="35">
        <f t="shared" si="5"/>
        <v>-3.470526577777777E-4</v>
      </c>
      <c r="AG60" s="35">
        <f t="shared" si="5"/>
        <v>-3.470526577777777E-4</v>
      </c>
      <c r="AH60" s="35">
        <f t="shared" si="5"/>
        <v>-3.470526577777777E-4</v>
      </c>
      <c r="AI60" s="35">
        <f t="shared" si="5"/>
        <v>-3.470526577777777E-4</v>
      </c>
      <c r="AJ60" s="35">
        <f t="shared" si="5"/>
        <v>-3.470526577777777E-4</v>
      </c>
      <c r="AK60" s="35">
        <f t="shared" si="5"/>
        <v>-3.470526577777777E-4</v>
      </c>
      <c r="AL60" s="35">
        <f t="shared" si="5"/>
        <v>-3.470526577777777E-4</v>
      </c>
      <c r="AM60" s="35">
        <f t="shared" si="5"/>
        <v>-3.470526577777777E-4</v>
      </c>
      <c r="AN60" s="35">
        <f t="shared" si="5"/>
        <v>-3.470526577777777E-4</v>
      </c>
      <c r="AO60" s="35">
        <f t="shared" si="5"/>
        <v>-3.470526577777777E-4</v>
      </c>
      <c r="AP60" s="35">
        <f t="shared" si="5"/>
        <v>-3.470526577777777E-4</v>
      </c>
      <c r="AQ60" s="35">
        <f t="shared" si="5"/>
        <v>-3.470526577777777E-4</v>
      </c>
      <c r="AR60" s="35">
        <f t="shared" si="5"/>
        <v>-3.470526577777777E-4</v>
      </c>
      <c r="AS60" s="35">
        <f t="shared" si="5"/>
        <v>-3.470526577777777E-4</v>
      </c>
      <c r="AT60" s="35">
        <f t="shared" si="5"/>
        <v>-3.470526577777777E-4</v>
      </c>
      <c r="AU60" s="35">
        <f t="shared" si="5"/>
        <v>-3.470526577777777E-4</v>
      </c>
      <c r="AV60" s="35">
        <f t="shared" si="5"/>
        <v>-3.470526577777777E-4</v>
      </c>
      <c r="AW60" s="35">
        <f t="shared" si="5"/>
        <v>-3.470526577777777E-4</v>
      </c>
      <c r="AX60" s="35">
        <f t="shared" si="5"/>
        <v>-3.470526577777777E-4</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-1.5617369599999997E-2</v>
      </c>
      <c r="G61" s="35">
        <f t="shared" ref="G61:BD61" si="6">F62</f>
        <v>-1.5270316942222219E-2</v>
      </c>
      <c r="H61" s="35">
        <f t="shared" si="6"/>
        <v>-1.4923264284444442E-2</v>
      </c>
      <c r="I61" s="35">
        <f t="shared" si="6"/>
        <v>-1.4576211626666665E-2</v>
      </c>
      <c r="J61" s="35">
        <f t="shared" si="6"/>
        <v>-1.4229158968888888E-2</v>
      </c>
      <c r="K61" s="35">
        <f t="shared" si="6"/>
        <v>-1.3882106311111111E-2</v>
      </c>
      <c r="L61" s="35">
        <f t="shared" si="6"/>
        <v>-1.3535053653333334E-2</v>
      </c>
      <c r="M61" s="35">
        <f t="shared" si="6"/>
        <v>-1.3188000995555556E-2</v>
      </c>
      <c r="N61" s="35">
        <f t="shared" si="6"/>
        <v>-1.2840948337777779E-2</v>
      </c>
      <c r="O61" s="35">
        <f t="shared" si="6"/>
        <v>-1.2493895680000002E-2</v>
      </c>
      <c r="P61" s="35">
        <f t="shared" si="6"/>
        <v>-1.2146843022222225E-2</v>
      </c>
      <c r="Q61" s="35">
        <f t="shared" si="6"/>
        <v>-1.1799790364444448E-2</v>
      </c>
      <c r="R61" s="35">
        <f t="shared" si="6"/>
        <v>-1.1452737706666671E-2</v>
      </c>
      <c r="S61" s="35">
        <f t="shared" si="6"/>
        <v>-1.1105685048888893E-2</v>
      </c>
      <c r="T61" s="35">
        <f t="shared" si="6"/>
        <v>-1.0758632391111116E-2</v>
      </c>
      <c r="U61" s="35">
        <f t="shared" si="6"/>
        <v>-1.0411579733333339E-2</v>
      </c>
      <c r="V61" s="35">
        <f t="shared" si="6"/>
        <v>-1.0064527075555562E-2</v>
      </c>
      <c r="W61" s="35">
        <f t="shared" si="6"/>
        <v>-9.7174744177777848E-3</v>
      </c>
      <c r="X61" s="35">
        <f t="shared" si="6"/>
        <v>-9.3704217600000077E-3</v>
      </c>
      <c r="Y61" s="35">
        <f t="shared" si="6"/>
        <v>-9.0233691022222305E-3</v>
      </c>
      <c r="Z61" s="35">
        <f t="shared" si="6"/>
        <v>-8.6763164444444534E-3</v>
      </c>
      <c r="AA61" s="35">
        <f t="shared" si="6"/>
        <v>-8.3292637866666762E-3</v>
      </c>
      <c r="AB61" s="35">
        <f t="shared" si="6"/>
        <v>-7.982211128888899E-3</v>
      </c>
      <c r="AC61" s="35">
        <f t="shared" si="6"/>
        <v>-7.635158471111121E-3</v>
      </c>
      <c r="AD61" s="35">
        <f t="shared" si="6"/>
        <v>-7.288105813333343E-3</v>
      </c>
      <c r="AE61" s="35">
        <f t="shared" si="6"/>
        <v>-6.9410531555555649E-3</v>
      </c>
      <c r="AF61" s="35">
        <f t="shared" si="6"/>
        <v>-6.5940004977777869E-3</v>
      </c>
      <c r="AG61" s="35">
        <f t="shared" si="6"/>
        <v>-6.2469478400000089E-3</v>
      </c>
      <c r="AH61" s="35">
        <f t="shared" si="6"/>
        <v>-5.8998951822222308E-3</v>
      </c>
      <c r="AI61" s="35">
        <f t="shared" si="6"/>
        <v>-5.5528425244444528E-3</v>
      </c>
      <c r="AJ61" s="35">
        <f t="shared" si="6"/>
        <v>-5.2057898666666748E-3</v>
      </c>
      <c r="AK61" s="35">
        <f t="shared" si="6"/>
        <v>-4.8587372088888968E-3</v>
      </c>
      <c r="AL61" s="35">
        <f t="shared" si="6"/>
        <v>-4.5116845511111187E-3</v>
      </c>
      <c r="AM61" s="35">
        <f t="shared" si="6"/>
        <v>-4.1646318933333407E-3</v>
      </c>
      <c r="AN61" s="35">
        <f t="shared" si="6"/>
        <v>-3.8175792355555631E-3</v>
      </c>
      <c r="AO61" s="35">
        <f t="shared" si="6"/>
        <v>-3.4705265777777855E-3</v>
      </c>
      <c r="AP61" s="35">
        <f t="shared" si="6"/>
        <v>-3.1234739200000079E-3</v>
      </c>
      <c r="AQ61" s="35">
        <f t="shared" si="6"/>
        <v>-2.7764212622222303E-3</v>
      </c>
      <c r="AR61" s="35">
        <f t="shared" si="6"/>
        <v>-2.4293686044444527E-3</v>
      </c>
      <c r="AS61" s="35">
        <f t="shared" si="6"/>
        <v>-2.0823159466666751E-3</v>
      </c>
      <c r="AT61" s="35">
        <f t="shared" si="6"/>
        <v>-1.7352632888888975E-3</v>
      </c>
      <c r="AU61" s="35">
        <f t="shared" si="6"/>
        <v>-1.3882106311111199E-3</v>
      </c>
      <c r="AV61" s="35">
        <f t="shared" si="6"/>
        <v>-1.0411579733333423E-3</v>
      </c>
      <c r="AW61" s="35">
        <f t="shared" si="6"/>
        <v>-6.9410531555556463E-4</v>
      </c>
      <c r="AX61" s="35">
        <f t="shared" si="6"/>
        <v>-3.4705265777778692E-4</v>
      </c>
      <c r="AY61" s="35">
        <f t="shared" si="6"/>
        <v>-9.2157184661267877E-18</v>
      </c>
      <c r="AZ61" s="35">
        <f t="shared" si="6"/>
        <v>-9.2157184661267877E-18</v>
      </c>
      <c r="BA61" s="35">
        <f t="shared" si="6"/>
        <v>-9.2157184661267877E-18</v>
      </c>
      <c r="BB61" s="35">
        <f t="shared" si="6"/>
        <v>-9.2157184661267877E-18</v>
      </c>
      <c r="BC61" s="35">
        <f t="shared" si="6"/>
        <v>-9.2157184661267877E-18</v>
      </c>
      <c r="BD61" s="35">
        <f t="shared" si="6"/>
        <v>-9.2157184661267877E-18</v>
      </c>
    </row>
    <row r="62" spans="1:56" ht="16.5" hidden="1" customHeight="1" outlineLevel="1" x14ac:dyDescent="0.3">
      <c r="A62" s="114"/>
      <c r="B62" s="9" t="s">
        <v>33</v>
      </c>
      <c r="C62" s="9" t="s">
        <v>66</v>
      </c>
      <c r="D62" s="9" t="s">
        <v>38</v>
      </c>
      <c r="E62" s="35">
        <f t="shared" ref="E62:BD62" si="7">E28-E60+E61</f>
        <v>-1.5617369599999997E-2</v>
      </c>
      <c r="F62" s="35">
        <f t="shared" si="7"/>
        <v>-1.5270316942222219E-2</v>
      </c>
      <c r="G62" s="35">
        <f t="shared" si="7"/>
        <v>-1.4923264284444442E-2</v>
      </c>
      <c r="H62" s="35">
        <f t="shared" si="7"/>
        <v>-1.4576211626666665E-2</v>
      </c>
      <c r="I62" s="35">
        <f t="shared" si="7"/>
        <v>-1.4229158968888888E-2</v>
      </c>
      <c r="J62" s="35">
        <f t="shared" si="7"/>
        <v>-1.3882106311111111E-2</v>
      </c>
      <c r="K62" s="35">
        <f t="shared" si="7"/>
        <v>-1.3535053653333334E-2</v>
      </c>
      <c r="L62" s="35">
        <f t="shared" si="7"/>
        <v>-1.3188000995555556E-2</v>
      </c>
      <c r="M62" s="35">
        <f t="shared" si="7"/>
        <v>-1.2840948337777779E-2</v>
      </c>
      <c r="N62" s="35">
        <f t="shared" si="7"/>
        <v>-1.2493895680000002E-2</v>
      </c>
      <c r="O62" s="35">
        <f t="shared" si="7"/>
        <v>-1.2146843022222225E-2</v>
      </c>
      <c r="P62" s="35">
        <f t="shared" si="7"/>
        <v>-1.1799790364444448E-2</v>
      </c>
      <c r="Q62" s="35">
        <f t="shared" si="7"/>
        <v>-1.1452737706666671E-2</v>
      </c>
      <c r="R62" s="35">
        <f t="shared" si="7"/>
        <v>-1.1105685048888893E-2</v>
      </c>
      <c r="S62" s="35">
        <f t="shared" si="7"/>
        <v>-1.0758632391111116E-2</v>
      </c>
      <c r="T62" s="35">
        <f t="shared" si="7"/>
        <v>-1.0411579733333339E-2</v>
      </c>
      <c r="U62" s="35">
        <f t="shared" si="7"/>
        <v>-1.0064527075555562E-2</v>
      </c>
      <c r="V62" s="35">
        <f t="shared" si="7"/>
        <v>-9.7174744177777848E-3</v>
      </c>
      <c r="W62" s="35">
        <f t="shared" si="7"/>
        <v>-9.3704217600000077E-3</v>
      </c>
      <c r="X62" s="35">
        <f t="shared" si="7"/>
        <v>-9.0233691022222305E-3</v>
      </c>
      <c r="Y62" s="35">
        <f t="shared" si="7"/>
        <v>-8.6763164444444534E-3</v>
      </c>
      <c r="Z62" s="35">
        <f t="shared" si="7"/>
        <v>-8.3292637866666762E-3</v>
      </c>
      <c r="AA62" s="35">
        <f t="shared" si="7"/>
        <v>-7.982211128888899E-3</v>
      </c>
      <c r="AB62" s="35">
        <f t="shared" si="7"/>
        <v>-7.635158471111121E-3</v>
      </c>
      <c r="AC62" s="35">
        <f t="shared" si="7"/>
        <v>-7.288105813333343E-3</v>
      </c>
      <c r="AD62" s="35">
        <f t="shared" si="7"/>
        <v>-6.9410531555555649E-3</v>
      </c>
      <c r="AE62" s="35">
        <f t="shared" si="7"/>
        <v>-6.5940004977777869E-3</v>
      </c>
      <c r="AF62" s="35">
        <f t="shared" si="7"/>
        <v>-6.2469478400000089E-3</v>
      </c>
      <c r="AG62" s="35">
        <f t="shared" si="7"/>
        <v>-5.8998951822222308E-3</v>
      </c>
      <c r="AH62" s="35">
        <f t="shared" si="7"/>
        <v>-5.5528425244444528E-3</v>
      </c>
      <c r="AI62" s="35">
        <f t="shared" si="7"/>
        <v>-5.2057898666666748E-3</v>
      </c>
      <c r="AJ62" s="35">
        <f t="shared" si="7"/>
        <v>-4.8587372088888968E-3</v>
      </c>
      <c r="AK62" s="35">
        <f t="shared" si="7"/>
        <v>-4.5116845511111187E-3</v>
      </c>
      <c r="AL62" s="35">
        <f t="shared" si="7"/>
        <v>-4.1646318933333407E-3</v>
      </c>
      <c r="AM62" s="35">
        <f t="shared" si="7"/>
        <v>-3.8175792355555631E-3</v>
      </c>
      <c r="AN62" s="35">
        <f t="shared" si="7"/>
        <v>-3.4705265777777855E-3</v>
      </c>
      <c r="AO62" s="35">
        <f t="shared" si="7"/>
        <v>-3.1234739200000079E-3</v>
      </c>
      <c r="AP62" s="35">
        <f t="shared" si="7"/>
        <v>-2.7764212622222303E-3</v>
      </c>
      <c r="AQ62" s="35">
        <f t="shared" si="7"/>
        <v>-2.4293686044444527E-3</v>
      </c>
      <c r="AR62" s="35">
        <f t="shared" si="7"/>
        <v>-2.0823159466666751E-3</v>
      </c>
      <c r="AS62" s="35">
        <f t="shared" si="7"/>
        <v>-1.7352632888888975E-3</v>
      </c>
      <c r="AT62" s="35">
        <f t="shared" si="7"/>
        <v>-1.3882106311111199E-3</v>
      </c>
      <c r="AU62" s="35">
        <f t="shared" si="7"/>
        <v>-1.0411579733333423E-3</v>
      </c>
      <c r="AV62" s="35">
        <f t="shared" si="7"/>
        <v>-6.9410531555556463E-4</v>
      </c>
      <c r="AW62" s="35">
        <f t="shared" si="7"/>
        <v>-3.4705265777778692E-4</v>
      </c>
      <c r="AX62" s="35">
        <f t="shared" si="7"/>
        <v>-9.2157184661267877E-18</v>
      </c>
      <c r="AY62" s="35">
        <f t="shared" si="7"/>
        <v>-9.2157184661267877E-18</v>
      </c>
      <c r="AZ62" s="35">
        <f t="shared" si="7"/>
        <v>-9.2157184661267877E-18</v>
      </c>
      <c r="BA62" s="35">
        <f t="shared" si="7"/>
        <v>-9.2157184661267877E-18</v>
      </c>
      <c r="BB62" s="35">
        <f t="shared" si="7"/>
        <v>-9.2157184661267877E-18</v>
      </c>
      <c r="BC62" s="35">
        <f t="shared" si="7"/>
        <v>-9.2157184661267877E-18</v>
      </c>
      <c r="BD62" s="35">
        <f t="shared" si="7"/>
        <v>-9.2157184661267877E-18</v>
      </c>
    </row>
    <row r="63" spans="1:56" ht="16.5" collapsed="1" x14ac:dyDescent="0.3">
      <c r="A63" s="114"/>
      <c r="B63" s="9" t="s">
        <v>8</v>
      </c>
      <c r="C63" s="11" t="s">
        <v>65</v>
      </c>
      <c r="D63" s="9" t="s">
        <v>38</v>
      </c>
      <c r="E63" s="35">
        <f>AVERAGE(E61:E62)*'Fixed data'!$C$3</f>
        <v>-3.2796476159999995E-4</v>
      </c>
      <c r="F63" s="35">
        <f>AVERAGE(F61:F62)*'Fixed data'!$C$3</f>
        <v>-6.4864141738666661E-4</v>
      </c>
      <c r="G63" s="35">
        <f>AVERAGE(G61:G62)*'Fixed data'!$C$3</f>
        <v>-6.3406520575999992E-4</v>
      </c>
      <c r="H63" s="35">
        <f>AVERAGE(H61:H62)*'Fixed data'!$C$3</f>
        <v>-6.1948899413333334E-4</v>
      </c>
      <c r="I63" s="35">
        <f>AVERAGE(I61:I62)*'Fixed data'!$C$3</f>
        <v>-6.0491278250666665E-4</v>
      </c>
      <c r="J63" s="35">
        <f>AVERAGE(J61:J62)*'Fixed data'!$C$3</f>
        <v>-5.9033657087999996E-4</v>
      </c>
      <c r="K63" s="35">
        <f>AVERAGE(K61:K62)*'Fixed data'!$C$3</f>
        <v>-5.7576035925333338E-4</v>
      </c>
      <c r="L63" s="35">
        <f>AVERAGE(L61:L62)*'Fixed data'!$C$3</f>
        <v>-5.611841476266667E-4</v>
      </c>
      <c r="M63" s="35">
        <f>AVERAGE(M61:M62)*'Fixed data'!$C$3</f>
        <v>-5.4660793600000012E-4</v>
      </c>
      <c r="N63" s="35">
        <f>AVERAGE(N61:N62)*'Fixed data'!$C$3</f>
        <v>-5.3203172437333343E-4</v>
      </c>
      <c r="O63" s="35">
        <f>AVERAGE(O61:O62)*'Fixed data'!$C$3</f>
        <v>-5.1745551274666685E-4</v>
      </c>
      <c r="P63" s="35">
        <f>AVERAGE(P61:P62)*'Fixed data'!$C$3</f>
        <v>-5.0287930112000016E-4</v>
      </c>
      <c r="Q63" s="35">
        <f>AVERAGE(Q61:Q62)*'Fixed data'!$C$3</f>
        <v>-4.8830308949333347E-4</v>
      </c>
      <c r="R63" s="35">
        <f>AVERAGE(R61:R62)*'Fixed data'!$C$3</f>
        <v>-4.7372687786666689E-4</v>
      </c>
      <c r="S63" s="35">
        <f>AVERAGE(S61:S62)*'Fixed data'!$C$3</f>
        <v>-4.5915066624000026E-4</v>
      </c>
      <c r="T63" s="35">
        <f>AVERAGE(T61:T62)*'Fixed data'!$C$3</f>
        <v>-4.4457445461333357E-4</v>
      </c>
      <c r="U63" s="35">
        <f>AVERAGE(U61:U62)*'Fixed data'!$C$3</f>
        <v>-4.2999824298666693E-4</v>
      </c>
      <c r="V63" s="35">
        <f>AVERAGE(V61:V62)*'Fixed data'!$C$3</f>
        <v>-4.154220313600003E-4</v>
      </c>
      <c r="W63" s="35">
        <f>AVERAGE(W61:W62)*'Fixed data'!$C$3</f>
        <v>-4.0084581973333366E-4</v>
      </c>
      <c r="X63" s="35">
        <f>AVERAGE(X61:X62)*'Fixed data'!$C$3</f>
        <v>-3.8626960810666703E-4</v>
      </c>
      <c r="Y63" s="35">
        <f>AVERAGE(Y61:Y62)*'Fixed data'!$C$3</f>
        <v>-3.716933964800004E-4</v>
      </c>
      <c r="Z63" s="35">
        <f>AVERAGE(Z61:Z62)*'Fixed data'!$C$3</f>
        <v>-3.5711718485333376E-4</v>
      </c>
      <c r="AA63" s="35">
        <f>AVERAGE(AA61:AA62)*'Fixed data'!$C$3</f>
        <v>-3.4254097322666713E-4</v>
      </c>
      <c r="AB63" s="35">
        <f>AVERAGE(AB61:AB62)*'Fixed data'!$C$3</f>
        <v>-3.2796476160000044E-4</v>
      </c>
      <c r="AC63" s="35">
        <f>AVERAGE(AC61:AC62)*'Fixed data'!$C$3</f>
        <v>-3.1338854997333375E-4</v>
      </c>
      <c r="AD63" s="35">
        <f>AVERAGE(AD61:AD62)*'Fixed data'!$C$3</f>
        <v>-2.9881233834666711E-4</v>
      </c>
      <c r="AE63" s="35">
        <f>AVERAGE(AE61:AE62)*'Fixed data'!$C$3</f>
        <v>-2.8423612672000037E-4</v>
      </c>
      <c r="AF63" s="35">
        <f>AVERAGE(AF61:AF62)*'Fixed data'!$C$3</f>
        <v>-2.6965991509333374E-4</v>
      </c>
      <c r="AG63" s="35">
        <f>AVERAGE(AG61:AG62)*'Fixed data'!$C$3</f>
        <v>-2.5508370346666705E-4</v>
      </c>
      <c r="AH63" s="35">
        <f>AVERAGE(AH61:AH62)*'Fixed data'!$C$3</f>
        <v>-2.4050749184000039E-4</v>
      </c>
      <c r="AI63" s="35">
        <f>AVERAGE(AI61:AI62)*'Fixed data'!$C$3</f>
        <v>-2.2593128021333367E-4</v>
      </c>
      <c r="AJ63" s="35">
        <f>AVERAGE(AJ61:AJ62)*'Fixed data'!$C$3</f>
        <v>-2.1135506858666704E-4</v>
      </c>
      <c r="AK63" s="35">
        <f>AVERAGE(AK61:AK62)*'Fixed data'!$C$3</f>
        <v>-1.9677885696000032E-4</v>
      </c>
      <c r="AL63" s="35">
        <f>AVERAGE(AL61:AL62)*'Fixed data'!$C$3</f>
        <v>-1.8220264533333369E-4</v>
      </c>
      <c r="AM63" s="35">
        <f>AVERAGE(AM61:AM62)*'Fixed data'!$C$3</f>
        <v>-1.67626433706667E-4</v>
      </c>
      <c r="AN63" s="35">
        <f>AVERAGE(AN61:AN62)*'Fixed data'!$C$3</f>
        <v>-1.5305022208000031E-4</v>
      </c>
      <c r="AO63" s="35">
        <f>AVERAGE(AO61:AO62)*'Fixed data'!$C$3</f>
        <v>-1.3847401045333368E-4</v>
      </c>
      <c r="AP63" s="35">
        <f>AVERAGE(AP61:AP62)*'Fixed data'!$C$3</f>
        <v>-1.2389779882666699E-4</v>
      </c>
      <c r="AQ63" s="35">
        <f>AVERAGE(AQ61:AQ62)*'Fixed data'!$C$3</f>
        <v>-1.0932158720000035E-4</v>
      </c>
      <c r="AR63" s="35">
        <f>AVERAGE(AR61:AR62)*'Fixed data'!$C$3</f>
        <v>-9.4745375573333679E-5</v>
      </c>
      <c r="AS63" s="35">
        <f>AVERAGE(AS61:AS62)*'Fixed data'!$C$3</f>
        <v>-8.0169163946667031E-5</v>
      </c>
      <c r="AT63" s="35">
        <f>AVERAGE(AT61:AT62)*'Fixed data'!$C$3</f>
        <v>-6.5592952320000369E-5</v>
      </c>
      <c r="AU63" s="35">
        <f>AVERAGE(AU61:AU62)*'Fixed data'!$C$3</f>
        <v>-5.1016740693333708E-5</v>
      </c>
      <c r="AV63" s="35">
        <f>AVERAGE(AV61:AV62)*'Fixed data'!$C$3</f>
        <v>-3.6440529066667053E-5</v>
      </c>
      <c r="AW63" s="35">
        <f>AVERAGE(AW61:AW62)*'Fixed data'!$C$3</f>
        <v>-2.1864317440000382E-5</v>
      </c>
      <c r="AX63" s="35">
        <f>AVERAGE(AX61:AX62)*'Fixed data'!$C$3</f>
        <v>-7.2881058133337195E-6</v>
      </c>
      <c r="AY63" s="35">
        <f>AVERAGE(AY61:AY62)*'Fixed data'!$C$3</f>
        <v>-3.8706017557732511E-19</v>
      </c>
      <c r="AZ63" s="35">
        <f>AVERAGE(AZ61:AZ62)*'Fixed data'!$C$3</f>
        <v>-3.8706017557732511E-19</v>
      </c>
      <c r="BA63" s="35">
        <f>AVERAGE(BA61:BA62)*'Fixed data'!$C$3</f>
        <v>-3.8706017557732511E-19</v>
      </c>
      <c r="BB63" s="35">
        <f>AVERAGE(BB61:BB62)*'Fixed data'!$C$3</f>
        <v>-3.8706017557732511E-19</v>
      </c>
      <c r="BC63" s="35">
        <f>AVERAGE(BC61:BC62)*'Fixed data'!$C$3</f>
        <v>-3.8706017557732511E-19</v>
      </c>
      <c r="BD63" s="35">
        <f>AVERAGE(BD61:BD62)*'Fixed data'!$C$3</f>
        <v>-3.8706017557732511E-19</v>
      </c>
    </row>
    <row r="64" spans="1:56" ht="15.75" thickBot="1" x14ac:dyDescent="0.35">
      <c r="A64" s="113"/>
      <c r="B64" s="12" t="s">
        <v>91</v>
      </c>
      <c r="C64" s="12" t="s">
        <v>43</v>
      </c>
      <c r="D64" s="12" t="s">
        <v>38</v>
      </c>
      <c r="E64" s="53">
        <f t="shared" ref="E64:BD64" si="8">E29+E60+E63</f>
        <v>-7.0211231615999996E-3</v>
      </c>
      <c r="F64" s="53">
        <f t="shared" si="8"/>
        <v>-9.9569407516444421E-4</v>
      </c>
      <c r="G64" s="53">
        <f t="shared" si="8"/>
        <v>-9.8111786353777763E-4</v>
      </c>
      <c r="H64" s="53">
        <f t="shared" si="8"/>
        <v>-9.6654165191111105E-4</v>
      </c>
      <c r="I64" s="53">
        <f t="shared" si="8"/>
        <v>-9.5196544028444436E-4</v>
      </c>
      <c r="J64" s="53">
        <f t="shared" si="8"/>
        <v>-9.3738922865777767E-4</v>
      </c>
      <c r="K64" s="53">
        <f t="shared" si="8"/>
        <v>-9.2281301703111109E-4</v>
      </c>
      <c r="L64" s="53">
        <f t="shared" si="8"/>
        <v>-9.082368054044444E-4</v>
      </c>
      <c r="M64" s="53">
        <f t="shared" si="8"/>
        <v>-8.9366059377777782E-4</v>
      </c>
      <c r="N64" s="53">
        <f t="shared" si="8"/>
        <v>-8.7908438215111113E-4</v>
      </c>
      <c r="O64" s="53">
        <f t="shared" si="8"/>
        <v>-8.6450817052444455E-4</v>
      </c>
      <c r="P64" s="53">
        <f t="shared" si="8"/>
        <v>-8.4993195889777786E-4</v>
      </c>
      <c r="Q64" s="53">
        <f t="shared" si="8"/>
        <v>-8.3535574727111117E-4</v>
      </c>
      <c r="R64" s="53">
        <f t="shared" si="8"/>
        <v>-8.2077953564444459E-4</v>
      </c>
      <c r="S64" s="53">
        <f t="shared" si="8"/>
        <v>-8.0620332401777801E-4</v>
      </c>
      <c r="T64" s="53">
        <f t="shared" si="8"/>
        <v>-7.9162711239111122E-4</v>
      </c>
      <c r="U64" s="53">
        <f t="shared" si="8"/>
        <v>-7.7705090076444464E-4</v>
      </c>
      <c r="V64" s="53">
        <f t="shared" si="8"/>
        <v>-7.6247468913777806E-4</v>
      </c>
      <c r="W64" s="53">
        <f t="shared" si="8"/>
        <v>-7.4789847751111137E-4</v>
      </c>
      <c r="X64" s="53">
        <f t="shared" si="8"/>
        <v>-7.3332226588444468E-4</v>
      </c>
      <c r="Y64" s="53">
        <f t="shared" si="8"/>
        <v>-7.187460542577781E-4</v>
      </c>
      <c r="Z64" s="53">
        <f t="shared" si="8"/>
        <v>-7.0416984263111152E-4</v>
      </c>
      <c r="AA64" s="53">
        <f t="shared" si="8"/>
        <v>-6.8959363100444483E-4</v>
      </c>
      <c r="AB64" s="53">
        <f t="shared" si="8"/>
        <v>-6.7501741937777814E-4</v>
      </c>
      <c r="AC64" s="53">
        <f t="shared" si="8"/>
        <v>-6.6044120775111145E-4</v>
      </c>
      <c r="AD64" s="53">
        <f t="shared" si="8"/>
        <v>-6.4586499612444477E-4</v>
      </c>
      <c r="AE64" s="53">
        <f t="shared" si="8"/>
        <v>-6.3128878449777808E-4</v>
      </c>
      <c r="AF64" s="53">
        <f t="shared" si="8"/>
        <v>-6.1671257287111139E-4</v>
      </c>
      <c r="AG64" s="53">
        <f t="shared" si="8"/>
        <v>-6.0213636124444481E-4</v>
      </c>
      <c r="AH64" s="53">
        <f t="shared" si="8"/>
        <v>-5.8756014961777812E-4</v>
      </c>
      <c r="AI64" s="53">
        <f t="shared" si="8"/>
        <v>-5.7298393799111143E-4</v>
      </c>
      <c r="AJ64" s="53">
        <f t="shared" si="8"/>
        <v>-5.5840772636444474E-4</v>
      </c>
      <c r="AK64" s="53">
        <f t="shared" si="8"/>
        <v>-5.4383151473777805E-4</v>
      </c>
      <c r="AL64" s="53">
        <f t="shared" si="8"/>
        <v>-5.2925530311111137E-4</v>
      </c>
      <c r="AM64" s="53">
        <f t="shared" si="8"/>
        <v>-5.1467909148444468E-4</v>
      </c>
      <c r="AN64" s="53">
        <f t="shared" si="8"/>
        <v>-5.0010287985777799E-4</v>
      </c>
      <c r="AO64" s="53">
        <f t="shared" si="8"/>
        <v>-4.8552666823111141E-4</v>
      </c>
      <c r="AP64" s="53">
        <f t="shared" si="8"/>
        <v>-4.7095045660444472E-4</v>
      </c>
      <c r="AQ64" s="53">
        <f t="shared" si="8"/>
        <v>-4.5637424497777803E-4</v>
      </c>
      <c r="AR64" s="53">
        <f t="shared" si="8"/>
        <v>-4.417980333511114E-4</v>
      </c>
      <c r="AS64" s="53">
        <f t="shared" si="8"/>
        <v>-4.2722182172444476E-4</v>
      </c>
      <c r="AT64" s="53">
        <f t="shared" si="8"/>
        <v>-4.1264561009777807E-4</v>
      </c>
      <c r="AU64" s="53">
        <f t="shared" si="8"/>
        <v>-3.9806939847111139E-4</v>
      </c>
      <c r="AV64" s="53">
        <f t="shared" si="8"/>
        <v>-3.8349318684444475E-4</v>
      </c>
      <c r="AW64" s="53">
        <f t="shared" si="8"/>
        <v>-3.6891697521777806E-4</v>
      </c>
      <c r="AX64" s="53">
        <f t="shared" si="8"/>
        <v>-3.5434076359111143E-4</v>
      </c>
      <c r="AY64" s="53">
        <f t="shared" si="8"/>
        <v>-3.8706017557732511E-19</v>
      </c>
      <c r="AZ64" s="53">
        <f t="shared" si="8"/>
        <v>-3.8706017557732511E-19</v>
      </c>
      <c r="BA64" s="53">
        <f t="shared" si="8"/>
        <v>-3.8706017557732511E-19</v>
      </c>
      <c r="BB64" s="53">
        <f t="shared" si="8"/>
        <v>-3.8706017557732511E-19</v>
      </c>
      <c r="BC64" s="53">
        <f t="shared" si="8"/>
        <v>-3.8706017557732511E-19</v>
      </c>
      <c r="BD64" s="53">
        <f t="shared" si="8"/>
        <v>-3.8706017557732511E-19</v>
      </c>
    </row>
    <row r="65" spans="1:56" ht="12.75" customHeight="1" x14ac:dyDescent="0.3">
      <c r="A65" s="190" t="s">
        <v>226</v>
      </c>
      <c r="B65" s="9" t="s">
        <v>35</v>
      </c>
      <c r="D65" s="4" t="s">
        <v>38</v>
      </c>
      <c r="E65" s="35">
        <f>'Fixed data'!$G$6*E86/1000000</f>
        <v>9.4277671327372165E-4</v>
      </c>
      <c r="F65" s="35">
        <f>'Fixed data'!$G$6*F86/1000000</f>
        <v>9.4277671327372165E-4</v>
      </c>
      <c r="G65" s="35">
        <f>'Fixed data'!$G$6*G86/1000000</f>
        <v>9.4277671327372165E-4</v>
      </c>
      <c r="H65" s="35">
        <f>'Fixed data'!$G$6*H86/1000000</f>
        <v>9.4277671327372165E-4</v>
      </c>
      <c r="I65" s="35">
        <f>'Fixed data'!$G$6*I86/1000000</f>
        <v>9.4277671327372165E-4</v>
      </c>
      <c r="J65" s="35">
        <f>'Fixed data'!$G$6*J86/1000000</f>
        <v>9.4277671327372165E-4</v>
      </c>
      <c r="K65" s="35">
        <f>'Fixed data'!$G$6*K86/1000000</f>
        <v>9.4277671327372165E-4</v>
      </c>
      <c r="L65" s="35">
        <f>'Fixed data'!$G$6*L86/1000000</f>
        <v>9.4277671327372165E-4</v>
      </c>
      <c r="M65" s="35">
        <f>'Fixed data'!$G$6*M86/1000000</f>
        <v>9.4277671327372165E-4</v>
      </c>
      <c r="N65" s="35">
        <f>'Fixed data'!$G$6*N86/1000000</f>
        <v>9.4277671327372165E-4</v>
      </c>
      <c r="O65" s="35">
        <f>'Fixed data'!$G$6*O86/1000000</f>
        <v>9.4277671327372165E-4</v>
      </c>
      <c r="P65" s="35">
        <f>'Fixed data'!$G$6*P86/1000000</f>
        <v>9.4277671327372165E-4</v>
      </c>
      <c r="Q65" s="35">
        <f>'Fixed data'!$G$6*Q86/1000000</f>
        <v>9.4277671327372165E-4</v>
      </c>
      <c r="R65" s="35">
        <f>'Fixed data'!$G$6*R86/1000000</f>
        <v>9.4277671327372165E-4</v>
      </c>
      <c r="S65" s="35">
        <f>'Fixed data'!$G$6*S86/1000000</f>
        <v>9.4277671327372165E-4</v>
      </c>
      <c r="T65" s="35">
        <f>'Fixed data'!$G$6*T86/1000000</f>
        <v>9.4277671327372165E-4</v>
      </c>
      <c r="U65" s="35">
        <f>'Fixed data'!$G$6*U86/1000000</f>
        <v>9.4277671327372165E-4</v>
      </c>
      <c r="V65" s="35">
        <f>'Fixed data'!$G$6*V86/1000000</f>
        <v>9.4277671327372165E-4</v>
      </c>
      <c r="W65" s="35">
        <f>'Fixed data'!$G$6*W86/1000000</f>
        <v>9.4277671327372165E-4</v>
      </c>
      <c r="X65" s="35">
        <f>'Fixed data'!$G$6*X86/1000000</f>
        <v>9.4277671327372165E-4</v>
      </c>
      <c r="Y65" s="35">
        <f>'Fixed data'!$G$6*Y86/1000000</f>
        <v>9.4277671327372165E-4</v>
      </c>
      <c r="Z65" s="35">
        <f>'Fixed data'!$G$6*Z86/1000000</f>
        <v>9.4277671327372165E-4</v>
      </c>
      <c r="AA65" s="35">
        <f>'Fixed data'!$G$6*AA86/1000000</f>
        <v>9.4277671327372165E-4</v>
      </c>
      <c r="AB65" s="35">
        <f>'Fixed data'!$G$6*AB86/1000000</f>
        <v>9.4277671327372165E-4</v>
      </c>
      <c r="AC65" s="35">
        <f>'Fixed data'!$G$6*AC86/1000000</f>
        <v>9.4277671327372165E-4</v>
      </c>
      <c r="AD65" s="35">
        <f>'Fixed data'!$G$6*AD86/1000000</f>
        <v>9.4277671327372165E-4</v>
      </c>
      <c r="AE65" s="35">
        <f>'Fixed data'!$G$6*AE86/1000000</f>
        <v>9.4277671327372165E-4</v>
      </c>
      <c r="AF65" s="35">
        <f>'Fixed data'!$G$6*AF86/1000000</f>
        <v>9.4277671327372165E-4</v>
      </c>
      <c r="AG65" s="35">
        <f>'Fixed data'!$G$6*AG86/1000000</f>
        <v>9.4277671327372165E-4</v>
      </c>
      <c r="AH65" s="35">
        <f>'Fixed data'!$G$6*AH86/1000000</f>
        <v>9.4277671327372165E-4</v>
      </c>
      <c r="AI65" s="35">
        <f>'Fixed data'!$G$6*AI86/1000000</f>
        <v>9.4277671327372165E-4</v>
      </c>
      <c r="AJ65" s="35">
        <f>'Fixed data'!$G$6*AJ86/1000000</f>
        <v>9.4277671327372165E-4</v>
      </c>
      <c r="AK65" s="35">
        <f>'Fixed data'!$G$6*AK86/1000000</f>
        <v>9.4277671327372165E-4</v>
      </c>
      <c r="AL65" s="35">
        <f>'Fixed data'!$G$6*AL86/1000000</f>
        <v>9.4277671327372165E-4</v>
      </c>
      <c r="AM65" s="35">
        <f>'Fixed data'!$G$6*AM86/1000000</f>
        <v>9.4277671327372165E-4</v>
      </c>
      <c r="AN65" s="35">
        <f>'Fixed data'!$G$6*AN86/1000000</f>
        <v>9.4277671327372165E-4</v>
      </c>
      <c r="AO65" s="35">
        <f>'Fixed data'!$G$6*AO86/1000000</f>
        <v>9.4277671327372165E-4</v>
      </c>
      <c r="AP65" s="35">
        <f>'Fixed data'!$G$6*AP86/1000000</f>
        <v>9.4277671327372165E-4</v>
      </c>
      <c r="AQ65" s="35">
        <f>'Fixed data'!$G$6*AQ86/1000000</f>
        <v>9.4277671327372165E-4</v>
      </c>
      <c r="AR65" s="35">
        <f>'Fixed data'!$G$6*AR86/1000000</f>
        <v>9.4277671327372165E-4</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91"/>
      <c r="B66" s="9" t="s">
        <v>198</v>
      </c>
      <c r="D66" s="4" t="s">
        <v>38</v>
      </c>
      <c r="E66" s="35">
        <f>E87*'Fixed data'!H$5/1000000</f>
        <v>7.1503049708874098E-5</v>
      </c>
      <c r="F66" s="35">
        <f>F87*'Fixed data'!I$5/1000000</f>
        <v>7.2934478304590748E-5</v>
      </c>
      <c r="G66" s="35">
        <f>G87*'Fixed data'!J$5/1000000</f>
        <v>7.5254996828385889E-5</v>
      </c>
      <c r="H66" s="35">
        <f>H87*'Fixed data'!K$5/1000000</f>
        <v>7.7590973219294061E-5</v>
      </c>
      <c r="I66" s="35">
        <f>I87*'Fixed data'!L$5/1000000</f>
        <v>8.0008542596535895E-5</v>
      </c>
      <c r="J66" s="35">
        <f>J87*'Fixed data'!M$5/1000000</f>
        <v>1.3814590800769979E-4</v>
      </c>
      <c r="K66" s="35">
        <f>K87*'Fixed data'!N$5/1000000</f>
        <v>1.9219134788025388E-4</v>
      </c>
      <c r="L66" s="35">
        <f>L87*'Fixed data'!O$5/1000000</f>
        <v>2.4214486221419828E-4</v>
      </c>
      <c r="M66" s="35">
        <f>M87*'Fixed data'!P$5/1000000</f>
        <v>2.8800645100953288E-4</v>
      </c>
      <c r="N66" s="35">
        <f>N87*'Fixed data'!Q$5/1000000</f>
        <v>3.297761142662578E-4</v>
      </c>
      <c r="O66" s="35">
        <f>O87*'Fixed data'!R$5/1000000</f>
        <v>3.6745385198437287E-4</v>
      </c>
      <c r="P66" s="35">
        <f>P87*'Fixed data'!S$5/1000000</f>
        <v>4.0103966416387825E-4</v>
      </c>
      <c r="Q66" s="35">
        <f>Q87*'Fixed data'!T$5/1000000</f>
        <v>4.3053355080477384E-4</v>
      </c>
      <c r="R66" s="35">
        <f>R87*'Fixed data'!U$5/1000000</f>
        <v>4.559355119070598E-4</v>
      </c>
      <c r="S66" s="35">
        <f>S87*'Fixed data'!V$5/1000000</f>
        <v>4.772455474707359E-4</v>
      </c>
      <c r="T66" s="35">
        <f>T87*'Fixed data'!W$5/1000000</f>
        <v>4.8629864323895079E-4</v>
      </c>
      <c r="U66" s="35">
        <f>U87*'Fixed data'!X$5/1000000</f>
        <v>5.0149215330008744E-4</v>
      </c>
      <c r="V66" s="35">
        <f>V87*'Fixed data'!Y$5/1000000</f>
        <v>5.1241688858175041E-4</v>
      </c>
      <c r="W66" s="35">
        <f>W87*'Fixed data'!Z$5/1000000</f>
        <v>5.1907284908393964E-4</v>
      </c>
      <c r="X66" s="35">
        <f>X87*'Fixed data'!AA$5/1000000</f>
        <v>5.2146003480665535E-4</v>
      </c>
      <c r="Y66" s="35">
        <f>Y87*'Fixed data'!AB$5/1000000</f>
        <v>5.1957844574989731E-4</v>
      </c>
      <c r="Z66" s="35">
        <f>Z87*'Fixed data'!AC$5/1000000</f>
        <v>5.092538698655871E-4</v>
      </c>
      <c r="AA66" s="35">
        <f>AA87*'Fixed data'!AD$5/1000000</f>
        <v>4.9913964373412992E-4</v>
      </c>
      <c r="AB66" s="35">
        <f>AB87*'Fixed data'!AE$5/1000000</f>
        <v>4.84756642823199E-4</v>
      </c>
      <c r="AC66" s="35">
        <f>AC87*'Fixed data'!AF$5/1000000</f>
        <v>4.6610486713279456E-4</v>
      </c>
      <c r="AD66" s="35">
        <f>AD87*'Fixed data'!AG$5/1000000</f>
        <v>4.4318431666291632E-4</v>
      </c>
      <c r="AE66" s="35">
        <f>AE87*'Fixed data'!AH$5/1000000</f>
        <v>4.1599499141356457E-4</v>
      </c>
      <c r="AF66" s="35">
        <f>AF87*'Fixed data'!AI$5/1000000</f>
        <v>3.8453689138473896E-4</v>
      </c>
      <c r="AG66" s="35">
        <f>AG87*'Fixed data'!AJ$5/1000000</f>
        <v>3.4881001657643978E-4</v>
      </c>
      <c r="AH66" s="35">
        <f>AH87*'Fixed data'!AK$5/1000000</f>
        <v>3.0881436698866691E-4</v>
      </c>
      <c r="AI66" s="35">
        <f>AI87*'Fixed data'!AL$5/1000000</f>
        <v>2.6311994293157481E-4</v>
      </c>
      <c r="AJ66" s="35">
        <f>AJ87*'Fixed data'!AM$5/1000000</f>
        <v>2.1489165626910285E-4</v>
      </c>
      <c r="AK66" s="35">
        <f>AK87*'Fixed data'!AN$5/1000000</f>
        <v>1.623945948271571E-4</v>
      </c>
      <c r="AL66" s="35">
        <f>AL87*'Fixed data'!AO$5/1000000</f>
        <v>1.0562875860573777E-4</v>
      </c>
      <c r="AM66" s="35">
        <f>AM87*'Fixed data'!AP$5/1000000</f>
        <v>4.4594147604843672E-5</v>
      </c>
      <c r="AN66" s="35">
        <f>AN87*'Fixed data'!AQ$5/1000000</f>
        <v>4.6276945627667962E-5</v>
      </c>
      <c r="AO66" s="35">
        <f>AO87*'Fixed data'!AR$5/1000000</f>
        <v>4.7749393897639217E-5</v>
      </c>
      <c r="AP66" s="35">
        <f>AP87*'Fixed data'!AS$5/1000000</f>
        <v>4.9221842167610471E-5</v>
      </c>
      <c r="AQ66" s="35">
        <f>AQ87*'Fixed data'!AT$5/1000000</f>
        <v>5.0694290437581719E-5</v>
      </c>
      <c r="AR66" s="35">
        <f>AR87*'Fixed data'!AU$5/1000000</f>
        <v>5.2166738707552974E-5</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91"/>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91"/>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91"/>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91"/>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91"/>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91"/>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91"/>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91"/>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91"/>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92"/>
      <c r="B76" s="13" t="s">
        <v>97</v>
      </c>
      <c r="C76" s="13"/>
      <c r="D76" s="13" t="s">
        <v>38</v>
      </c>
      <c r="E76" s="53">
        <f>SUM(E65:E75)</f>
        <v>1.0142797629825958E-3</v>
      </c>
      <c r="F76" s="53">
        <f t="shared" ref="F76:BD76" si="9">SUM(F65:F75)</f>
        <v>1.0157111915783123E-3</v>
      </c>
      <c r="G76" s="53">
        <f t="shared" si="9"/>
        <v>1.0180317101021075E-3</v>
      </c>
      <c r="H76" s="53">
        <f t="shared" si="9"/>
        <v>1.0203676864930158E-3</v>
      </c>
      <c r="I76" s="53">
        <f t="shared" si="9"/>
        <v>1.0227852558702575E-3</v>
      </c>
      <c r="J76" s="53">
        <f t="shared" si="9"/>
        <v>1.0809226212814215E-3</v>
      </c>
      <c r="K76" s="53">
        <f t="shared" si="9"/>
        <v>1.1349680611539756E-3</v>
      </c>
      <c r="L76" s="53">
        <f t="shared" si="9"/>
        <v>1.1849215754879199E-3</v>
      </c>
      <c r="M76" s="53">
        <f t="shared" si="9"/>
        <v>1.2307831642832546E-3</v>
      </c>
      <c r="N76" s="53">
        <f t="shared" si="9"/>
        <v>1.2725528275399794E-3</v>
      </c>
      <c r="O76" s="53">
        <f t="shared" si="9"/>
        <v>1.3102305652580946E-3</v>
      </c>
      <c r="P76" s="53">
        <f t="shared" si="9"/>
        <v>1.3438163774375999E-3</v>
      </c>
      <c r="Q76" s="53">
        <f t="shared" si="9"/>
        <v>1.3733102640784956E-3</v>
      </c>
      <c r="R76" s="53">
        <f t="shared" si="9"/>
        <v>1.3987122251807814E-3</v>
      </c>
      <c r="S76" s="53">
        <f t="shared" si="9"/>
        <v>1.4200222607444577E-3</v>
      </c>
      <c r="T76" s="53">
        <f t="shared" si="9"/>
        <v>1.4290753565126724E-3</v>
      </c>
      <c r="U76" s="53">
        <f t="shared" si="9"/>
        <v>1.4442688665738091E-3</v>
      </c>
      <c r="V76" s="53">
        <f t="shared" si="9"/>
        <v>1.4551936018554722E-3</v>
      </c>
      <c r="W76" s="53">
        <f t="shared" si="9"/>
        <v>1.4618495623576612E-3</v>
      </c>
      <c r="X76" s="53">
        <f t="shared" si="9"/>
        <v>1.464236748080377E-3</v>
      </c>
      <c r="Y76" s="53">
        <f t="shared" si="9"/>
        <v>1.462355159023619E-3</v>
      </c>
      <c r="Z76" s="53">
        <f t="shared" si="9"/>
        <v>1.4520305831393087E-3</v>
      </c>
      <c r="AA76" s="53">
        <f t="shared" si="9"/>
        <v>1.4419163570078516E-3</v>
      </c>
      <c r="AB76" s="53">
        <f t="shared" si="9"/>
        <v>1.4275333560969205E-3</v>
      </c>
      <c r="AC76" s="53">
        <f t="shared" si="9"/>
        <v>1.4088815804065161E-3</v>
      </c>
      <c r="AD76" s="53">
        <f t="shared" si="9"/>
        <v>1.385961029936638E-3</v>
      </c>
      <c r="AE76" s="53">
        <f t="shared" si="9"/>
        <v>1.3587717046872863E-3</v>
      </c>
      <c r="AF76" s="53">
        <f t="shared" si="9"/>
        <v>1.3273136046584606E-3</v>
      </c>
      <c r="AG76" s="53">
        <f t="shared" si="9"/>
        <v>1.2915867298501614E-3</v>
      </c>
      <c r="AH76" s="53">
        <f t="shared" si="9"/>
        <v>1.2515910802623886E-3</v>
      </c>
      <c r="AI76" s="53">
        <f t="shared" si="9"/>
        <v>1.2058966562052964E-3</v>
      </c>
      <c r="AJ76" s="53">
        <f t="shared" si="9"/>
        <v>1.1576683695428244E-3</v>
      </c>
      <c r="AK76" s="53">
        <f t="shared" si="9"/>
        <v>1.1051713081008789E-3</v>
      </c>
      <c r="AL76" s="53">
        <f t="shared" si="9"/>
        <v>1.0484054718794594E-3</v>
      </c>
      <c r="AM76" s="53">
        <f t="shared" si="9"/>
        <v>9.8737086087856527E-4</v>
      </c>
      <c r="AN76" s="53">
        <f t="shared" si="9"/>
        <v>9.8905365890138955E-4</v>
      </c>
      <c r="AO76" s="53">
        <f t="shared" si="9"/>
        <v>9.905261071713608E-4</v>
      </c>
      <c r="AP76" s="53">
        <f t="shared" si="9"/>
        <v>9.9199855544133205E-4</v>
      </c>
      <c r="AQ76" s="53">
        <f t="shared" si="9"/>
        <v>9.9347100371130329E-4</v>
      </c>
      <c r="AR76" s="53">
        <f t="shared" si="9"/>
        <v>9.9494345198127454E-4</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-6.0068433986174043E-3</v>
      </c>
      <c r="F77" s="54">
        <f>IF('Fixed data'!$G$19=FALSE,F64+F76,F64)</f>
        <v>2.0017116413868124E-5</v>
      </c>
      <c r="G77" s="54">
        <f>IF('Fixed data'!$G$19=FALSE,G64+G76,G64)</f>
        <v>3.6913846564329885E-5</v>
      </c>
      <c r="H77" s="54">
        <f>IF('Fixed data'!$G$19=FALSE,H64+H76,H64)</f>
        <v>5.3826034581904705E-5</v>
      </c>
      <c r="I77" s="54">
        <f>IF('Fixed data'!$G$19=FALSE,I64+I76,I64)</f>
        <v>7.0819815585813147E-5</v>
      </c>
      <c r="J77" s="54">
        <f>IF('Fixed data'!$G$19=FALSE,J64+J76,J64)</f>
        <v>1.4353339262364383E-4</v>
      </c>
      <c r="K77" s="54">
        <f>IF('Fixed data'!$G$19=FALSE,K64+K76,K64)</f>
        <v>2.1215504412286455E-4</v>
      </c>
      <c r="L77" s="54">
        <f>IF('Fixed data'!$G$19=FALSE,L64+L76,L64)</f>
        <v>2.7668477008347553E-4</v>
      </c>
      <c r="M77" s="54">
        <f>IF('Fixed data'!$G$19=FALSE,M64+M76,M64)</f>
        <v>3.3712257050547677E-4</v>
      </c>
      <c r="N77" s="54">
        <f>IF('Fixed data'!$G$19=FALSE,N64+N76,N64)</f>
        <v>3.9346844538886826E-4</v>
      </c>
      <c r="O77" s="54">
        <f>IF('Fixed data'!$G$19=FALSE,O64+O76,O64)</f>
        <v>4.4572239473365002E-4</v>
      </c>
      <c r="P77" s="54">
        <f>IF('Fixed data'!$G$19=FALSE,P64+P76,P64)</f>
        <v>4.9388441853982204E-4</v>
      </c>
      <c r="Q77" s="54">
        <f>IF('Fixed data'!$G$19=FALSE,Q64+Q76,Q64)</f>
        <v>5.3795451680738442E-4</v>
      </c>
      <c r="R77" s="54">
        <f>IF('Fixed data'!$G$19=FALSE,R64+R76,R64)</f>
        <v>5.7793268953633685E-4</v>
      </c>
      <c r="S77" s="54">
        <f>IF('Fixed data'!$G$19=FALSE,S64+S76,S64)</f>
        <v>6.1381893672667965E-4</v>
      </c>
      <c r="T77" s="54">
        <f>IF('Fixed data'!$G$19=FALSE,T64+T76,T64)</f>
        <v>6.3744824412156117E-4</v>
      </c>
      <c r="U77" s="54">
        <f>IF('Fixed data'!$G$19=FALSE,U64+U76,U64)</f>
        <v>6.6721796580936446E-4</v>
      </c>
      <c r="V77" s="54">
        <f>IF('Fixed data'!$G$19=FALSE,V64+V76,V64)</f>
        <v>6.9271891271769411E-4</v>
      </c>
      <c r="W77" s="54">
        <f>IF('Fixed data'!$G$19=FALSE,W64+W76,W64)</f>
        <v>7.1395108484654981E-4</v>
      </c>
      <c r="X77" s="54">
        <f>IF('Fixed data'!$G$19=FALSE,X64+X76,X64)</f>
        <v>7.3091448219593231E-4</v>
      </c>
      <c r="Y77" s="54">
        <f>IF('Fixed data'!$G$19=FALSE,Y64+Y76,Y64)</f>
        <v>7.4360910476584086E-4</v>
      </c>
      <c r="Z77" s="54">
        <f>IF('Fixed data'!$G$19=FALSE,Z64+Z76,Z64)</f>
        <v>7.4786074050819723E-4</v>
      </c>
      <c r="AA77" s="54">
        <f>IF('Fixed data'!$G$19=FALSE,AA64+AA76,AA64)</f>
        <v>7.5232272600340674E-4</v>
      </c>
      <c r="AB77" s="54">
        <f>IF('Fixed data'!$G$19=FALSE,AB64+AB76,AB64)</f>
        <v>7.525159367191424E-4</v>
      </c>
      <c r="AC77" s="54">
        <f>IF('Fixed data'!$G$19=FALSE,AC64+AC76,AC64)</f>
        <v>7.4844037265540465E-4</v>
      </c>
      <c r="AD77" s="54">
        <f>IF('Fixed data'!$G$19=FALSE,AD64+AD76,AD64)</f>
        <v>7.4009603381219326E-4</v>
      </c>
      <c r="AE77" s="54">
        <f>IF('Fixed data'!$G$19=FALSE,AE64+AE76,AE64)</f>
        <v>7.2748292018950825E-4</v>
      </c>
      <c r="AF77" s="54">
        <f>IF('Fixed data'!$G$19=FALSE,AF64+AF76,AF64)</f>
        <v>7.1060103178734917E-4</v>
      </c>
      <c r="AG77" s="54">
        <f>IF('Fixed data'!$G$19=FALSE,AG64+AG76,AG64)</f>
        <v>6.8945036860571657E-4</v>
      </c>
      <c r="AH77" s="54">
        <f>IF('Fixed data'!$G$19=FALSE,AH64+AH76,AH64)</f>
        <v>6.6403093064461044E-4</v>
      </c>
      <c r="AI77" s="54">
        <f>IF('Fixed data'!$G$19=FALSE,AI64+AI76,AI64)</f>
        <v>6.3291271821418497E-4</v>
      </c>
      <c r="AJ77" s="54">
        <f>IF('Fixed data'!$G$19=FALSE,AJ64+AJ76,AJ64)</f>
        <v>5.992606431783797E-4</v>
      </c>
      <c r="AK77" s="54">
        <f>IF('Fixed data'!$G$19=FALSE,AK64+AK76,AK64)</f>
        <v>5.613397933631008E-4</v>
      </c>
      <c r="AL77" s="54">
        <f>IF('Fixed data'!$G$19=FALSE,AL64+AL76,AL64)</f>
        <v>5.1915016876834805E-4</v>
      </c>
      <c r="AM77" s="54">
        <f>IF('Fixed data'!$G$19=FALSE,AM64+AM76,AM64)</f>
        <v>4.7269176939412059E-4</v>
      </c>
      <c r="AN77" s="54">
        <f>IF('Fixed data'!$G$19=FALSE,AN64+AN76,AN64)</f>
        <v>4.8895077904361156E-4</v>
      </c>
      <c r="AO77" s="54">
        <f>IF('Fixed data'!$G$19=FALSE,AO64+AO76,AO64)</f>
        <v>5.0499943894024939E-4</v>
      </c>
      <c r="AP77" s="54">
        <f>IF('Fixed data'!$G$19=FALSE,AP64+AP76,AP64)</f>
        <v>5.2104809883688733E-4</v>
      </c>
      <c r="AQ77" s="54">
        <f>IF('Fixed data'!$G$19=FALSE,AQ64+AQ76,AQ64)</f>
        <v>5.3709675873352526E-4</v>
      </c>
      <c r="AR77" s="54">
        <f>IF('Fixed data'!$G$19=FALSE,AR64+AR76,AR64)</f>
        <v>5.531454186301632E-4</v>
      </c>
      <c r="AS77" s="54">
        <f>IF('Fixed data'!$G$19=FALSE,AS64+AS76,AS64)</f>
        <v>-4.2722182172444476E-4</v>
      </c>
      <c r="AT77" s="54">
        <f>IF('Fixed data'!$G$19=FALSE,AT64+AT76,AT64)</f>
        <v>-4.1264561009777807E-4</v>
      </c>
      <c r="AU77" s="54">
        <f>IF('Fixed data'!$G$19=FALSE,AU64+AU76,AU64)</f>
        <v>-3.9806939847111139E-4</v>
      </c>
      <c r="AV77" s="54">
        <f>IF('Fixed data'!$G$19=FALSE,AV64+AV76,AV64)</f>
        <v>-3.8349318684444475E-4</v>
      </c>
      <c r="AW77" s="54">
        <f>IF('Fixed data'!$G$19=FALSE,AW64+AW76,AW64)</f>
        <v>-3.6891697521777806E-4</v>
      </c>
      <c r="AX77" s="54">
        <f>IF('Fixed data'!$G$19=FALSE,AX64+AX76,AX64)</f>
        <v>-3.5434076359111143E-4</v>
      </c>
      <c r="AY77" s="54">
        <f>IF('Fixed data'!$G$19=FALSE,AY64+AY76,AY64)</f>
        <v>-3.8706017557732511E-19</v>
      </c>
      <c r="AZ77" s="54">
        <f>IF('Fixed data'!$G$19=FALSE,AZ64+AZ76,AZ64)</f>
        <v>-3.8706017557732511E-19</v>
      </c>
      <c r="BA77" s="54">
        <f>IF('Fixed data'!$G$19=FALSE,BA64+BA76,BA64)</f>
        <v>-3.8706017557732511E-19</v>
      </c>
      <c r="BB77" s="54">
        <f>IF('Fixed data'!$G$19=FALSE,BB64+BB76,BB64)</f>
        <v>-3.8706017557732511E-19</v>
      </c>
      <c r="BC77" s="54">
        <f>IF('Fixed data'!$G$19=FALSE,BC64+BC76,BC64)</f>
        <v>-3.8706017557732511E-19</v>
      </c>
      <c r="BD77" s="54">
        <f>IF('Fixed data'!$G$19=FALSE,BD64+BD76,BD64)</f>
        <v>-3.8706017557732511E-19</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-5.8037134286158497E-3</v>
      </c>
      <c r="F80" s="55">
        <f t="shared" ref="F80:BD80" si="10">F77*F78</f>
        <v>1.8686192362825854E-5</v>
      </c>
      <c r="G80" s="55">
        <f t="shared" si="10"/>
        <v>3.3294174646845925E-5</v>
      </c>
      <c r="H80" s="55">
        <f t="shared" si="10"/>
        <v>4.6906279484235432E-5</v>
      </c>
      <c r="I80" s="55">
        <f t="shared" si="10"/>
        <v>5.9628384405123766E-5</v>
      </c>
      <c r="J80" s="55">
        <f t="shared" si="10"/>
        <v>1.167645073790119E-4</v>
      </c>
      <c r="K80" s="55">
        <f t="shared" si="10"/>
        <v>1.6675194694404835E-4</v>
      </c>
      <c r="L80" s="55">
        <f t="shared" si="10"/>
        <v>2.1011761183042764E-4</v>
      </c>
      <c r="M80" s="55">
        <f t="shared" si="10"/>
        <v>2.473572714040452E-4</v>
      </c>
      <c r="N80" s="55">
        <f t="shared" si="10"/>
        <v>2.7893718353730476E-4</v>
      </c>
      <c r="O80" s="55">
        <f t="shared" si="10"/>
        <v>3.0529564378594976E-4</v>
      </c>
      <c r="P80" s="55">
        <f t="shared" si="10"/>
        <v>3.2684445947489207E-4</v>
      </c>
      <c r="Q80" s="55">
        <f t="shared" si="10"/>
        <v>3.439703521375127E-4</v>
      </c>
      <c r="R80" s="55">
        <f t="shared" si="10"/>
        <v>3.5703629160117081E-4</v>
      </c>
      <c r="S80" s="55">
        <f t="shared" si="10"/>
        <v>3.6638276486640784E-4</v>
      </c>
      <c r="T80" s="55">
        <f t="shared" si="10"/>
        <v>3.6762017079711536E-4</v>
      </c>
      <c r="U80" s="55">
        <f t="shared" si="10"/>
        <v>3.7177637225562849E-4</v>
      </c>
      <c r="V80" s="55">
        <f t="shared" si="10"/>
        <v>3.7293294323875389E-4</v>
      </c>
      <c r="W80" s="55">
        <f t="shared" si="10"/>
        <v>3.7136571944074701E-4</v>
      </c>
      <c r="X80" s="55">
        <f t="shared" si="10"/>
        <v>3.6733268318871529E-4</v>
      </c>
      <c r="Y80" s="55">
        <f t="shared" si="10"/>
        <v>3.6107494435564031E-4</v>
      </c>
      <c r="Z80" s="55">
        <f t="shared" si="10"/>
        <v>3.5085933812712208E-4</v>
      </c>
      <c r="AA80" s="55">
        <f t="shared" si="10"/>
        <v>3.410170835136464E-4</v>
      </c>
      <c r="AB80" s="55">
        <f t="shared" si="10"/>
        <v>3.2956972285540421E-4</v>
      </c>
      <c r="AC80" s="55">
        <f t="shared" si="10"/>
        <v>3.1670029033724296E-4</v>
      </c>
      <c r="AD80" s="55">
        <f t="shared" si="10"/>
        <v>3.025791386263666E-4</v>
      </c>
      <c r="AE80" s="55">
        <f t="shared" si="10"/>
        <v>2.8736465954727532E-4</v>
      </c>
      <c r="AF80" s="55">
        <f t="shared" si="10"/>
        <v>2.7120396807254907E-4</v>
      </c>
      <c r="AG80" s="55">
        <f t="shared" si="10"/>
        <v>2.5423355136907678E-4</v>
      </c>
      <c r="AH80" s="55">
        <f t="shared" si="10"/>
        <v>2.3657988456082948E-4</v>
      </c>
      <c r="AI80" s="55">
        <f t="shared" si="10"/>
        <v>2.5315695129462748E-4</v>
      </c>
      <c r="AJ80" s="55">
        <f t="shared" si="10"/>
        <v>2.3271510084690245E-4</v>
      </c>
      <c r="AK80" s="55">
        <f t="shared" si="10"/>
        <v>2.1163983543464441E-4</v>
      </c>
      <c r="AL80" s="55">
        <f t="shared" si="10"/>
        <v>1.9003227147818409E-4</v>
      </c>
      <c r="AM80" s="55">
        <f t="shared" si="10"/>
        <v>1.6798680712334124E-4</v>
      </c>
      <c r="AN80" s="55">
        <f t="shared" si="10"/>
        <v>1.6870387302677351E-4</v>
      </c>
      <c r="AO80" s="55">
        <f t="shared" si="10"/>
        <v>1.6916619521341794E-4</v>
      </c>
      <c r="AP80" s="55">
        <f t="shared" si="10"/>
        <v>1.6945846838803608E-4</v>
      </c>
      <c r="AQ80" s="55">
        <f t="shared" si="10"/>
        <v>1.6959020611361707E-4</v>
      </c>
      <c r="AR80" s="55">
        <f t="shared" si="10"/>
        <v>1.6957051202376767E-4</v>
      </c>
      <c r="AS80" s="55">
        <f t="shared" si="10"/>
        <v>-1.2715317667716145E-4</v>
      </c>
      <c r="AT80" s="55">
        <f t="shared" si="10"/>
        <v>-1.1923775529338762E-4</v>
      </c>
      <c r="AU80" s="55">
        <f t="shared" si="10"/>
        <v>-1.1167555775965411E-4</v>
      </c>
      <c r="AV80" s="55">
        <f t="shared" si="10"/>
        <v>-1.0445272286879054E-4</v>
      </c>
      <c r="AW80" s="55">
        <f t="shared" si="10"/>
        <v>-9.7555897209967342E-5</v>
      </c>
      <c r="AX80" s="55">
        <f t="shared" si="10"/>
        <v>-9.097221734729211E-5</v>
      </c>
      <c r="AY80" s="55">
        <f t="shared" si="10"/>
        <v>-9.6478141336346795E-20</v>
      </c>
      <c r="AZ80" s="55">
        <f t="shared" si="10"/>
        <v>-9.3668098384802718E-20</v>
      </c>
      <c r="BA80" s="55">
        <f t="shared" si="10"/>
        <v>-9.093990134446868E-20</v>
      </c>
      <c r="BB80" s="55">
        <f t="shared" si="10"/>
        <v>-8.8291166353853086E-20</v>
      </c>
      <c r="BC80" s="55">
        <f t="shared" si="10"/>
        <v>-8.5719578984323379E-20</v>
      </c>
      <c r="BD80" s="55">
        <f t="shared" si="10"/>
        <v>-8.3222892217789697E-20</v>
      </c>
    </row>
    <row r="81" spans="1:56" x14ac:dyDescent="0.3">
      <c r="A81" s="75"/>
      <c r="B81" s="15" t="s">
        <v>18</v>
      </c>
      <c r="C81" s="15"/>
      <c r="D81" s="14" t="s">
        <v>38</v>
      </c>
      <c r="E81" s="56">
        <f>+E80</f>
        <v>-5.8037134286158497E-3</v>
      </c>
      <c r="F81" s="56">
        <f t="shared" ref="F81:BD81" si="11">+E81+F80</f>
        <v>-5.785027236253024E-3</v>
      </c>
      <c r="G81" s="56">
        <f t="shared" si="11"/>
        <v>-5.7517330616061778E-3</v>
      </c>
      <c r="H81" s="56">
        <f t="shared" si="11"/>
        <v>-5.7048267821219424E-3</v>
      </c>
      <c r="I81" s="56">
        <f t="shared" si="11"/>
        <v>-5.6451983977168184E-3</v>
      </c>
      <c r="J81" s="56">
        <f t="shared" si="11"/>
        <v>-5.5284338903378062E-3</v>
      </c>
      <c r="K81" s="56">
        <f t="shared" si="11"/>
        <v>-5.3616819433937582E-3</v>
      </c>
      <c r="L81" s="56">
        <f t="shared" si="11"/>
        <v>-5.1515643315633306E-3</v>
      </c>
      <c r="M81" s="56">
        <f t="shared" si="11"/>
        <v>-4.9042070601592854E-3</v>
      </c>
      <c r="N81" s="56">
        <f t="shared" si="11"/>
        <v>-4.6252698766219803E-3</v>
      </c>
      <c r="O81" s="56">
        <f t="shared" si="11"/>
        <v>-4.3199742328360307E-3</v>
      </c>
      <c r="P81" s="56">
        <f t="shared" si="11"/>
        <v>-3.9931297733611388E-3</v>
      </c>
      <c r="Q81" s="56">
        <f t="shared" si="11"/>
        <v>-3.6491594212236262E-3</v>
      </c>
      <c r="R81" s="56">
        <f t="shared" si="11"/>
        <v>-3.2921231296224552E-3</v>
      </c>
      <c r="S81" s="56">
        <f t="shared" si="11"/>
        <v>-2.9257403647560474E-3</v>
      </c>
      <c r="T81" s="56">
        <f t="shared" si="11"/>
        <v>-2.5581201939589319E-3</v>
      </c>
      <c r="U81" s="56">
        <f t="shared" si="11"/>
        <v>-2.1863438217033034E-3</v>
      </c>
      <c r="V81" s="56">
        <f t="shared" si="11"/>
        <v>-1.8134108784645495E-3</v>
      </c>
      <c r="W81" s="56">
        <f t="shared" si="11"/>
        <v>-1.4420451590238025E-3</v>
      </c>
      <c r="X81" s="56">
        <f t="shared" si="11"/>
        <v>-1.0747124758350873E-3</v>
      </c>
      <c r="Y81" s="56">
        <f t="shared" si="11"/>
        <v>-7.1363753147944697E-4</v>
      </c>
      <c r="Z81" s="56">
        <f t="shared" si="11"/>
        <v>-3.6277819335232489E-4</v>
      </c>
      <c r="AA81" s="56">
        <f t="shared" si="11"/>
        <v>-2.1761109838678487E-5</v>
      </c>
      <c r="AB81" s="56">
        <f t="shared" si="11"/>
        <v>3.0780861301672572E-4</v>
      </c>
      <c r="AC81" s="56">
        <f t="shared" si="11"/>
        <v>6.2450890335396863E-4</v>
      </c>
      <c r="AD81" s="56">
        <f t="shared" si="11"/>
        <v>9.2708804198033518E-4</v>
      </c>
      <c r="AE81" s="56">
        <f t="shared" si="11"/>
        <v>1.2144527015276105E-3</v>
      </c>
      <c r="AF81" s="56">
        <f t="shared" si="11"/>
        <v>1.4856566696001595E-3</v>
      </c>
      <c r="AG81" s="56">
        <f t="shared" si="11"/>
        <v>1.7398902209692364E-3</v>
      </c>
      <c r="AH81" s="56">
        <f t="shared" si="11"/>
        <v>1.9764701055300657E-3</v>
      </c>
      <c r="AI81" s="56">
        <f t="shared" si="11"/>
        <v>2.229627056824693E-3</v>
      </c>
      <c r="AJ81" s="56">
        <f t="shared" si="11"/>
        <v>2.4623421576715956E-3</v>
      </c>
      <c r="AK81" s="56">
        <f t="shared" si="11"/>
        <v>2.6739819931062398E-3</v>
      </c>
      <c r="AL81" s="56">
        <f t="shared" si="11"/>
        <v>2.864014264584424E-3</v>
      </c>
      <c r="AM81" s="56">
        <f t="shared" si="11"/>
        <v>3.0320010717077655E-3</v>
      </c>
      <c r="AN81" s="56">
        <f t="shared" si="11"/>
        <v>3.2007049447345388E-3</v>
      </c>
      <c r="AO81" s="56">
        <f t="shared" si="11"/>
        <v>3.3698711399479568E-3</v>
      </c>
      <c r="AP81" s="56">
        <f t="shared" si="11"/>
        <v>3.539329608335993E-3</v>
      </c>
      <c r="AQ81" s="56">
        <f t="shared" si="11"/>
        <v>3.7089198144496099E-3</v>
      </c>
      <c r="AR81" s="56">
        <f t="shared" si="11"/>
        <v>3.8784903264733775E-3</v>
      </c>
      <c r="AS81" s="56">
        <f t="shared" si="11"/>
        <v>3.7513371497962162E-3</v>
      </c>
      <c r="AT81" s="56">
        <f t="shared" si="11"/>
        <v>3.6320993945028286E-3</v>
      </c>
      <c r="AU81" s="56">
        <f t="shared" si="11"/>
        <v>3.5204238367431743E-3</v>
      </c>
      <c r="AV81" s="56">
        <f t="shared" si="11"/>
        <v>3.4159711138743837E-3</v>
      </c>
      <c r="AW81" s="56">
        <f t="shared" si="11"/>
        <v>3.3184152166644163E-3</v>
      </c>
      <c r="AX81" s="56">
        <f t="shared" si="11"/>
        <v>3.2274429993171243E-3</v>
      </c>
      <c r="AY81" s="56">
        <f t="shared" si="11"/>
        <v>3.2274429993171243E-3</v>
      </c>
      <c r="AZ81" s="56">
        <f t="shared" si="11"/>
        <v>3.2274429993171243E-3</v>
      </c>
      <c r="BA81" s="56">
        <f t="shared" si="11"/>
        <v>3.2274429993171243E-3</v>
      </c>
      <c r="BB81" s="56">
        <f t="shared" si="11"/>
        <v>3.2274429993171243E-3</v>
      </c>
      <c r="BC81" s="56">
        <f t="shared" si="11"/>
        <v>3.2274429993171243E-3</v>
      </c>
      <c r="BD81" s="56">
        <f t="shared" si="11"/>
        <v>3.2274429993171243E-3</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93" t="s">
        <v>296</v>
      </c>
      <c r="B86" s="4" t="s">
        <v>208</v>
      </c>
      <c r="D86" s="4" t="s">
        <v>84</v>
      </c>
      <c r="E86" s="44">
        <f>'Option workings'!$E$8</f>
        <v>19.47030153362271</v>
      </c>
      <c r="F86" s="44">
        <f>'Option workings'!$E$8</f>
        <v>19.47030153362271</v>
      </c>
      <c r="G86" s="44">
        <f>'Option workings'!$E$8</f>
        <v>19.47030153362271</v>
      </c>
      <c r="H86" s="44">
        <f>'Option workings'!$E$8</f>
        <v>19.47030153362271</v>
      </c>
      <c r="I86" s="44">
        <f>'Option workings'!$E$8</f>
        <v>19.47030153362271</v>
      </c>
      <c r="J86" s="44">
        <f>'Option workings'!$E$8</f>
        <v>19.47030153362271</v>
      </c>
      <c r="K86" s="44">
        <f>'Option workings'!$E$8</f>
        <v>19.47030153362271</v>
      </c>
      <c r="L86" s="44">
        <f>'Option workings'!$E$8</f>
        <v>19.47030153362271</v>
      </c>
      <c r="M86" s="44">
        <f>'Option workings'!$E$8</f>
        <v>19.47030153362271</v>
      </c>
      <c r="N86" s="44">
        <f>'Option workings'!$E$8</f>
        <v>19.47030153362271</v>
      </c>
      <c r="O86" s="44">
        <f>'Option workings'!$E$8</f>
        <v>19.47030153362271</v>
      </c>
      <c r="P86" s="44">
        <f>'Option workings'!$E$8</f>
        <v>19.47030153362271</v>
      </c>
      <c r="Q86" s="44">
        <f>'Option workings'!$E$8</f>
        <v>19.47030153362271</v>
      </c>
      <c r="R86" s="44">
        <f>'Option workings'!$E$8</f>
        <v>19.47030153362271</v>
      </c>
      <c r="S86" s="44">
        <f>'Option workings'!$E$8</f>
        <v>19.47030153362271</v>
      </c>
      <c r="T86" s="44">
        <f>'Option workings'!$E$8</f>
        <v>19.47030153362271</v>
      </c>
      <c r="U86" s="44">
        <f>'Option workings'!$E$8</f>
        <v>19.47030153362271</v>
      </c>
      <c r="V86" s="44">
        <f>'Option workings'!$E$8</f>
        <v>19.47030153362271</v>
      </c>
      <c r="W86" s="44">
        <f>'Option workings'!$E$8</f>
        <v>19.47030153362271</v>
      </c>
      <c r="X86" s="44">
        <f>'Option workings'!$E$8</f>
        <v>19.47030153362271</v>
      </c>
      <c r="Y86" s="44">
        <f>'Option workings'!$E$8</f>
        <v>19.47030153362271</v>
      </c>
      <c r="Z86" s="44">
        <f>'Option workings'!$E$8</f>
        <v>19.47030153362271</v>
      </c>
      <c r="AA86" s="44">
        <f>'Option workings'!$E$8</f>
        <v>19.47030153362271</v>
      </c>
      <c r="AB86" s="44">
        <f>'Option workings'!$E$8</f>
        <v>19.47030153362271</v>
      </c>
      <c r="AC86" s="44">
        <f>'Option workings'!$E$8</f>
        <v>19.47030153362271</v>
      </c>
      <c r="AD86" s="44">
        <f>'Option workings'!$E$8</f>
        <v>19.47030153362271</v>
      </c>
      <c r="AE86" s="44">
        <f>'Option workings'!$E$8</f>
        <v>19.47030153362271</v>
      </c>
      <c r="AF86" s="44">
        <f>'Option workings'!$E$8</f>
        <v>19.47030153362271</v>
      </c>
      <c r="AG86" s="44">
        <f>'Option workings'!$E$8</f>
        <v>19.47030153362271</v>
      </c>
      <c r="AH86" s="44">
        <f>'Option workings'!$E$8</f>
        <v>19.47030153362271</v>
      </c>
      <c r="AI86" s="44">
        <f>'Option workings'!$E$8</f>
        <v>19.47030153362271</v>
      </c>
      <c r="AJ86" s="44">
        <f>'Option workings'!$E$8</f>
        <v>19.47030153362271</v>
      </c>
      <c r="AK86" s="44">
        <f>'Option workings'!$E$8</f>
        <v>19.47030153362271</v>
      </c>
      <c r="AL86" s="44">
        <f>'Option workings'!$E$8</f>
        <v>19.47030153362271</v>
      </c>
      <c r="AM86" s="44">
        <f>'Option workings'!$E$8</f>
        <v>19.47030153362271</v>
      </c>
      <c r="AN86" s="44">
        <f>'Option workings'!$E$8</f>
        <v>19.47030153362271</v>
      </c>
      <c r="AO86" s="44">
        <f>'Option workings'!$E$8</f>
        <v>19.47030153362271</v>
      </c>
      <c r="AP86" s="44">
        <f>'Option workings'!$E$8</f>
        <v>19.47030153362271</v>
      </c>
      <c r="AQ86" s="44">
        <f>'Option workings'!$E$8</f>
        <v>19.47030153362271</v>
      </c>
      <c r="AR86" s="44">
        <f>'Option workings'!$E$8</f>
        <v>19.47030153362271</v>
      </c>
      <c r="AS86" s="44"/>
      <c r="AT86" s="44"/>
      <c r="AU86" s="44"/>
      <c r="AV86" s="44"/>
      <c r="AW86" s="44"/>
      <c r="AX86" s="44"/>
      <c r="AY86" s="44"/>
      <c r="AZ86" s="44"/>
      <c r="BA86" s="44"/>
      <c r="BB86" s="44"/>
      <c r="BC86" s="44"/>
      <c r="BD86" s="44"/>
    </row>
    <row r="87" spans="1:56" x14ac:dyDescent="0.3">
      <c r="A87" s="193"/>
      <c r="B87" s="4" t="s">
        <v>209</v>
      </c>
      <c r="D87" s="4" t="s">
        <v>86</v>
      </c>
      <c r="E87" s="35">
        <f>E86*'Fixed data'!H$12</f>
        <v>9.79058271527758</v>
      </c>
      <c r="F87" s="35">
        <f>F86*'Fixed data'!I$12</f>
        <v>9.5083509593969531</v>
      </c>
      <c r="G87" s="35">
        <f>G86*'Fixed data'!J$12</f>
        <v>9.2261192035163244</v>
      </c>
      <c r="H87" s="35">
        <f>H86*'Fixed data'!K$12</f>
        <v>8.9438874476356975</v>
      </c>
      <c r="I87" s="35">
        <f>I86*'Fixed data'!L$12</f>
        <v>8.6616556917550689</v>
      </c>
      <c r="J87" s="35">
        <f>J86*'Fixed data'!M$12</f>
        <v>8.379423935874442</v>
      </c>
      <c r="K87" s="35">
        <f>K86*'Fixed data'!N$12</f>
        <v>8.0971921799938134</v>
      </c>
      <c r="L87" s="35">
        <f>L86*'Fixed data'!O$12</f>
        <v>7.8149604241131856</v>
      </c>
      <c r="M87" s="35">
        <f>M86*'Fixed data'!P$12</f>
        <v>7.5327286682325578</v>
      </c>
      <c r="N87" s="35">
        <f>N86*'Fixed data'!Q$12</f>
        <v>7.2504969123519301</v>
      </c>
      <c r="O87" s="35">
        <f>O86*'Fixed data'!R$12</f>
        <v>6.9682651564713014</v>
      </c>
      <c r="P87" s="35">
        <f>P86*'Fixed data'!S$12</f>
        <v>6.6860334005906736</v>
      </c>
      <c r="Q87" s="35">
        <f>Q86*'Fixed data'!T$12</f>
        <v>6.4038016447100459</v>
      </c>
      <c r="R87" s="35">
        <f>R86*'Fixed data'!U$12</f>
        <v>6.1215698888294181</v>
      </c>
      <c r="S87" s="35">
        <f>S86*'Fixed data'!V$12</f>
        <v>5.8393381329487903</v>
      </c>
      <c r="T87" s="35">
        <f>T86*'Fixed data'!W$12</f>
        <v>5.5571063770681626</v>
      </c>
      <c r="U87" s="35">
        <f>U86*'Fixed data'!X$12</f>
        <v>5.2748746211875348</v>
      </c>
      <c r="V87" s="35">
        <f>V86*'Fixed data'!Y$12</f>
        <v>4.992642865306907</v>
      </c>
      <c r="W87" s="35">
        <f>W86*'Fixed data'!Z$12</f>
        <v>4.7104111094262793</v>
      </c>
      <c r="X87" s="35">
        <f>X86*'Fixed data'!AA$12</f>
        <v>4.4281793535456515</v>
      </c>
      <c r="Y87" s="35">
        <f>Y86*'Fixed data'!AB$12</f>
        <v>4.1459475976650237</v>
      </c>
      <c r="Z87" s="35">
        <f>Z86*'Fixed data'!AC$12</f>
        <v>3.8637158417843955</v>
      </c>
      <c r="AA87" s="35">
        <f>AA86*'Fixed data'!AD$12</f>
        <v>3.5814840859037678</v>
      </c>
      <c r="AB87" s="35">
        <f>AB86*'Fixed data'!AE$12</f>
        <v>3.29925233002314</v>
      </c>
      <c r="AC87" s="35">
        <f>AC86*'Fixed data'!AF$12</f>
        <v>3.0170205741425122</v>
      </c>
      <c r="AD87" s="35">
        <f>AD86*'Fixed data'!AG$12</f>
        <v>2.734788818261884</v>
      </c>
      <c r="AE87" s="35">
        <f>AE86*'Fixed data'!AH$12</f>
        <v>2.4525570623812563</v>
      </c>
      <c r="AF87" s="35">
        <f>AF86*'Fixed data'!AI$12</f>
        <v>2.170325306500628</v>
      </c>
      <c r="AG87" s="35">
        <f>AG86*'Fixed data'!AJ$12</f>
        <v>1.8880935506200001</v>
      </c>
      <c r="AH87" s="35">
        <f>AH86*'Fixed data'!AK$12</f>
        <v>1.6058617947393719</v>
      </c>
      <c r="AI87" s="35">
        <f>AI86*'Fixed data'!AL$12</f>
        <v>1.3236300388587436</v>
      </c>
      <c r="AJ87" s="35">
        <f>AJ86*'Fixed data'!AM$12</f>
        <v>1.0413982829781159</v>
      </c>
      <c r="AK87" s="35">
        <f>AK86*'Fixed data'!AN$12</f>
        <v>0.75916652709748778</v>
      </c>
      <c r="AL87" s="35">
        <f>AL86*'Fixed data'!AO$12</f>
        <v>0.47693477121685979</v>
      </c>
      <c r="AM87" s="35">
        <f>AM86*'Fixed data'!AP$12</f>
        <v>0.19470301533622711</v>
      </c>
      <c r="AN87" s="35">
        <f>AN86*'Fixed data'!AQ$12</f>
        <v>0.19470301533622711</v>
      </c>
      <c r="AO87" s="35">
        <f>AO86*'Fixed data'!AR$12</f>
        <v>0.19470301533622711</v>
      </c>
      <c r="AP87" s="35">
        <f>AP86*'Fixed data'!AS$12</f>
        <v>0.19470301533622711</v>
      </c>
      <c r="AQ87" s="35">
        <f>AQ86*'Fixed data'!AT$12</f>
        <v>0.19470301533622711</v>
      </c>
      <c r="AR87" s="35">
        <f>AR86*'Fixed data'!AU$12</f>
        <v>0.19470301533622711</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93"/>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93"/>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93"/>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93"/>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93"/>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93"/>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xr:uid="{622D4F08-5AB6-4F4D-851D-7BBCB594E9D5}">
      <formula1>$B$170:$B$216</formula1>
    </dataValidation>
    <dataValidation type="list" allowBlank="1" showInputMessage="1" showErrorMessage="1" sqref="B13" xr:uid="{BE65A8A1-D17A-41FA-9492-6AB6F3C3CF1A}">
      <formula1>$B$170:$B$214</formula1>
    </dataValidation>
  </dataValidations>
  <hyperlinks>
    <hyperlink ref="B97" r:id="rId1" xr:uid="{0843DCA0-5A3E-486D-BF9E-94AAE79F30C1}"/>
    <hyperlink ref="B100" r:id="rId2" xr:uid="{3E07C970-5133-42BA-A990-B7B5AB6A6D4C}"/>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L31"/>
  <sheetViews>
    <sheetView tabSelected="1" workbookViewId="0">
      <selection activeCell="G13" sqref="G13"/>
    </sheetView>
  </sheetViews>
  <sheetFormatPr defaultRowHeight="15" x14ac:dyDescent="0.25"/>
  <cols>
    <col min="1" max="1" width="5.85546875" customWidth="1"/>
    <col min="2" max="2" width="64.85546875" customWidth="1"/>
    <col min="3" max="3" width="11.140625" customWidth="1"/>
    <col min="4" max="4" width="10.5703125" bestFit="1" customWidth="1"/>
    <col min="5" max="6" width="11.85546875" bestFit="1" customWidth="1"/>
    <col min="7" max="7" width="33.42578125" customWidth="1"/>
    <col min="8" max="8" width="10.28515625" customWidth="1"/>
    <col min="11" max="11" width="14.5703125" customWidth="1"/>
    <col min="12" max="13" width="13.140625" customWidth="1"/>
    <col min="14" max="14" width="10.42578125" customWidth="1"/>
  </cols>
  <sheetData>
    <row r="1" spans="1:12" ht="15.75" customHeight="1" x14ac:dyDescent="0.3">
      <c r="A1" s="1" t="s">
        <v>299</v>
      </c>
    </row>
    <row r="2" spans="1:12" x14ac:dyDescent="0.25">
      <c r="A2" t="s">
        <v>75</v>
      </c>
    </row>
    <row r="4" spans="1:12" x14ac:dyDescent="0.25">
      <c r="L4" s="139"/>
    </row>
    <row r="5" spans="1:12" x14ac:dyDescent="0.25">
      <c r="B5" s="141" t="s">
        <v>347</v>
      </c>
      <c r="C5" s="144" t="s">
        <v>388</v>
      </c>
      <c r="D5" t="s">
        <v>348</v>
      </c>
      <c r="E5" t="s">
        <v>349</v>
      </c>
    </row>
    <row r="6" spans="1:12" x14ac:dyDescent="0.25">
      <c r="B6" t="s">
        <v>345</v>
      </c>
      <c r="C6" s="140">
        <v>6226.37</v>
      </c>
      <c r="D6" s="146">
        <f>28491.2906611699/1000</f>
        <v>28.491290661169899</v>
      </c>
      <c r="H6" t="s">
        <v>389</v>
      </c>
    </row>
    <row r="7" spans="1:12" x14ac:dyDescent="0.25">
      <c r="B7" t="s">
        <v>346</v>
      </c>
      <c r="C7" s="140">
        <v>11305.91</v>
      </c>
      <c r="D7" s="146">
        <f>14659.1073322642/1000</f>
        <v>14.659107332264201</v>
      </c>
      <c r="E7" s="147">
        <f>D6-D7</f>
        <v>13.832183328905698</v>
      </c>
      <c r="F7" t="s">
        <v>350</v>
      </c>
    </row>
    <row r="8" spans="1:12" x14ac:dyDescent="0.25">
      <c r="B8" t="s">
        <v>364</v>
      </c>
      <c r="C8" s="140">
        <v>13944.079999999998</v>
      </c>
      <c r="D8" s="146">
        <f>9020.98912754719/1000</f>
        <v>9.020989127547189</v>
      </c>
      <c r="E8" s="147">
        <f>D6-D8</f>
        <v>19.47030153362271</v>
      </c>
      <c r="F8" t="s">
        <v>350</v>
      </c>
    </row>
    <row r="9" spans="1:12" x14ac:dyDescent="0.25">
      <c r="B9" t="s">
        <v>377</v>
      </c>
      <c r="C9" s="140">
        <f>C8*0.6</f>
        <v>8366.4479999999985</v>
      </c>
      <c r="D9" s="146"/>
      <c r="E9" s="147"/>
    </row>
    <row r="12" spans="1:12" x14ac:dyDescent="0.25">
      <c r="B12" t="s">
        <v>351</v>
      </c>
      <c r="C12">
        <v>40</v>
      </c>
      <c r="D12" t="s">
        <v>352</v>
      </c>
    </row>
    <row r="13" spans="1:12" x14ac:dyDescent="0.25">
      <c r="B13" t="s">
        <v>353</v>
      </c>
      <c r="C13" s="142">
        <f>'Fixed data'!G6</f>
        <v>48.421269267230777</v>
      </c>
      <c r="D13" t="s">
        <v>354</v>
      </c>
    </row>
    <row r="16" spans="1:12" x14ac:dyDescent="0.25">
      <c r="B16" t="s">
        <v>373</v>
      </c>
      <c r="C16" s="155">
        <f>(C7-C6)/1000</f>
        <v>5.0795399999999997</v>
      </c>
      <c r="D16" t="s">
        <v>376</v>
      </c>
    </row>
    <row r="17" spans="2:8" x14ac:dyDescent="0.25">
      <c r="B17" t="s">
        <v>374</v>
      </c>
      <c r="C17" s="155">
        <f>((C8+C9)-C6)/1000</f>
        <v>16.084157999999999</v>
      </c>
      <c r="D17" t="s">
        <v>376</v>
      </c>
    </row>
    <row r="18" spans="2:8" x14ac:dyDescent="0.25">
      <c r="B18" t="s">
        <v>375</v>
      </c>
      <c r="C18" s="155">
        <f>((C8+C9)-C7)/1000</f>
        <v>11.004617999999999</v>
      </c>
      <c r="D18" t="s">
        <v>376</v>
      </c>
    </row>
    <row r="19" spans="2:8" x14ac:dyDescent="0.25">
      <c r="B19" t="s">
        <v>381</v>
      </c>
      <c r="C19" s="142">
        <f>1250/10</f>
        <v>125</v>
      </c>
      <c r="D19" t="s">
        <v>376</v>
      </c>
    </row>
    <row r="20" spans="2:8" x14ac:dyDescent="0.25">
      <c r="B20" t="s">
        <v>382</v>
      </c>
      <c r="C20" s="142">
        <f>C6/1000/2</f>
        <v>3.1131850000000001</v>
      </c>
      <c r="D20" t="s">
        <v>376</v>
      </c>
    </row>
    <row r="21" spans="2:8" x14ac:dyDescent="0.25">
      <c r="B21" t="s">
        <v>383</v>
      </c>
      <c r="C21" s="142">
        <f>C19+C20</f>
        <v>128.11318499999999</v>
      </c>
      <c r="D21" t="s">
        <v>376</v>
      </c>
    </row>
    <row r="23" spans="2:8" x14ac:dyDescent="0.25">
      <c r="B23" s="141" t="s">
        <v>355</v>
      </c>
      <c r="G23" s="141"/>
    </row>
    <row r="24" spans="2:8" x14ac:dyDescent="0.25">
      <c r="B24" t="s">
        <v>378</v>
      </c>
      <c r="C24" s="156">
        <f>E7</f>
        <v>13.832183328905698</v>
      </c>
      <c r="D24" t="s">
        <v>379</v>
      </c>
      <c r="H24" s="140"/>
    </row>
    <row r="25" spans="2:8" x14ac:dyDescent="0.25">
      <c r="B25" t="s">
        <v>380</v>
      </c>
      <c r="C25" s="145">
        <f>E7*C12</f>
        <v>553.28733315622787</v>
      </c>
      <c r="D25" t="s">
        <v>379</v>
      </c>
      <c r="H25" s="140"/>
    </row>
    <row r="26" spans="2:8" x14ac:dyDescent="0.25">
      <c r="C26" s="140"/>
      <c r="D26" s="142"/>
      <c r="H26" s="143"/>
    </row>
    <row r="27" spans="2:8" x14ac:dyDescent="0.25">
      <c r="B27" s="141" t="s">
        <v>385</v>
      </c>
      <c r="G27" s="141"/>
    </row>
    <row r="28" spans="2:8" x14ac:dyDescent="0.25">
      <c r="B28" t="s">
        <v>386</v>
      </c>
      <c r="C28" s="156">
        <f>E8</f>
        <v>19.47030153362271</v>
      </c>
      <c r="D28" s="142" t="s">
        <v>379</v>
      </c>
      <c r="H28" s="140"/>
    </row>
    <row r="29" spans="2:8" x14ac:dyDescent="0.25">
      <c r="B29" t="s">
        <v>380</v>
      </c>
      <c r="C29" s="145">
        <f>C28*C12</f>
        <v>778.81206134490844</v>
      </c>
      <c r="D29" t="s">
        <v>379</v>
      </c>
      <c r="E29" s="145"/>
      <c r="H29" s="140"/>
    </row>
    <row r="30" spans="2:8" x14ac:dyDescent="0.25">
      <c r="B30" t="s">
        <v>384</v>
      </c>
      <c r="C30" s="140"/>
      <c r="D30" s="142"/>
      <c r="H30" s="143"/>
    </row>
    <row r="31" spans="2:8" x14ac:dyDescent="0.25">
      <c r="C31" s="149"/>
      <c r="D31" s="142"/>
      <c r="E31" s="142"/>
      <c r="H31" s="148"/>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Document" ma:contentTypeID="0x0101001C94AB13165D954F9B02BC5236DDE171" ma:contentTypeVersion="11" ma:contentTypeDescription="Create a new document." ma:contentTypeScope="" ma:versionID="fdaecfcac6cea357e55f40a62277a675">
  <xsd:schema xmlns:xsd="http://www.w3.org/2001/XMLSchema" xmlns:xs="http://www.w3.org/2001/XMLSchema" xmlns:p="http://schemas.microsoft.com/office/2006/metadata/properties" xmlns:ns2="a6dabcd8-4771-4ff2-a629-ae2997056174" xmlns:ns3="160d07fa-e8e2-469f-af56-5ddc408bbda4" targetNamespace="http://schemas.microsoft.com/office/2006/metadata/properties" ma:root="true" ma:fieldsID="e0cea270b10a274e2171dab8ac8f4c1c" ns2:_="" ns3:_="">
    <xsd:import namespace="a6dabcd8-4771-4ff2-a629-ae2997056174"/>
    <xsd:import namespace="160d07fa-e8e2-469f-af56-5ddc408bbd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abcd8-4771-4ff2-a629-ae2997056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d07fa-e8e2-469f-af56-5ddc408bbd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7674B46B-C6AE-4CC0-8064-E548CBD190DE}"/>
</file>

<file path=customXml/itemProps3.xml><?xml version="1.0" encoding="utf-8"?>
<ds:datastoreItem xmlns:ds="http://schemas.openxmlformats.org/officeDocument/2006/customXml" ds:itemID="{D59107C5-B401-4A16-BB12-3D243B9D13F0}">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efb98dbe-6680-48eb-ac67-85b3a61e7855"/>
    <ds:schemaRef ds:uri="http://schemas.microsoft.com/sharepoint/v3/fields"/>
    <ds:schemaRef ds:uri="eecedeb9-13b3-4e62-b003-046c92e1668a"/>
    <ds:schemaRef ds:uri="http://www.w3.org/XML/1998/namespace"/>
    <ds:schemaRef ds:uri="http://purl.org/dc/dcmitype/"/>
  </ds:schemaRefs>
</ds:datastoreItem>
</file>

<file path=customXml/itemProps4.xml><?xml version="1.0" encoding="utf-8"?>
<ds:datastoreItem xmlns:ds="http://schemas.openxmlformats.org/officeDocument/2006/customXml" ds:itemID="{7C58A75D-656D-45CC-B1DE-AB2438CDD4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version control</vt:lpstr>
      <vt:lpstr>Guidance</vt:lpstr>
      <vt:lpstr>Option summary</vt:lpstr>
      <vt:lpstr>Fixed data</vt:lpstr>
      <vt:lpstr>Workings baseline</vt:lpstr>
      <vt:lpstr>Baseline LV 95sqmm (Do Nothing)</vt:lpstr>
      <vt:lpstr>Option 1 LV 185sqmm</vt:lpstr>
      <vt:lpstr>Option 2 LV 300sqmm</vt:lpstr>
      <vt:lpstr>Option workings</vt:lpstr>
      <vt:lpstr>Assumptions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Simpson, Alannah</cp:lastModifiedBy>
  <cp:lastPrinted>2013-03-27T15:33:01Z</cp:lastPrinted>
  <dcterms:created xsi:type="dcterms:W3CDTF">2012-02-15T20:11:21Z</dcterms:created>
  <dcterms:modified xsi:type="dcterms:W3CDTF">2021-06-23T10:39:49Z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0x0101001C94AB13165D954F9B02BC5236DDE171</vt:lpwstr>
  </property>
</Properties>
</file>