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ssecom.sharepoint.com/teams/PSCSNS/Shared Documents/General/PSCSNS - Migration/Tariffs/2027-28/Final/V1.1 27-28 LC14 &amp; SCOT updates (In-area) - April 26/"/>
    </mc:Choice>
  </mc:AlternateContent>
  <xr:revisionPtr revIDLastSave="118" documentId="13_ncr:1_{4C90CC15-557C-4B64-81D2-1CD3958918DC}" xr6:coauthVersionLast="47" xr6:coauthVersionMax="47" xr10:uidLastSave="{D6F9B0A5-B3BA-485D-A42C-9E7155FFD5B7}"/>
  <bookViews>
    <workbookView xWindow="-110" yWindow="-110" windowWidth="19420" windowHeight="1150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charges'!$A$9:$N$354</definedName>
    <definedName name="_xlnm._FilterDatabase" localSheetId="3" hidden="1">'Annex 2a Import'!$A$4:$G$347</definedName>
    <definedName name="_xlnm._FilterDatabase" localSheetId="4" hidden="1">'Annex 2b Export'!$A$4:$G$273</definedName>
    <definedName name="_xlnm._FilterDatabase" localSheetId="6" hidden="1">'Annex 4 LDNO charges'!$A$13:$Q$203</definedName>
    <definedName name="_xlnm._FilterDatabase" localSheetId="10" hidden="1">'Nodal prices'!$A$3:$D$662</definedName>
    <definedName name="_xlnm._FilterDatabase" localSheetId="11" hidden="1">'SSC unit rate lookup'!$A$28:$D$764</definedName>
    <definedName name="OLE_LINK1" localSheetId="5">'Annex 3 Preserved charges'!#REF!</definedName>
    <definedName name="_xlnm.Print_Area" localSheetId="1">'Annex 1 LV, HV and UMS charges'!$A$2:$K$45</definedName>
    <definedName name="_xlnm.Print_Area" localSheetId="2">'Annex 2 Designated EHV charges'!$A$2:$N$157</definedName>
    <definedName name="_xlnm.Print_Area" localSheetId="3">'Annex 2a Import'!$A$2:$G$147</definedName>
    <definedName name="_xlnm.Print_Area" localSheetId="4">'Annex 2b Export'!$A$2:$G$85</definedName>
    <definedName name="_xlnm.Print_Area" localSheetId="5">'Annex 3 Preserved charges'!$A$2:$J$23</definedName>
    <definedName name="_xlnm.Print_Area" localSheetId="6">'Annex 4 LDNO charges'!$A$2:$J$9</definedName>
    <definedName name="_xlnm.Print_Area" localSheetId="7">'Annex 5 LLFs'!$A$2:$F$40</definedName>
    <definedName name="_xlnm.Print_Area" localSheetId="8">'Annex 6 New or Amended EHV'!$A$4:$P$28</definedName>
    <definedName name="_xlnm.Print_Area" localSheetId="9">'Annex 7 Pass-Through Costs'!$A$2:$E$45</definedName>
    <definedName name="_xlnm.Print_Area" localSheetId="10">'Nodal prices'!$A$2:$D$25</definedName>
    <definedName name="_xlnm.Print_Titles" localSheetId="1">'Annex 1 LV, HV and UMS charges'!$2:$13</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charges'!#REF!</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charges'!$A$2:$K$45</definedName>
    <definedName name="Z_5032A364_B81A_48DA_88DA_AB3B86B47EE9_.wvu.PrintArea" localSheetId="2" hidden="1">'Annex 2 Designated EHV charges'!$A$2:$I$18</definedName>
    <definedName name="Z_5032A364_B81A_48DA_88DA_AB3B86B47EE9_.wvu.PrintArea" localSheetId="5" hidden="1">'Annex 3 Preserved charges'!$A$2:$J$23</definedName>
    <definedName name="Z_5032A364_B81A_48DA_88DA_AB3B86B47EE9_.wvu.PrintArea" localSheetId="6" hidden="1">'Annex 4 LDNO charges'!$A$2:$I$9</definedName>
    <definedName name="Z_5032A364_B81A_48DA_88DA_AB3B86B47EE9_.wvu.PrintArea" localSheetId="7" hidden="1">'Annex 5 LLFs'!$A$3:$F$40</definedName>
    <definedName name="Z_5032A364_B81A_48DA_88DA_AB3B86B47EE9_.wvu.PrintArea" localSheetId="8" hidden="1">'Annex 6 New or Amended EHV'!$A$1:$P$28</definedName>
    <definedName name="Z_5032A364_B81A_48DA_88DA_AB3B86B47EE9_.wvu.PrintArea" localSheetId="9" hidden="1">'Annex 7 Pass-Through Costs'!$A$2:$D$5</definedName>
    <definedName name="Z_5032A364_B81A_48DA_88DA_AB3B86B47EE9_.wvu.PrintArea" localSheetId="10" hidden="1">'Nodal prices'!$A$2:$D$25</definedName>
    <definedName name="Z_5032A364_B81A_48DA_88DA_AB3B86B47EE9_.wvu.PrintTitles" localSheetId="1" hidden="1">'Annex 1 LV, HV and UMS charges'!$2:$13</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8"/>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 i="15" l="1"/>
  <c r="S10" i="15"/>
  <c r="R10" i="15"/>
  <c r="Q10" i="15"/>
  <c r="P10" i="15"/>
  <c r="O10" i="15"/>
  <c r="N10" i="15"/>
  <c r="M10" i="15"/>
  <c r="R9" i="15" l="1"/>
  <c r="S9" i="15"/>
  <c r="T9" i="15"/>
  <c r="Q9" i="15"/>
  <c r="N9" i="15"/>
  <c r="O9" i="15"/>
  <c r="P9" i="15"/>
  <c r="M9" i="15"/>
  <c r="I5" i="8"/>
  <c r="J5" i="8"/>
  <c r="K5" i="8"/>
  <c r="L5" i="8"/>
  <c r="M5" i="8"/>
  <c r="N5" i="8"/>
  <c r="O5" i="8"/>
  <c r="H5" i="8"/>
  <c r="A17" i="8"/>
  <c r="A4" i="8"/>
  <c r="A2" i="27"/>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3" i="6"/>
  <c r="A2" i="5"/>
  <c r="A2" i="4" l="1"/>
  <c r="A2" i="2" l="1"/>
  <c r="G10" i="15" s="1"/>
  <c r="I10" i="15" l="1"/>
  <c r="H10" i="15"/>
  <c r="B11" i="1"/>
  <c r="B9" i="1"/>
  <c r="H17" i="15" l="1"/>
  <c r="C14" i="15" l="1"/>
  <c r="R13" i="15" l="1"/>
  <c r="R14" i="15" s="1"/>
  <c r="N14" i="15"/>
  <c r="O14" i="15"/>
  <c r="P14" i="15"/>
  <c r="Q14" i="15"/>
  <c r="S14" i="15"/>
  <c r="T14" i="15"/>
  <c r="M14" i="15"/>
  <c r="Q17" i="15"/>
  <c r="P17" i="15"/>
  <c r="O17" i="15"/>
  <c r="N17" i="15"/>
  <c r="M17" i="15"/>
  <c r="D14" i="15"/>
  <c r="E14" i="15"/>
  <c r="F14" i="15"/>
  <c r="H18" i="15" s="1"/>
  <c r="G14" i="15"/>
  <c r="S17" i="15" l="1"/>
  <c r="T18" i="15"/>
  <c r="R17" i="15"/>
  <c r="P18" i="15"/>
  <c r="M21" i="15"/>
  <c r="T17" i="15"/>
  <c r="M18" i="15"/>
  <c r="Q18" i="15"/>
  <c r="N18" i="15"/>
  <c r="S18" i="15"/>
  <c r="O18" i="15"/>
  <c r="R18" i="15"/>
  <c r="N21" i="15" l="1"/>
  <c r="M22" i="15"/>
  <c r="N22" i="15"/>
  <c r="E10" i="15"/>
  <c r="C10" i="15"/>
  <c r="C17" i="15" s="1"/>
  <c r="F10" i="15"/>
  <c r="D10" i="15"/>
  <c r="C18" i="15" l="1"/>
  <c r="G17" i="15"/>
  <c r="G18" i="15"/>
  <c r="D17" i="15"/>
  <c r="D18" i="15"/>
  <c r="E18" i="15"/>
  <c r="E17" i="15"/>
  <c r="F17" i="15"/>
  <c r="F18" i="15"/>
  <c r="I17" i="15"/>
  <c r="I18" i="15"/>
  <c r="C21" i="15" l="1"/>
  <c r="C22" i="15"/>
</calcChain>
</file>

<file path=xl/sharedStrings.xml><?xml version="1.0" encoding="utf-8"?>
<sst xmlns="http://schemas.openxmlformats.org/spreadsheetml/2006/main" count="4769" uniqueCount="1932">
  <si>
    <t>Company and Licence name, charging year, effective from, status</t>
  </si>
  <si>
    <t>Company and Licence name</t>
  </si>
  <si>
    <t>Year</t>
  </si>
  <si>
    <t>Effective From</t>
  </si>
  <si>
    <t>Status</t>
  </si>
  <si>
    <t>Southern Electric Power Distribution plc</t>
  </si>
  <si>
    <t>2027/28</t>
  </si>
  <si>
    <t>1 April 2027</t>
  </si>
  <si>
    <t xml:space="preserve">Final </t>
  </si>
  <si>
    <t>List of data tables in this workbook</t>
  </si>
  <si>
    <t>Worksheet</t>
  </si>
  <si>
    <t>Information</t>
  </si>
  <si>
    <t>Annex 1 LV, HV and Unmetered Supplies charges</t>
  </si>
  <si>
    <t>Annex 1 contains the charges to LV and HV Designated Properties and Unmetered Supplies.</t>
  </si>
  <si>
    <t>Annex 2 Designated EHV charges</t>
  </si>
  <si>
    <t>Annex 3 Preserved charges</t>
  </si>
  <si>
    <t xml:space="preserve">Annex 3 contains details of any preserved and additional charges that are valid at this time. </t>
  </si>
  <si>
    <t>Annex 4 LDNO charges</t>
  </si>
  <si>
    <t>Annex 5 LLFs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</si>
  <si>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</si>
  <si>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</si>
  <si>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</si>
  <si>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</si>
  <si>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Nodal prices</t>
  </si>
  <si>
    <r>
      <t>Contains the underlying [</t>
    </r>
    <r>
      <rPr>
        <sz val="11"/>
        <color theme="3"/>
        <rFont val="Arial"/>
        <family val="2"/>
      </rPr>
      <t>nodal/network group</t>
    </r>
    <r>
      <rPr>
        <sz val="11"/>
        <rFont val="Arial"/>
        <family val="2"/>
      </rPr>
      <t xml:space="preserve">] costs used to calculate the current EDCM charges. </t>
    </r>
  </si>
  <si>
    <t>SSC unit rate lookup</t>
  </si>
  <si>
    <t>Contains a mapping of Standard Settlement Configurations to common decodings</t>
  </si>
  <si>
    <t>Residual Charging Bandings</t>
  </si>
  <si>
    <t>Contains the four Residual charging band allocation for Customers</t>
  </si>
  <si>
    <t>TNUoS Mapping</t>
  </si>
  <si>
    <t>Contains a mapping of DUoS Tariffs to TNUoS Site Charging Bands</t>
  </si>
  <si>
    <t>Charge calculator</t>
  </si>
  <si>
    <t>Charge calculator is a tool to help you estimate your distribution charges using current consumption data and forecast consumption data.</t>
  </si>
  <si>
    <t>Notes to users of this spreadsheet</t>
  </si>
  <si>
    <t xml:space="preserve">Please use this spreadsheet with reference to the LC14 use of system charging statement. </t>
  </si>
  <si>
    <t>Annex 2 and Annex 6 - Import/Export unique identifier columns removed.</t>
  </si>
  <si>
    <t>Notes to DNOs populating this spreadsheet</t>
  </si>
  <si>
    <t xml:space="preserve">DNOs must endeavour to maintain consistency in the structure of this spreadsheet.
Any changes to the structure must be noted in the 'Notes to users of this spreadsheet'
</t>
  </si>
  <si>
    <t>The drop down list on the charge calculator can be expanded by unprotecting the charge calculator sheet and selecting 'data', 'data validation...' and then expanding the 'source' data range. The sheet can then be protected.</t>
  </si>
  <si>
    <t>Back to Overview</t>
  </si>
  <si>
    <t>'DNOs paste value cells A15:J47 from CDCM 3701 into cells A14:J46</t>
  </si>
  <si>
    <t>Time Bands for LV and HV Designated Properties</t>
  </si>
  <si>
    <t>Time Bands for Unmetered Properties</t>
  </si>
  <si>
    <t>Time periods</t>
  </si>
  <si>
    <t>Red Time Band</t>
  </si>
  <si>
    <t>Amber Time Band</t>
  </si>
  <si>
    <t>Green Time Band</t>
  </si>
  <si>
    <t>Black Time Band</t>
  </si>
  <si>
    <t>Yellow Time Band</t>
  </si>
  <si>
    <t>Monday to Friday 
(Including Bank Holidays)
All Year</t>
  </si>
  <si>
    <t>16:30 - 19:30</t>
  </si>
  <si>
    <t>Monday to Friday 
(Including Bank Holidays)
March to October Inclusive</t>
  </si>
  <si>
    <t>07:00 - 22:00</t>
  </si>
  <si>
    <t>07:00 - 16:30
19:30 - 22:00</t>
  </si>
  <si>
    <t>Monday to Friday 
(Including Bank Holidays)
November to February Inclusive</t>
  </si>
  <si>
    <t>00:00 - 07:00
22:00 - 24:00</t>
  </si>
  <si>
    <t>Monday to Friday 
(Including Bank Holidays)
April to March Inclusive</t>
  </si>
  <si>
    <t>Saturday and Sunday
All year</t>
  </si>
  <si>
    <t>09:30 - 21:30</t>
  </si>
  <si>
    <t>00:00 - 09:30
21:30 - 24:00</t>
  </si>
  <si>
    <t>Notes</t>
  </si>
  <si>
    <t>All the above times are in UK Clock time</t>
  </si>
  <si>
    <t>Tariff name</t>
  </si>
  <si>
    <t>Open LLFCs / DUoS Tariff IDs</t>
  </si>
  <si>
    <t>PCs</t>
  </si>
  <si>
    <t>Red/black unit charge
p/kWh</t>
  </si>
  <si>
    <t>Amber/yellow unit charge
p/kWh</t>
  </si>
  <si>
    <t>Green unit charge
p/kWh</t>
  </si>
  <si>
    <t>Fixed charge p/MPAN/day</t>
  </si>
  <si>
    <t>Capacity charge p/kVA/day</t>
  </si>
  <si>
    <t>Exceeded capacity charge
p/kVA/day</t>
  </si>
  <si>
    <t>Reactive power charge
p/kVArh</t>
  </si>
  <si>
    <t>Closed LLFCs / DUoS Tariff IDs</t>
  </si>
  <si>
    <t>Domestic Aggregated or CT with Residual</t>
  </si>
  <si>
    <t>100-111, 154-157, 160-161, 456, Q55</t>
  </si>
  <si>
    <t>0, 1, 2</t>
  </si>
  <si>
    <t>124-125</t>
  </si>
  <si>
    <t>Domestic Aggregated (Related MPAN)</t>
  </si>
  <si>
    <t>115, 121, 150-153</t>
  </si>
  <si>
    <t>112-114, 116-120, 122-123</t>
  </si>
  <si>
    <t>Non-Domestic Aggregated or CT No Residual</t>
  </si>
  <si>
    <t>H00, H05, H10, H15, H20, H25, H30, H35, H40, H45, H50, H55, H60, H70, H75, H80, Q00, Q56</t>
  </si>
  <si>
    <t>0, 3, 4, 5-8</t>
  </si>
  <si>
    <t>Q35, Q40</t>
  </si>
  <si>
    <t>Non-Domestic Aggregated or CT Band 1</t>
  </si>
  <si>
    <t>H01, H06, H11, H16, H21, H26, H31, H36, H41, H46, H51, H56, H61, H71, H76, H81, Q01, Q57</t>
  </si>
  <si>
    <t>Q36, Q41</t>
  </si>
  <si>
    <t>Non-Domestic Aggregated or CT Band 2</t>
  </si>
  <si>
    <t>H02, H07, H12, H17, H22, H27, H32, H37, H42, H47, H52, H57, H62, H72, H77, H82, Q02, Q58</t>
  </si>
  <si>
    <t>Q37, Q42</t>
  </si>
  <si>
    <t>Non-Domestic Aggregated or CT Band 3</t>
  </si>
  <si>
    <t>H03, H08, H13, H18, H23, H28, H33, H38, H43, H48, H53, H58, H63, H73, H78, H83, Q03, Q59</t>
  </si>
  <si>
    <t>Q38, Q43</t>
  </si>
  <si>
    <t>Non-Domestic Aggregated or CT Band 4</t>
  </si>
  <si>
    <t>H04, H09, H14, H19, H24, H29, H34, H39, H44, H49, H54, H59, H64, H74, H79, H84, Q04, Q60</t>
  </si>
  <si>
    <t>Q39, Q44</t>
  </si>
  <si>
    <t>Non-Domestic Aggregated (related MPAN)</t>
  </si>
  <si>
    <t>140, 144</t>
  </si>
  <si>
    <t>138-139, 141-143, 145</t>
  </si>
  <si>
    <t>LV Site Specific No Residual</t>
  </si>
  <si>
    <t>H85</t>
  </si>
  <si>
    <t>LV Site Specific Band 1</t>
  </si>
  <si>
    <t>H86</t>
  </si>
  <si>
    <t>LV Site Specific Band 2</t>
  </si>
  <si>
    <t>H87</t>
  </si>
  <si>
    <t>LV Site Specific Band 3</t>
  </si>
  <si>
    <t>H88</t>
  </si>
  <si>
    <t>LV Site Specific Band 4</t>
  </si>
  <si>
    <t>H89</t>
  </si>
  <si>
    <t>LV Sub Site Specific No Residual</t>
  </si>
  <si>
    <t>H90</t>
  </si>
  <si>
    <t>LV Sub Site Specific Band 1</t>
  </si>
  <si>
    <t>H91</t>
  </si>
  <si>
    <t>LV Sub Site Specific Band 2</t>
  </si>
  <si>
    <t>H92</t>
  </si>
  <si>
    <t>LV Sub Site Specific Band 3</t>
  </si>
  <si>
    <t>H93</t>
  </si>
  <si>
    <t>LV Sub Site Specific Band 4</t>
  </si>
  <si>
    <t>H94</t>
  </si>
  <si>
    <t>HV Site Specific No Residual</t>
  </si>
  <si>
    <t>Q45</t>
  </si>
  <si>
    <t>HV Site Specific Band 1</t>
  </si>
  <si>
    <t>Q46</t>
  </si>
  <si>
    <t>HV Site Specific Band 2</t>
  </si>
  <si>
    <t>Q47</t>
  </si>
  <si>
    <t>HV Site Specific Band 3</t>
  </si>
  <si>
    <t>Q48</t>
  </si>
  <si>
    <t>HV Site Specific Band 4</t>
  </si>
  <si>
    <t>Q49</t>
  </si>
  <si>
    <t>Unmetered Supplies</t>
  </si>
  <si>
    <t>500-503, 520</t>
  </si>
  <si>
    <t>0, 1 or 8</t>
  </si>
  <si>
    <t>LV Generation Aggregated</t>
  </si>
  <si>
    <t>0 or 8</t>
  </si>
  <si>
    <t>LV Sub Generation Aggregated</t>
  </si>
  <si>
    <t>LV Generation Site Specific</t>
  </si>
  <si>
    <t>1-2, 909</t>
  </si>
  <si>
    <t>LV Generation Site Specific no RP charge</t>
  </si>
  <si>
    <t>7-8</t>
  </si>
  <si>
    <t>LV Sub Generation Site Specific</t>
  </si>
  <si>
    <t>3-4</t>
  </si>
  <si>
    <t>LV Sub Generation Site Specific no RP charge</t>
  </si>
  <si>
    <t>146-147</t>
  </si>
  <si>
    <t>HV Generation Site Specific</t>
  </si>
  <si>
    <t>5-6, 910</t>
  </si>
  <si>
    <t>HV Generation Site Specific no RP charge</t>
  </si>
  <si>
    <t>148-149</t>
  </si>
  <si>
    <t>Copy EDCM table 5001 range starting B101 and paste into G11.  Extend or reduce print area as required.</t>
  </si>
  <si>
    <t>Time Periods for Designated EHV Properties</t>
  </si>
  <si>
    <t>Super Red Time Band</t>
  </si>
  <si>
    <t>Import LLFC / DUoS Tariff ID</t>
  </si>
  <si>
    <t>Import MPANs/MSIDs</t>
  </si>
  <si>
    <t>Export LLFC / DUoS Tariff ID</t>
  </si>
  <si>
    <t>Export MPANs/MSIDs</t>
  </si>
  <si>
    <t>Name</t>
  </si>
  <si>
    <t>Residual Charging Band</t>
  </si>
  <si>
    <t>Import
Super Red
unit charge
(p/kWh)</t>
  </si>
  <si>
    <t>Import
fixed charge
(p/day)</t>
  </si>
  <si>
    <t>Import
capacity charge
(p/kVA/day)</t>
  </si>
  <si>
    <t>Import
exceeded capacity charge
(p/kVA/day)</t>
  </si>
  <si>
    <t>Export
Super Red
unit charge
(p/kWh)</t>
  </si>
  <si>
    <t>Export
fixed charge
(p/day)</t>
  </si>
  <si>
    <t>Export
capacity charge
(p/kVA/day)</t>
  </si>
  <si>
    <t>Export
exceeded capacity charge
(p/kVA/day)</t>
  </si>
  <si>
    <t/>
  </si>
  <si>
    <t>Tariff 1</t>
  </si>
  <si>
    <t>Tariff 2</t>
  </si>
  <si>
    <t>Tariff 3</t>
  </si>
  <si>
    <t>Tariff 4</t>
  </si>
  <si>
    <t>Tariff 6</t>
  </si>
  <si>
    <t>Tariff 7</t>
  </si>
  <si>
    <t>Tariff 8</t>
  </si>
  <si>
    <t>2000027387210, 2000054817604, 2000055899218</t>
  </si>
  <si>
    <t>2000055899236, 2000055899245, 2000055205806</t>
  </si>
  <si>
    <t>Tariff 9</t>
  </si>
  <si>
    <t>Tariff 10</t>
  </si>
  <si>
    <t>Tariff 11</t>
  </si>
  <si>
    <t>Tariff 12</t>
  </si>
  <si>
    <t>Tariff 13</t>
  </si>
  <si>
    <t>Tariff 14</t>
  </si>
  <si>
    <t>Tariff 15</t>
  </si>
  <si>
    <t>Tariff 16</t>
  </si>
  <si>
    <t>Tariff 17</t>
  </si>
  <si>
    <t>Tariff 18</t>
  </si>
  <si>
    <t>Tariff 19</t>
  </si>
  <si>
    <t>Tariff 20</t>
  </si>
  <si>
    <t>Tariff 21</t>
  </si>
  <si>
    <t>Tariff 22</t>
  </si>
  <si>
    <t>Tariff 23</t>
  </si>
  <si>
    <t>Tariff 24</t>
  </si>
  <si>
    <t>2000050275631, 2000056717878, 2000056717887</t>
  </si>
  <si>
    <t>Tariff 25</t>
  </si>
  <si>
    <t>Tariff 26</t>
  </si>
  <si>
    <t>Tariff 27</t>
  </si>
  <si>
    <t>Tariff 28</t>
  </si>
  <si>
    <t>Tariff 29</t>
  </si>
  <si>
    <t>Tariff 30</t>
  </si>
  <si>
    <t>Tariff 31</t>
  </si>
  <si>
    <t>Tariff 32</t>
  </si>
  <si>
    <t>Tariff 34</t>
  </si>
  <si>
    <t xml:space="preserve">2000055209191, 2000055209207, 2000055209216, 2000055209225, 2000055209234, 2000055209252, 2000055209243, 2000057677472, 2000057682445, 2000060517798 </t>
  </si>
  <si>
    <t>Tariff 35</t>
  </si>
  <si>
    <t>Tariff 36</t>
  </si>
  <si>
    <t>Tariff 37</t>
  </si>
  <si>
    <t>Tariff 38</t>
  </si>
  <si>
    <t>Tariff 39</t>
  </si>
  <si>
    <t>Tariff 40</t>
  </si>
  <si>
    <t>Tariff 41</t>
  </si>
  <si>
    <t>Tariff 43</t>
  </si>
  <si>
    <t>Tariff 44</t>
  </si>
  <si>
    <t>Tariff 45</t>
  </si>
  <si>
    <t>Tariff 46</t>
  </si>
  <si>
    <t>Tariff 47</t>
  </si>
  <si>
    <t>Tariff 49</t>
  </si>
  <si>
    <t>Tariff 50</t>
  </si>
  <si>
    <t>Tariff 51</t>
  </si>
  <si>
    <t>Tariff 52</t>
  </si>
  <si>
    <t>Tariff 53</t>
  </si>
  <si>
    <t>Tariff 54</t>
  </si>
  <si>
    <t>Tariff 55</t>
  </si>
  <si>
    <t>Tariff 56</t>
  </si>
  <si>
    <t>Tariff 57</t>
  </si>
  <si>
    <t>Tariff 58</t>
  </si>
  <si>
    <t>Tariff 59</t>
  </si>
  <si>
    <t>Tariff 60</t>
  </si>
  <si>
    <t>Tariff 61</t>
  </si>
  <si>
    <t>Tariff 62</t>
  </si>
  <si>
    <t>Tariff 63</t>
  </si>
  <si>
    <t>Tariff 64</t>
  </si>
  <si>
    <t>Tariff 65</t>
  </si>
  <si>
    <t>Tariff 66</t>
  </si>
  <si>
    <t>Tariff 67</t>
  </si>
  <si>
    <t>Tariff 68</t>
  </si>
  <si>
    <t>Tariff 69</t>
  </si>
  <si>
    <t>Tariff 70</t>
  </si>
  <si>
    <t>Tariff 71</t>
  </si>
  <si>
    <t>Tariff 72</t>
  </si>
  <si>
    <t>Tariff 73</t>
  </si>
  <si>
    <t>Tariff 74</t>
  </si>
  <si>
    <t>Tariff 75</t>
  </si>
  <si>
    <t>Tariff 76</t>
  </si>
  <si>
    <t>Tariff 77</t>
  </si>
  <si>
    <t>Tariff 78</t>
  </si>
  <si>
    <t>Tariff 79</t>
  </si>
  <si>
    <t>Tariff 80</t>
  </si>
  <si>
    <t>Tariff 81</t>
  </si>
  <si>
    <t>Tariff 82</t>
  </si>
  <si>
    <t>Tariff 83</t>
  </si>
  <si>
    <t>Tariff 84</t>
  </si>
  <si>
    <t>Tariff 85</t>
  </si>
  <si>
    <t>Tariff 86</t>
  </si>
  <si>
    <t>Tariff 87</t>
  </si>
  <si>
    <t>Tariff 88</t>
  </si>
  <si>
    <t>Tariff 89</t>
  </si>
  <si>
    <t>Tariff 90</t>
  </si>
  <si>
    <t>Tariff 91</t>
  </si>
  <si>
    <t>Tariff 92</t>
  </si>
  <si>
    <t>Tariff 93</t>
  </si>
  <si>
    <t>Tariff 95</t>
  </si>
  <si>
    <t>Tariff 96</t>
  </si>
  <si>
    <t>Tariff 97</t>
  </si>
  <si>
    <t>Tariff 98</t>
  </si>
  <si>
    <t>Tariff 99</t>
  </si>
  <si>
    <t>Tariff 101</t>
  </si>
  <si>
    <t>Tariff 102</t>
  </si>
  <si>
    <t>Tariff 103</t>
  </si>
  <si>
    <t>Tariff 104</t>
  </si>
  <si>
    <t>Tariff 105</t>
  </si>
  <si>
    <t>Tariff 106</t>
  </si>
  <si>
    <t>Tariff 107</t>
  </si>
  <si>
    <t>Tariff 108</t>
  </si>
  <si>
    <t>Tariff 110</t>
  </si>
  <si>
    <t>Tariff 111</t>
  </si>
  <si>
    <t>Tariff 112</t>
  </si>
  <si>
    <t>Tariff 113</t>
  </si>
  <si>
    <t>Tariff 114</t>
  </si>
  <si>
    <t>Tariff 115</t>
  </si>
  <si>
    <t>Tariff 116</t>
  </si>
  <si>
    <t>Tariff 117</t>
  </si>
  <si>
    <t>Tariff 119</t>
  </si>
  <si>
    <t>Tariff 120</t>
  </si>
  <si>
    <t>Tariff 121</t>
  </si>
  <si>
    <t>SHP 1</t>
  </si>
  <si>
    <t>SHP 2</t>
  </si>
  <si>
    <t>Tariff 122</t>
  </si>
  <si>
    <t>Tariff 123</t>
  </si>
  <si>
    <t>Tariff 124</t>
  </si>
  <si>
    <t>Tariff 125</t>
  </si>
  <si>
    <t>Tariff 126</t>
  </si>
  <si>
    <t>Tariff 127</t>
  </si>
  <si>
    <t>Tariff 128</t>
  </si>
  <si>
    <t>Tariff 129</t>
  </si>
  <si>
    <t>Tariff 131</t>
  </si>
  <si>
    <t>Tariff 134</t>
  </si>
  <si>
    <t>Tariff 135</t>
  </si>
  <si>
    <t>Tariff 136</t>
  </si>
  <si>
    <t>Tariff 137</t>
  </si>
  <si>
    <t>Tariff 138</t>
  </si>
  <si>
    <t>Tariff 139</t>
  </si>
  <si>
    <t>Y00</t>
  </si>
  <si>
    <t>Z00</t>
  </si>
  <si>
    <t>Tariff 140</t>
  </si>
  <si>
    <t>Tariff 143</t>
  </si>
  <si>
    <t>Tariff 144</t>
  </si>
  <si>
    <t>Tariff 146</t>
  </si>
  <si>
    <t>Tariff 147</t>
  </si>
  <si>
    <t>Tariff 148</t>
  </si>
  <si>
    <t>Y29</t>
  </si>
  <si>
    <t>Z29</t>
  </si>
  <si>
    <t>Tariff 149</t>
  </si>
  <si>
    <t>Tariff 151</t>
  </si>
  <si>
    <t>Tariff 152</t>
  </si>
  <si>
    <t>Tariff 153</t>
  </si>
  <si>
    <t>Tariff 154</t>
  </si>
  <si>
    <t>Tariff 155</t>
  </si>
  <si>
    <t>Tariff 156</t>
  </si>
  <si>
    <t>Tariff 158</t>
  </si>
  <si>
    <t>Tariff 160</t>
  </si>
  <si>
    <t>Tariff 161</t>
  </si>
  <si>
    <t>Tariff 162</t>
  </si>
  <si>
    <t>Tariff 164</t>
  </si>
  <si>
    <t>Tariff 165</t>
  </si>
  <si>
    <t>Tariff 167</t>
  </si>
  <si>
    <t>Tariff 168</t>
  </si>
  <si>
    <t>Tariff 169</t>
  </si>
  <si>
    <t>Tariff 170</t>
  </si>
  <si>
    <t>Tariff 171</t>
  </si>
  <si>
    <t>Tariff 173</t>
  </si>
  <si>
    <t>Tariff 174</t>
  </si>
  <si>
    <t>Tariff 175</t>
  </si>
  <si>
    <t>Tariff 176</t>
  </si>
  <si>
    <t>Tariff 177</t>
  </si>
  <si>
    <t>Tariff 178</t>
  </si>
  <si>
    <t>Tariff 179</t>
  </si>
  <si>
    <t>Tariff 180</t>
  </si>
  <si>
    <t>Tariff 181</t>
  </si>
  <si>
    <t>Tariff 182</t>
  </si>
  <si>
    <t>Tariff 184</t>
  </si>
  <si>
    <t>Tariff 185</t>
  </si>
  <si>
    <t>Tariff 186</t>
  </si>
  <si>
    <t>Tariff 187</t>
  </si>
  <si>
    <t>Tariff 188</t>
  </si>
  <si>
    <t>Y01</t>
  </si>
  <si>
    <t>Z01</t>
  </si>
  <si>
    <t>Tariff 189</t>
  </si>
  <si>
    <t>Tariff 190</t>
  </si>
  <si>
    <t>Tariff 191</t>
  </si>
  <si>
    <t>Tariff 192</t>
  </si>
  <si>
    <t>Tariff 194</t>
  </si>
  <si>
    <t>Tariff 196</t>
  </si>
  <si>
    <t>Tariff 198</t>
  </si>
  <si>
    <t>Tariff 199</t>
  </si>
  <si>
    <t>2000055874979, 2000060638456</t>
  </si>
  <si>
    <t>Tariff 201</t>
  </si>
  <si>
    <t>Tariff 202</t>
  </si>
  <si>
    <t>Tariff 205</t>
  </si>
  <si>
    <t>2000055373760, 2000055373779, 2000055373788, 2000055373797, 2000055373802, 2000055373811, 2000055373820, 2000055373830, 2000056698230, 2000056698240, 2000056698259, 2000056698268, 2000056698277, 2000056698286, 2000056793498, 2000056793503, 2000058020371</t>
  </si>
  <si>
    <t>Tariff 206</t>
  </si>
  <si>
    <t>Tariff 208</t>
  </si>
  <si>
    <t>Tariff 209</t>
  </si>
  <si>
    <t>Tariff 212</t>
  </si>
  <si>
    <t>Tariff 213</t>
  </si>
  <si>
    <t>Tariff 214</t>
  </si>
  <si>
    <t>Tariff 215</t>
  </si>
  <si>
    <t>Tariff 218</t>
  </si>
  <si>
    <t>Tariff 219</t>
  </si>
  <si>
    <t>Tariff 220</t>
  </si>
  <si>
    <t>Y02</t>
  </si>
  <si>
    <t>Z02</t>
  </si>
  <si>
    <t>Tariff 222</t>
  </si>
  <si>
    <t>Tariff 225</t>
  </si>
  <si>
    <t>Tariff 227</t>
  </si>
  <si>
    <t>Tariff 228</t>
  </si>
  <si>
    <t>Tariff 229</t>
  </si>
  <si>
    <t>Tariff 230</t>
  </si>
  <si>
    <t>Tariff 233</t>
  </si>
  <si>
    <t>Y49</t>
  </si>
  <si>
    <t>Z49</t>
  </si>
  <si>
    <t>Tariff 234</t>
  </si>
  <si>
    <t>Tariff 235</t>
  </si>
  <si>
    <t>Tariff 238</t>
  </si>
  <si>
    <t>Tariff 240</t>
  </si>
  <si>
    <t>Tariff 244</t>
  </si>
  <si>
    <t>2000056580947, 2000056580956</t>
  </si>
  <si>
    <t>Tariff 246</t>
  </si>
  <si>
    <t>Tariff 247</t>
  </si>
  <si>
    <t>Tariff 248</t>
  </si>
  <si>
    <t>Tariff 249</t>
  </si>
  <si>
    <t>Tariff 250</t>
  </si>
  <si>
    <t>Tariff 251</t>
  </si>
  <si>
    <t>Tariff 252</t>
  </si>
  <si>
    <t>Tariff 253</t>
  </si>
  <si>
    <t>Tariff 254</t>
  </si>
  <si>
    <t>Tariff 255</t>
  </si>
  <si>
    <t>Tariff 256</t>
  </si>
  <si>
    <t>Tariff 257</t>
  </si>
  <si>
    <t>Tariff 258</t>
  </si>
  <si>
    <t>Tariff 260</t>
  </si>
  <si>
    <t>Tariff 262</t>
  </si>
  <si>
    <t>Y03</t>
  </si>
  <si>
    <t>Z03</t>
  </si>
  <si>
    <t>Tariff 264</t>
  </si>
  <si>
    <t>Tariff 265</t>
  </si>
  <si>
    <t>Tariff 269</t>
  </si>
  <si>
    <t>Y05</t>
  </si>
  <si>
    <t>Z05</t>
  </si>
  <si>
    <t>Tariff 270</t>
  </si>
  <si>
    <t>Tariff 275</t>
  </si>
  <si>
    <t>Y06</t>
  </si>
  <si>
    <t>Z06</t>
  </si>
  <si>
    <t>Tariff 276</t>
  </si>
  <si>
    <t>Y26</t>
  </si>
  <si>
    <t>Z26</t>
  </si>
  <si>
    <t>Tariff 277</t>
  </si>
  <si>
    <t>919 </t>
  </si>
  <si>
    <t>Tariff 279</t>
  </si>
  <si>
    <t>Tariff 280</t>
  </si>
  <si>
    <t>Tariff 283</t>
  </si>
  <si>
    <t>Y07</t>
  </si>
  <si>
    <t>Z07</t>
  </si>
  <si>
    <t>Tariff 284</t>
  </si>
  <si>
    <t>Y27</t>
  </si>
  <si>
    <t>Z27</t>
  </si>
  <si>
    <t>Tariff 286</t>
  </si>
  <si>
    <t>2000056495496, 2000056496295</t>
  </si>
  <si>
    <t>2000056495501, 2000056496300</t>
  </si>
  <si>
    <t>Tariff 291</t>
  </si>
  <si>
    <t>Y08</t>
  </si>
  <si>
    <t>Z08</t>
  </si>
  <si>
    <t>Tariff 292</t>
  </si>
  <si>
    <t>Tariff 293</t>
  </si>
  <si>
    <t>Tariff 294</t>
  </si>
  <si>
    <t>Tariff 295</t>
  </si>
  <si>
    <t>Y10</t>
  </si>
  <si>
    <t>Z10</t>
  </si>
  <si>
    <t>Tariff 296</t>
  </si>
  <si>
    <t>Tariff 300</t>
  </si>
  <si>
    <t>Y11</t>
  </si>
  <si>
    <t>Z11</t>
  </si>
  <si>
    <t>Tariff 301</t>
  </si>
  <si>
    <t>Tariff 304</t>
  </si>
  <si>
    <t>Tariff 305</t>
  </si>
  <si>
    <t>Y12</t>
  </si>
  <si>
    <t>2000056623634, 2000056638213</t>
  </si>
  <si>
    <t>Tariff 306</t>
  </si>
  <si>
    <t>Tariff 311</t>
  </si>
  <si>
    <t>Y13</t>
  </si>
  <si>
    <t>Z13</t>
  </si>
  <si>
    <t>Tariff 312</t>
  </si>
  <si>
    <t>Y14</t>
  </si>
  <si>
    <t>Z14</t>
  </si>
  <si>
    <t>Tariff 316</t>
  </si>
  <si>
    <t>Y15</t>
  </si>
  <si>
    <t>Z15</t>
  </si>
  <si>
    <t>Tariff 320</t>
  </si>
  <si>
    <t>Y16</t>
  </si>
  <si>
    <t>Z16</t>
  </si>
  <si>
    <t>Tariff 322</t>
  </si>
  <si>
    <t>Y17</t>
  </si>
  <si>
    <t>Z17</t>
  </si>
  <si>
    <t>Tariff 329</t>
  </si>
  <si>
    <t>Y18</t>
  </si>
  <si>
    <t>Z18</t>
  </si>
  <si>
    <t>Tariff 331</t>
  </si>
  <si>
    <t>Y50</t>
  </si>
  <si>
    <t>Z50</t>
  </si>
  <si>
    <t>Tariff 333</t>
  </si>
  <si>
    <t>Tariff 339</t>
  </si>
  <si>
    <t>Tariff 340</t>
  </si>
  <si>
    <t>Tariff 341</t>
  </si>
  <si>
    <t>Tariff 342</t>
  </si>
  <si>
    <t>Tariff 343</t>
  </si>
  <si>
    <t>Tariff 344</t>
  </si>
  <si>
    <t>Y20</t>
  </si>
  <si>
    <t>Z20</t>
  </si>
  <si>
    <t>Tariff 346</t>
  </si>
  <si>
    <t>Y21</t>
  </si>
  <si>
    <t>Z21</t>
  </si>
  <si>
    <t>Tariff 347</t>
  </si>
  <si>
    <t>Y45</t>
  </si>
  <si>
    <t>Z45</t>
  </si>
  <si>
    <t>Tariff 353</t>
  </si>
  <si>
    <t>Y32</t>
  </si>
  <si>
    <t>Z32</t>
  </si>
  <si>
    <t>Tariff 354</t>
  </si>
  <si>
    <t>Y38</t>
  </si>
  <si>
    <t>Z36</t>
  </si>
  <si>
    <t>Tariff 356</t>
  </si>
  <si>
    <t>Tariff 365</t>
  </si>
  <si>
    <t>Y22</t>
  </si>
  <si>
    <t>Z22</t>
  </si>
  <si>
    <t>Tariff 374</t>
  </si>
  <si>
    <t>Y23</t>
  </si>
  <si>
    <t>Z23</t>
  </si>
  <si>
    <t>Tariff 379</t>
  </si>
  <si>
    <t>Y33</t>
  </si>
  <si>
    <t>Z33</t>
  </si>
  <si>
    <t>Tariff 381</t>
  </si>
  <si>
    <t>Y46</t>
  </si>
  <si>
    <t>Z46</t>
  </si>
  <si>
    <t>Tariff 383</t>
  </si>
  <si>
    <t>Tariff 385</t>
  </si>
  <si>
    <t>Y24</t>
  </si>
  <si>
    <t>Z24</t>
  </si>
  <si>
    <t>Tariff 391</t>
  </si>
  <si>
    <t>Y25</t>
  </si>
  <si>
    <t>Z25</t>
  </si>
  <si>
    <t>Tariff 392</t>
  </si>
  <si>
    <t>Y34</t>
  </si>
  <si>
    <t>Z34</t>
  </si>
  <si>
    <t>Tariff 394</t>
  </si>
  <si>
    <t>Y52</t>
  </si>
  <si>
    <t>Z52</t>
  </si>
  <si>
    <t>Tariff 395</t>
  </si>
  <si>
    <t>Tariff 402</t>
  </si>
  <si>
    <t>Z37</t>
  </si>
  <si>
    <t>Tariff 405</t>
  </si>
  <si>
    <t>Tariff 413</t>
  </si>
  <si>
    <t>Y35</t>
  </si>
  <si>
    <t>Z35</t>
  </si>
  <si>
    <t>Tariff 414</t>
  </si>
  <si>
    <t>Tariff 415</t>
  </si>
  <si>
    <t>Y28</t>
  </si>
  <si>
    <t>Z28</t>
  </si>
  <si>
    <t>Tariff 417</t>
  </si>
  <si>
    <t>Y53</t>
  </si>
  <si>
    <t>Z53</t>
  </si>
  <si>
    <t>Tariff 431</t>
  </si>
  <si>
    <t xml:space="preserve"> - </t>
  </si>
  <si>
    <t>Tariff 444</t>
  </si>
  <si>
    <t>TBC</t>
  </si>
  <si>
    <t>Tariff 445</t>
  </si>
  <si>
    <t>2000054784320, 2000054784330</t>
  </si>
  <si>
    <t>Tariff 453</t>
  </si>
  <si>
    <t>Y37</t>
  </si>
  <si>
    <t>Tariff 455</t>
  </si>
  <si>
    <t>Tariff 460</t>
  </si>
  <si>
    <t>Tariff 461</t>
  </si>
  <si>
    <t>Z04 </t>
  </si>
  <si>
    <t>Tariff 462</t>
  </si>
  <si>
    <t>Y19</t>
  </si>
  <si>
    <t>402 </t>
  </si>
  <si>
    <t>Tariff 463</t>
  </si>
  <si>
    <t>Y54</t>
  </si>
  <si>
    <t>Z54</t>
  </si>
  <si>
    <t>Tariff 467</t>
  </si>
  <si>
    <t>Y55</t>
  </si>
  <si>
    <t>Z55</t>
  </si>
  <si>
    <t>Tariff 469</t>
  </si>
  <si>
    <t>Y56</t>
  </si>
  <si>
    <t>Z56</t>
  </si>
  <si>
    <t>Tariff 471</t>
  </si>
  <si>
    <t>Y57</t>
  </si>
  <si>
    <t>Z57</t>
  </si>
  <si>
    <t>Tariff 473</t>
  </si>
  <si>
    <t>Y36</t>
  </si>
  <si>
    <t>2000056598002, 2000056598085, 2000057489980, 2000057489990</t>
  </si>
  <si>
    <t>Z58</t>
  </si>
  <si>
    <t>Tariff 474</t>
  </si>
  <si>
    <t>Y59</t>
  </si>
  <si>
    <t>Z59</t>
  </si>
  <si>
    <t>Tariff 475</t>
  </si>
  <si>
    <t>Tariff 478</t>
  </si>
  <si>
    <t>Tariff 479</t>
  </si>
  <si>
    <t>Tariff 480</t>
  </si>
  <si>
    <t>Z30 </t>
  </si>
  <si>
    <t>Tariff 481</t>
  </si>
  <si>
    <t>Y04</t>
  </si>
  <si>
    <t>2000060014536, 2000060068504</t>
  </si>
  <si>
    <t>Tariff 482</t>
  </si>
  <si>
    <t>Y09</t>
  </si>
  <si>
    <t>Z09 </t>
  </si>
  <si>
    <t>Tariff 483</t>
  </si>
  <si>
    <t>Y39</t>
  </si>
  <si>
    <t>Z38</t>
  </si>
  <si>
    <t>Tariff 484</t>
  </si>
  <si>
    <t>Y40</t>
  </si>
  <si>
    <t>Z39</t>
  </si>
  <si>
    <t>Tariff 485</t>
  </si>
  <si>
    <t>Tariff 487</t>
  </si>
  <si>
    <t>Y30</t>
  </si>
  <si>
    <t>948 </t>
  </si>
  <si>
    <t>Tariff 490</t>
  </si>
  <si>
    <t>Z42 </t>
  </si>
  <si>
    <t>Tariff 491</t>
  </si>
  <si>
    <t>Z40</t>
  </si>
  <si>
    <t>Z43 </t>
  </si>
  <si>
    <t>Tariff 492</t>
  </si>
  <si>
    <t>Z41</t>
  </si>
  <si>
    <t>Z44 </t>
  </si>
  <si>
    <t>Tariff 493</t>
  </si>
  <si>
    <t>Y47</t>
  </si>
  <si>
    <t>Z47</t>
  </si>
  <si>
    <t>Tariff 494</t>
  </si>
  <si>
    <t>Tariff 495</t>
  </si>
  <si>
    <t>Y61</t>
  </si>
  <si>
    <t>Z61</t>
  </si>
  <si>
    <t>Tariff 496</t>
  </si>
  <si>
    <t>Tariff 497</t>
  </si>
  <si>
    <t>Y62</t>
  </si>
  <si>
    <t>Tariff 498</t>
  </si>
  <si>
    <t>Y64</t>
  </si>
  <si>
    <t>Z64</t>
  </si>
  <si>
    <t>Tariff 500</t>
  </si>
  <si>
    <t>Y48</t>
  </si>
  <si>
    <t>Z48</t>
  </si>
  <si>
    <t>Tariff 501</t>
  </si>
  <si>
    <t>Tariff 502</t>
  </si>
  <si>
    <t>Tariff 503</t>
  </si>
  <si>
    <t>Tariff 504</t>
  </si>
  <si>
    <t>Y65</t>
  </si>
  <si>
    <t>Z65</t>
  </si>
  <si>
    <t>Tariff 505</t>
  </si>
  <si>
    <t>Y66</t>
  </si>
  <si>
    <t>Z66</t>
  </si>
  <si>
    <t>Tariff 506</t>
  </si>
  <si>
    <t>Y67</t>
  </si>
  <si>
    <t>Z67</t>
  </si>
  <si>
    <t>Tariff 507</t>
  </si>
  <si>
    <t>Tariff 508</t>
  </si>
  <si>
    <t>Tariff 510</t>
  </si>
  <si>
    <t>Y68</t>
  </si>
  <si>
    <t>Z68</t>
  </si>
  <si>
    <t>Tariff 512</t>
  </si>
  <si>
    <t>Z69</t>
  </si>
  <si>
    <t>Tariff 513</t>
  </si>
  <si>
    <t>Y70</t>
  </si>
  <si>
    <t>Z70</t>
  </si>
  <si>
    <t>Tariff 515</t>
  </si>
  <si>
    <t>Tariff 516</t>
  </si>
  <si>
    <t>Tariff 517</t>
  </si>
  <si>
    <t>Y71</t>
  </si>
  <si>
    <t>Z71</t>
  </si>
  <si>
    <t>Tariff 518</t>
  </si>
  <si>
    <t>Y72</t>
  </si>
  <si>
    <t>Z72</t>
  </si>
  <si>
    <t>Tariff 519</t>
  </si>
  <si>
    <t>Y73</t>
  </si>
  <si>
    <t>Z73</t>
  </si>
  <si>
    <t>Tariff 520</t>
  </si>
  <si>
    <t>Y74</t>
  </si>
  <si>
    <t>Z74</t>
  </si>
  <si>
    <t>Tariff 521</t>
  </si>
  <si>
    <t>Y75</t>
  </si>
  <si>
    <t>2000060973334, 2000060973343</t>
  </si>
  <si>
    <t>Tariff 522</t>
  </si>
  <si>
    <t>Y76</t>
  </si>
  <si>
    <t>Z75</t>
  </si>
  <si>
    <t>Tariff 523</t>
  </si>
  <si>
    <t>Tariff 524</t>
  </si>
  <si>
    <t>Tariff 525</t>
  </si>
  <si>
    <t>Tariff 526</t>
  </si>
  <si>
    <t>Tariff 527</t>
  </si>
  <si>
    <t>Tariff 528</t>
  </si>
  <si>
    <t>Tariff 529</t>
  </si>
  <si>
    <t>Tariff 530</t>
  </si>
  <si>
    <t>Tariff 531</t>
  </si>
  <si>
    <t>Tariff 532</t>
  </si>
  <si>
    <t>Tariff 533</t>
  </si>
  <si>
    <t>Tariff 534</t>
  </si>
  <si>
    <t>Tariff 535</t>
  </si>
  <si>
    <t>Tariff 536</t>
  </si>
  <si>
    <t>Tariff 537</t>
  </si>
  <si>
    <t>Tariff 538</t>
  </si>
  <si>
    <t>Tariff 539</t>
  </si>
  <si>
    <t>Tariff 540</t>
  </si>
  <si>
    <t>Tariff 541</t>
  </si>
  <si>
    <t>Note: The list of MPANs / MSIDs provided may be incomplete; the DNO reserves the right to apply the listed charges to any other MPANs / MSIDs associated with the site.
Note: The timebands are as shown in Annex 2.</t>
  </si>
  <si>
    <t>Supercustomer preserved charges / additional LLFCs / DUoS Tariff IDs</t>
  </si>
  <si>
    <t>Closed LLFCs /DUoS Tariff IDs</t>
  </si>
  <si>
    <t>Notes:</t>
  </si>
  <si>
    <t>Unit time periods are as specified in Annex 1.</t>
  </si>
  <si>
    <t xml:space="preserve">Site Specific preserved charges / additional LLFCs / DUoS Tariff IDs </t>
  </si>
  <si>
    <t>Unit charges in the Red Time Band apply – between [16:30] and [19:30], Monday to Friday including bank holidays.</t>
  </si>
  <si>
    <t>Unit charges in the Amber Time Band apply – between [07:00] and [16:30] and [19:30] and [22:00], Monday to Friday including bank holidays, and [09:30] and [21:30] Saturday and Sunday.</t>
  </si>
  <si>
    <t>Unit charges in the Green Time Band apply – between [00:00] and [07:00] and [22:00] and [24:00], Monday to Friday including bank holidays, and [00:00] and [09:30] and [21:30] and [24:00], Saturday and Sunday.</t>
  </si>
  <si>
    <t>All times are UK clock-time.</t>
  </si>
  <si>
    <t>Copy from CDCM table 3701 "Tariffs!A42:I84" and paste values into A14</t>
  </si>
  <si>
    <t>Copy from EDCM table 6005 "LDNORev!B549:G683" and paste values into D57</t>
  </si>
  <si>
    <t>Saturday and Sunday
All Year</t>
  </si>
  <si>
    <t>Unique billing identifier</t>
  </si>
  <si>
    <t>LDNO LV: Domestic Aggregated or CT with Residual</t>
  </si>
  <si>
    <t>LDNO LV: Domestic Aggregated (related MPAN)</t>
  </si>
  <si>
    <t>LDNO LV: Non-Domestic Aggregated or CT No Residual</t>
  </si>
  <si>
    <t>LDNO LV: Non-Domestic Aggregated or CT Band 1</t>
  </si>
  <si>
    <t>LDNO LV: Non-Domestic Aggregated or CT Band 2</t>
  </si>
  <si>
    <t>LDNO LV: Non-Domestic Aggregated or CT Band 3</t>
  </si>
  <si>
    <t>LDNO LV: Non-Domestic Aggregated or CT Band 4</t>
  </si>
  <si>
    <t>LDNO LV: Non-Domestic Aggregated (related MPAN)</t>
  </si>
  <si>
    <t>LDNO LV: LV Site Specific No Residual</t>
  </si>
  <si>
    <t>LDNO LV: LV Site Specific Band 1</t>
  </si>
  <si>
    <t>LDNO LV: LV Site Specific Band 2</t>
  </si>
  <si>
    <t>LDNO LV: LV Site Specific Band 3</t>
  </si>
  <si>
    <t>LDNO LV: LV Site Specific Band 4</t>
  </si>
  <si>
    <t>LDNO LV: Unmetered Supplies</t>
  </si>
  <si>
    <t>LDNO LV: LV Generation Aggregated</t>
  </si>
  <si>
    <t>LDNO LV: LV Generation Site Specific</t>
  </si>
  <si>
    <t>LDNO HV: Domestic Aggregated or CT with Residual</t>
  </si>
  <si>
    <t>LDNO HV: Domestic Aggregated (Related MPAN)</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</si>
  <si>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</si>
  <si>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</si>
  <si>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</si>
  <si>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</si>
  <si>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</si>
  <si>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 Non-Domestic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</si>
  <si>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</si>
  <si>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</si>
  <si>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</si>
  <si>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</si>
  <si>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</si>
  <si>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</si>
  <si>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</si>
  <si>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</si>
  <si>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</si>
  <si>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</si>
  <si>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</si>
  <si>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</si>
  <si>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</si>
  <si>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</si>
  <si>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</si>
  <si>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HV: Unmetered Supplies</t>
  </si>
  <si>
    <t>LDNO HV: LV Generation Aggregated</t>
  </si>
  <si>
    <t>LDNO HV: LV Sub Generation Aggregated</t>
  </si>
  <si>
    <t>LDNO HV: LV Generation Site Specific</t>
  </si>
  <si>
    <t>LDNO HV: LV Sub Generation Site Specific</t>
  </si>
  <si>
    <t>LDNO HV: HV Generation Site Specific</t>
  </si>
  <si>
    <t>LDNO HVplus: Domestic Aggregated or CT with Residual</t>
  </si>
  <si>
    <t>LDNO HVplus: Domestic Aggregated (related MPAN)</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</si>
  <si>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</si>
  <si>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</si>
  <si>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</si>
  <si>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</si>
  <si>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</si>
  <si>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HVplus: Non-Domestic Aggregated (related MPAN)</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</si>
  <si>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</si>
  <si>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</si>
  <si>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</si>
  <si>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</si>
  <si>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</si>
  <si>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</si>
  <si>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</si>
  <si>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</si>
  <si>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</si>
  <si>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</si>
  <si>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</si>
  <si>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</si>
  <si>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</si>
  <si>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</si>
  <si>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</si>
  <si>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</si>
  <si>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</si>
  <si>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</si>
  <si>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</si>
  <si>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</si>
  <si>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</si>
  <si>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Domestic Aggregated or CT with Residual</t>
  </si>
  <si>
    <t>LDNO EHV: Domestic Aggregated (related MPAN)</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</si>
  <si>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</si>
  <si>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</si>
  <si>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</si>
  <si>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</si>
  <si>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</si>
  <si>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EHV: Non-Domestic Aggregated (related MPAN)</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</si>
  <si>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</si>
  <si>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</si>
  <si>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</si>
  <si>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</si>
  <si>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</si>
  <si>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</si>
  <si>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</si>
  <si>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</si>
  <si>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</si>
  <si>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</si>
  <si>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</si>
  <si>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</si>
  <si>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</si>
  <si>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</si>
  <si>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</si>
  <si>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</si>
  <si>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</si>
  <si>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</si>
  <si>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</si>
  <si>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</si>
  <si>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</si>
  <si>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Domestic Aggregated or CT with Residual</t>
  </si>
  <si>
    <t>LDNO 132kV/EHV: Domestic Aggregated (related MPAN)</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</si>
  <si>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</si>
  <si>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</si>
  <si>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</si>
  <si>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</si>
  <si>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</si>
  <si>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132kV/EHV: Non-Domestic Aggregated (related MPAN)</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</si>
  <si>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</si>
  <si>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</si>
  <si>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</si>
  <si>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</si>
  <si>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</si>
  <si>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</si>
  <si>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</si>
  <si>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</si>
  <si>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</si>
  <si>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</si>
  <si>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</si>
  <si>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</si>
  <si>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</si>
  <si>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</si>
  <si>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</si>
  <si>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</si>
  <si>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</si>
  <si>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</si>
  <si>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</si>
  <si>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</si>
  <si>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</si>
  <si>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Domestic Aggregated or CT with Residual</t>
  </si>
  <si>
    <t>LDNO 132kV: Domestic Aggregated (related MPAN)</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</si>
  <si>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</si>
  <si>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</si>
  <si>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</si>
  <si>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</si>
  <si>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</si>
  <si>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132kV: Non-Domestic Aggregated (related MPAN)</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</si>
  <si>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</si>
  <si>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</si>
  <si>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</si>
  <si>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</si>
  <si>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</si>
  <si>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</si>
  <si>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</si>
  <si>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</si>
  <si>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</si>
  <si>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</si>
  <si>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</si>
  <si>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</si>
  <si>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</si>
  <si>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</si>
  <si>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</si>
  <si>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</si>
  <si>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</si>
  <si>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</si>
  <si>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</si>
  <si>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</si>
  <si>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</si>
  <si>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Domestic Aggregated or CT with Residual</t>
  </si>
  <si>
    <t>LDNO 0000: Domestic Aggregated (related MPAN)</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</si>
  <si>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</si>
  <si>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</si>
  <si>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</si>
  <si>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</si>
  <si>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</si>
  <si>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0000: Non-Domestic Aggregated (related MPAN)</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</si>
  <si>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</si>
  <si>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</si>
  <si>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</si>
  <si>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</si>
  <si>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</si>
  <si>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</si>
  <si>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</si>
  <si>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</si>
  <si>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</si>
  <si>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</si>
  <si>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</si>
  <si>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</si>
  <si>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</si>
  <si>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</si>
  <si>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</si>
  <si>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0000: Unmetered Supplies</t>
  </si>
  <si>
    <t>LDNO 0000: LV Generation Aggregated</t>
  </si>
  <si>
    <t>LDNO 0000: LV Sub Generation Aggregated</t>
  </si>
  <si>
    <t>LDNO 0000: LV Generation Site Specific</t>
  </si>
  <si>
    <t>LDNO 0000: LV Sub Generation Site Specific</t>
  </si>
  <si>
    <t>LDNO 0000: HV Generation Site Specific</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</si>
  <si>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</si>
  <si>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Period 1</t>
  </si>
  <si>
    <t>Period 2</t>
  </si>
  <si>
    <t>Period 3</t>
  </si>
  <si>
    <t>Period 4</t>
  </si>
  <si>
    <t>(Name 1)</t>
  </si>
  <si>
    <t>(Name 2)</t>
  </si>
  <si>
    <t>(Name 3)</t>
  </si>
  <si>
    <t>(Name 4)</t>
  </si>
  <si>
    <t>Generic demand and generation LLFs</t>
  </si>
  <si>
    <t>Metered voltage, respective periods and associated LLFCs / DUoS Tariff IDs</t>
  </si>
  <si>
    <t>Metered voltage</t>
  </si>
  <si>
    <t>Associated LLFC / DUoS Tariff ID</t>
  </si>
  <si>
    <t>Low-voltage network</t>
  </si>
  <si>
    <t>Low-voltage substation</t>
  </si>
  <si>
    <t>High-voltage network</t>
  </si>
  <si>
    <t>High-voltage substation</t>
  </si>
  <si>
    <t>33kV generic</t>
  </si>
  <si>
    <t>132kV generic</t>
  </si>
  <si>
    <t>EHV site specific LLFs</t>
  </si>
  <si>
    <t>Demand</t>
  </si>
  <si>
    <t>Site</t>
  </si>
  <si>
    <t>Site 1</t>
  </si>
  <si>
    <t>Site 2</t>
  </si>
  <si>
    <t>Site 3</t>
  </si>
  <si>
    <t>Site 4</t>
  </si>
  <si>
    <t>Site 5</t>
  </si>
  <si>
    <t>Generation</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</si>
  <si>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</si>
  <si>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6 - Charges for New or Amended Designated EHV Properties</t>
  </si>
  <si>
    <t>Effective from date</t>
  </si>
  <si>
    <t>01/04/2027</t>
  </si>
  <si>
    <t>IDNO</t>
  </si>
  <si>
    <t>Tariff 543</t>
  </si>
  <si>
    <t>Tariff 544</t>
  </si>
  <si>
    <t>Tariff 545</t>
  </si>
  <si>
    <t> </t>
  </si>
  <si>
    <t>Tariff 542</t>
  </si>
  <si>
    <t>731</t>
  </si>
  <si>
    <t>2000056151106</t>
  </si>
  <si>
    <t>742</t>
  </si>
  <si>
    <t>2000056151115</t>
  </si>
  <si>
    <t>Tariff 546</t>
  </si>
  <si>
    <t>Import
LLF
period 1</t>
  </si>
  <si>
    <t>Import
LLF
period 2</t>
  </si>
  <si>
    <t>Import
LLF
period 3</t>
  </si>
  <si>
    <t>Import
LLF
period 4</t>
  </si>
  <si>
    <t>Export
LLF
period 1</t>
  </si>
  <si>
    <t>Export
LLF
period 2</t>
  </si>
  <si>
    <t>Export
LLF
period 3</t>
  </si>
  <si>
    <t>Export
LLF
period 4</t>
  </si>
  <si>
    <t>Open LLFCs / DUoS Tariff IDs / LDNO unique billing identifier</t>
  </si>
  <si>
    <t>Supplier of Last Resort 
Fixed charge adder*
p/MPAN/day</t>
  </si>
  <si>
    <t>Eligible Bad Debt
Fixed charge adder**
p/MPAN/day</t>
  </si>
  <si>
    <t>*Supplier of Last Resort pass-through costs allocated to all domestic tariffs with a fixed charge (including LDNO)</t>
  </si>
  <si>
    <t>**Eligible Bad Debt pass-through costs allocated to all metered demand tariffs (including LDNO)</t>
  </si>
  <si>
    <t>Node/Zone ID</t>
  </si>
  <si>
    <t>Geographical name</t>
  </si>
  <si>
    <t>Local charge 1
£/kVA</t>
  </si>
  <si>
    <t>Remote charge 1
£/kVA</t>
  </si>
  <si>
    <t>Melksham</t>
  </si>
  <si>
    <t>Mannington</t>
  </si>
  <si>
    <t>Fleet &amp; Bramley</t>
  </si>
  <si>
    <t>Amersham</t>
  </si>
  <si>
    <t>Bramley (ANDO &amp; THAT)</t>
  </si>
  <si>
    <t>Axminster</t>
  </si>
  <si>
    <t>Bramley (BASI)</t>
  </si>
  <si>
    <t>Minety</t>
  </si>
  <si>
    <t>Fawley &amp; Nursling</t>
  </si>
  <si>
    <t>Botley Wood</t>
  </si>
  <si>
    <t>Iver 132</t>
  </si>
  <si>
    <t>Lovedean A2</t>
  </si>
  <si>
    <t>Cowley126</t>
  </si>
  <si>
    <t>Cowley34</t>
  </si>
  <si>
    <t>Laleham</t>
  </si>
  <si>
    <t>Lovedean A1</t>
  </si>
  <si>
    <t>Chickerell</t>
  </si>
  <si>
    <t>Ealing</t>
  </si>
  <si>
    <t>Willesden</t>
  </si>
  <si>
    <t>North Hyde</t>
  </si>
  <si>
    <t>Iver 66</t>
  </si>
  <si>
    <t>GSP:NHYD-SN2    66.000</t>
  </si>
  <si>
    <t>East Claydon12</t>
  </si>
  <si>
    <t>East Claydon34</t>
  </si>
  <si>
    <t>East Claydon GSP</t>
  </si>
  <si>
    <t>GSPHYB:Axminster &amp; Chickerell</t>
  </si>
  <si>
    <t>Shaftesbury</t>
  </si>
  <si>
    <t>Wokingham</t>
  </si>
  <si>
    <t>Alton</t>
  </si>
  <si>
    <t>Aldershot</t>
  </si>
  <si>
    <t>Amesbury</t>
  </si>
  <si>
    <t>Andover</t>
  </si>
  <si>
    <t>Chichester &amp; Hunston</t>
  </si>
  <si>
    <t>Arnewood</t>
  </si>
  <si>
    <t>Basingstoke A1MTA A2MTA 60's</t>
  </si>
  <si>
    <t>Basingstoke A1MTB A2MTB 90's</t>
  </si>
  <si>
    <t>Basingstoke A3MT A4MT 90's</t>
  </si>
  <si>
    <t>Witney &amp; Yarnton</t>
  </si>
  <si>
    <t>Cirencester</t>
  </si>
  <si>
    <t>Bournemouth</t>
  </si>
  <si>
    <t>Botley Wood 2x90MVA</t>
  </si>
  <si>
    <t>Bracknell Reserve</t>
  </si>
  <si>
    <t>Bracknell Main</t>
  </si>
  <si>
    <t>Burghfield Main</t>
  </si>
  <si>
    <t>Camberley Main Bar</t>
  </si>
  <si>
    <t>Camberley Reserve Bar</t>
  </si>
  <si>
    <t>Chalvey</t>
  </si>
  <si>
    <t>Chippenham</t>
  </si>
  <si>
    <t>Christchurch</t>
  </si>
  <si>
    <t>Cowley 2x90MVA</t>
  </si>
  <si>
    <t>Cowley 2x45MVA</t>
  </si>
  <si>
    <t>Cowes &amp; Wootton Common</t>
  </si>
  <si>
    <t>Coxmoor Wood</t>
  </si>
  <si>
    <t>Denham</t>
  </si>
  <si>
    <t>Drayton</t>
  </si>
  <si>
    <t>East Bedfont 22 &amp; 11 kV</t>
  </si>
  <si>
    <t>Swindon</t>
  </si>
  <si>
    <t>Fareham 2x90MVA</t>
  </si>
  <si>
    <t>Fareham 2x60MVA</t>
  </si>
  <si>
    <t>Fernhurst</t>
  </si>
  <si>
    <t>Frome</t>
  </si>
  <si>
    <t>Fort Widley</t>
  </si>
  <si>
    <t>Poole</t>
  </si>
  <si>
    <t>Havant</t>
  </si>
  <si>
    <t>Headington</t>
  </si>
  <si>
    <t>High Wycombe</t>
  </si>
  <si>
    <t>BSP:WHYD-C      33.000</t>
  </si>
  <si>
    <t>Langley</t>
  </si>
  <si>
    <t>Longford</t>
  </si>
  <si>
    <t>Loudwater</t>
  </si>
  <si>
    <t>Lytchett</t>
  </si>
  <si>
    <t>Maidenhead</t>
  </si>
  <si>
    <t>Mannington 3x60MVA</t>
  </si>
  <si>
    <t>BSP:WLBS-C      33.000</t>
  </si>
  <si>
    <t>BSP:MIES-C      33.000</t>
  </si>
  <si>
    <t>Netley Common</t>
  </si>
  <si>
    <t>Norrington</t>
  </si>
  <si>
    <t>Osney</t>
  </si>
  <si>
    <t>Portsmouth</t>
  </si>
  <si>
    <t>Pyestock &amp; Cody Park</t>
  </si>
  <si>
    <t>RAE Farnborough</t>
  </si>
  <si>
    <t>Reading</t>
  </si>
  <si>
    <t>Reading Town</t>
  </si>
  <si>
    <t>Redhill</t>
  </si>
  <si>
    <t>Rownhams</t>
  </si>
  <si>
    <t>Salisbury</t>
  </si>
  <si>
    <t>Southampton 2x60MVA</t>
  </si>
  <si>
    <t>Southampton 2x90MVA</t>
  </si>
  <si>
    <t>Slough &amp; Slough South</t>
  </si>
  <si>
    <t>Cippenham</t>
  </si>
  <si>
    <t>Staines 1</t>
  </si>
  <si>
    <t>Staines 2</t>
  </si>
  <si>
    <t>Stratton 2x90MVA</t>
  </si>
  <si>
    <t>Stratton 2x60MVA</t>
  </si>
  <si>
    <t>Thatcham</t>
  </si>
  <si>
    <t>Toothill</t>
  </si>
  <si>
    <t>Upton</t>
  </si>
  <si>
    <t>Velmore</t>
  </si>
  <si>
    <t>Wareham</t>
  </si>
  <si>
    <t>West Grafton</t>
  </si>
  <si>
    <t>Winchester</t>
  </si>
  <si>
    <t>Wymering</t>
  </si>
  <si>
    <t>Yeovil</t>
  </si>
  <si>
    <t>Chickerell 2x90MVA</t>
  </si>
  <si>
    <t>Bicester North</t>
  </si>
  <si>
    <t>Burghfield Reserve</t>
  </si>
  <si>
    <t>Heathrow North</t>
  </si>
  <si>
    <t>BSP:NHYD-C7     25.000</t>
  </si>
  <si>
    <t>North Hyde 22kV</t>
  </si>
  <si>
    <t>Acton Lane</t>
  </si>
  <si>
    <t>Ealing 22kV</t>
  </si>
  <si>
    <t>North Hyde 33kV</t>
  </si>
  <si>
    <t>HYB:Chippenham &amp; Norrington</t>
  </si>
  <si>
    <t>HYB:Yeovil &amp; Chickerell 2x90MVA</t>
  </si>
  <si>
    <t>ALRE-E      11.000</t>
  </si>
  <si>
    <t>ALTL-E1     11.000</t>
  </si>
  <si>
    <t>ALTL-E2     11.000</t>
  </si>
  <si>
    <t>ARGR-E      11.000</t>
  </si>
  <si>
    <t>ASHR-E      11.000</t>
  </si>
  <si>
    <t>BILS-E      11.000</t>
  </si>
  <si>
    <t>BIRD-E      11.000</t>
  </si>
  <si>
    <t>BLED-E      11.000</t>
  </si>
  <si>
    <t>BOCF-E      11.000</t>
  </si>
  <si>
    <t>BORD-E      11.000</t>
  </si>
  <si>
    <t>PRPB-E      11.000</t>
  </si>
  <si>
    <t>PEAF-E      11.000</t>
  </si>
  <si>
    <t>BURF-E      11.000</t>
  </si>
  <si>
    <t>HUMG-E      11.000</t>
  </si>
  <si>
    <t>CART-E      11.000</t>
  </si>
  <si>
    <t>CHAR-E      11.000</t>
  </si>
  <si>
    <t>CHHE-E2     11.000</t>
  </si>
  <si>
    <t>DONN-E      11.000</t>
  </si>
  <si>
    <t>CHIN-E      11.000</t>
  </si>
  <si>
    <t>CIRT-E      11.000</t>
  </si>
  <si>
    <t>CRIC-E      11.000</t>
  </si>
  <si>
    <t>CULH-E1     11.000</t>
  </si>
  <si>
    <t>CULJ-E      11.000</t>
  </si>
  <si>
    <t>DEDD-E      11.000</t>
  </si>
  <si>
    <t>DIDC-E1     11.000</t>
  </si>
  <si>
    <t>DIDC-E2     11.000</t>
  </si>
  <si>
    <t>EBED-E      11.000</t>
  </si>
  <si>
    <t>ESSO-E1     11.800</t>
  </si>
  <si>
    <t>ESSO-E2     11.800</t>
  </si>
  <si>
    <t>ESSO-E3     12.500</t>
  </si>
  <si>
    <t>EYNS-E      11.000</t>
  </si>
  <si>
    <t>FAIR-E      11.000</t>
  </si>
  <si>
    <t>STRU-E      11.000</t>
  </si>
  <si>
    <t>FAWN-E1     11.000</t>
  </si>
  <si>
    <t>FAWN-E3     11.000</t>
  </si>
  <si>
    <t>FAWN-E4     11.000</t>
  </si>
  <si>
    <t>FAWN-E5     11.000</t>
  </si>
  <si>
    <t>FAWS-E1     11.000</t>
  </si>
  <si>
    <t>FAWS-E3     11.000</t>
  </si>
  <si>
    <t>FAWS-E4     11.000</t>
  </si>
  <si>
    <t>FAWC-E1     11.000</t>
  </si>
  <si>
    <t>FIVO-E      11.000</t>
  </si>
  <si>
    <t>STSE-E      11.000</t>
  </si>
  <si>
    <t>FYFI-E      11.000</t>
  </si>
  <si>
    <t>HABO-E      11.000</t>
  </si>
  <si>
    <t>BILL-E      11.000</t>
  </si>
  <si>
    <t>HARS-E1     11.000</t>
  </si>
  <si>
    <t>HARS-E2     11.000</t>
  </si>
  <si>
    <t>HARW-E1     11.000</t>
  </si>
  <si>
    <t>HASL-E      11.000</t>
  </si>
  <si>
    <t>HERR-E      11.000</t>
  </si>
  <si>
    <t>KEMB-E      11.000</t>
  </si>
  <si>
    <t>KIDD-E      11.000</t>
  </si>
  <si>
    <t>LABU-E      11.000</t>
  </si>
  <si>
    <t>LANC-E      11.000</t>
  </si>
  <si>
    <t>LEAF-E      11.000</t>
  </si>
  <si>
    <t>LOVR-E      11.000</t>
  </si>
  <si>
    <t>LYNC-E      11.000</t>
  </si>
  <si>
    <t>BPEF-E      11.000</t>
  </si>
  <si>
    <t>MANR-E      11.000</t>
  </si>
  <si>
    <t>MARK-E      11.000</t>
  </si>
  <si>
    <t>MAWO-E      11.000</t>
  </si>
  <si>
    <t>MIDH-E      11.000</t>
  </si>
  <si>
    <t>MINV-E      11.000</t>
  </si>
  <si>
    <t>NLEA-E      11.000</t>
  </si>
  <si>
    <t>PETE-E      11.000</t>
  </si>
  <si>
    <t>PLAI-E      11.000</t>
  </si>
  <si>
    <t>PORP-E      11.000</t>
  </si>
  <si>
    <t>PREC-E      11.000</t>
  </si>
  <si>
    <t>PYES-E      11.000</t>
  </si>
  <si>
    <t>PYES-E1     11.000</t>
  </si>
  <si>
    <t>COEP-E1     11.000</t>
  </si>
  <si>
    <t>BRAL-E1     11.000</t>
  </si>
  <si>
    <t>REAU-E      11.000</t>
  </si>
  <si>
    <t>RISS-E      11.000</t>
  </si>
  <si>
    <t>ROSG-E      11.000</t>
  </si>
  <si>
    <t>SBER-E      11.000</t>
  </si>
  <si>
    <t>SELS-E      11.000</t>
  </si>
  <si>
    <t>BURG-E1     11.000</t>
  </si>
  <si>
    <t>SHIO-E      11.000</t>
  </si>
  <si>
    <t>SLTE-12     11.000</t>
  </si>
  <si>
    <t>STLA-E      11.000</t>
  </si>
  <si>
    <t>SWIN-E      11.000</t>
  </si>
  <si>
    <t>GALI-E      11.000</t>
  </si>
  <si>
    <t>TRAE-E      11.000</t>
  </si>
  <si>
    <t>WHWA-E      11.000</t>
  </si>
  <si>
    <t>WILS-E      11.000</t>
  </si>
  <si>
    <t>WINH-E1     11.000</t>
  </si>
  <si>
    <t>WINP-E      11.000</t>
  </si>
  <si>
    <t>WITT-E      11.000</t>
  </si>
  <si>
    <t>WOOB-E      11.000</t>
  </si>
  <si>
    <t>ALLD-E      11.000</t>
  </si>
  <si>
    <t>WYTC-E      11.000</t>
  </si>
  <si>
    <t>YARN-E      11.000</t>
  </si>
  <si>
    <t>WOOD-E      11.000</t>
  </si>
  <si>
    <t>CHIC-E2     11.000</t>
  </si>
  <si>
    <t>ANDO-E      11.000</t>
  </si>
  <si>
    <t>ANDE-E      11.000</t>
  </si>
  <si>
    <t>ANDT-E      11.000</t>
  </si>
  <si>
    <t>BARS-E      11.000</t>
  </si>
  <si>
    <t>HURT-E      11.000</t>
  </si>
  <si>
    <t>MIDW-E      11.000</t>
  </si>
  <si>
    <t>POWA-E      11.000</t>
  </si>
  <si>
    <t>THRU-E      11.000</t>
  </si>
  <si>
    <t>WHIT-E      11.000</t>
  </si>
  <si>
    <t>WHER-E      11.000</t>
  </si>
  <si>
    <t>ALDE-E      11.000</t>
  </si>
  <si>
    <t>BROM-E      11.000</t>
  </si>
  <si>
    <t>CALN-E      11.000</t>
  </si>
  <si>
    <t>COCK-E      11.000</t>
  </si>
  <si>
    <t>LYNE-E      11.000</t>
  </si>
  <si>
    <t>MALM-E      11.000</t>
  </si>
  <si>
    <t>ROWD-E      11.000</t>
  </si>
  <si>
    <t>SUTB-E      11.000</t>
  </si>
  <si>
    <t>TETB-E      11.000</t>
  </si>
  <si>
    <t>YATK-E      11.000</t>
  </si>
  <si>
    <t>CHIP-E      11.000</t>
  </si>
  <si>
    <t>WYKR-E      11.000</t>
  </si>
  <si>
    <t>BRUT-E      11.000</t>
  </si>
  <si>
    <t>CODF-E      11.000</t>
  </si>
  <si>
    <t>CROC-E      11.000</t>
  </si>
  <si>
    <t>FROM-E1     11.000</t>
  </si>
  <si>
    <t>HOLW-E      11.000</t>
  </si>
  <si>
    <t>WARM-E      11.000</t>
  </si>
  <si>
    <t>WBUR-E      11.000</t>
  </si>
  <si>
    <t>HAWK-E      11.000</t>
  </si>
  <si>
    <t>FROM-E2     11.000</t>
  </si>
  <si>
    <t>BRHA-E0     11.000</t>
  </si>
  <si>
    <t>ASHP-E      11.000</t>
  </si>
  <si>
    <t>STAD-E      11.000</t>
  </si>
  <si>
    <t>BRAA-E      11.000</t>
  </si>
  <si>
    <t>AVOR-E      11.000</t>
  </si>
  <si>
    <t>MELT-E      11.000</t>
  </si>
  <si>
    <t>TROT-E      11.000</t>
  </si>
  <si>
    <t>CORS-E      11.000</t>
  </si>
  <si>
    <t>DEVI-E      11.000</t>
  </si>
  <si>
    <t>EASE-E      11.000</t>
  </si>
  <si>
    <t>SPPE-E      11.000</t>
  </si>
  <si>
    <t>SPQW-EM1    11.000</t>
  </si>
  <si>
    <t>WWER-E      11.000</t>
  </si>
  <si>
    <t>BLAB-E      11.000</t>
  </si>
  <si>
    <t>FARI-E      11.000</t>
  </si>
  <si>
    <t>LECH-E      11.000</t>
  </si>
  <si>
    <t>SHVE-E      11.000</t>
  </si>
  <si>
    <t>STAF-E      11.000</t>
  </si>
  <si>
    <t>PRSS-E1     11.000</t>
  </si>
  <si>
    <t>PRSS-E2     11.000</t>
  </si>
  <si>
    <t>DORS-E      11.000</t>
  </si>
  <si>
    <t>DRAW-E      11.000</t>
  </si>
  <si>
    <t>HOND-E      11.000</t>
  </si>
  <si>
    <t>STRA-E      11.000</t>
  </si>
  <si>
    <t>PAKN-E      11.000</t>
  </si>
  <si>
    <t>PLES-E      11.000</t>
  </si>
  <si>
    <t>TOOT-E      11.000</t>
  </si>
  <si>
    <t>CHIE-E      11.000</t>
  </si>
  <si>
    <t>QUAR-E      11.000</t>
  </si>
  <si>
    <t>MARS-E      11.000</t>
  </si>
  <si>
    <t>PEWS-E1     11.000</t>
  </si>
  <si>
    <t>RAMS-E      11.000</t>
  </si>
  <si>
    <t>TIDW-E      11.000</t>
  </si>
  <si>
    <t>WGRV-E      11.000</t>
  </si>
  <si>
    <t>BOWE-E      11.000</t>
  </si>
  <si>
    <t>WYCM-E1     11.000</t>
  </si>
  <si>
    <t>FLAH-E      11.000</t>
  </si>
  <si>
    <t>WELE-E      11.000</t>
  </si>
  <si>
    <t>BERI-E      11.000</t>
  </si>
  <si>
    <t>KENN-E      11.000</t>
  </si>
  <si>
    <t>PRSC-E      11.000</t>
  </si>
  <si>
    <t>COLO-E      11.000</t>
  </si>
  <si>
    <t>ROSH-E      11.000</t>
  </si>
  <si>
    <t>UNIS-E2     11.000</t>
  </si>
  <si>
    <t>WALL-E      11.000</t>
  </si>
  <si>
    <t>CHOL-E      11.000</t>
  </si>
  <si>
    <t>FULS-E      11.000</t>
  </si>
  <si>
    <t>GROV-E      11.000</t>
  </si>
  <si>
    <t>WANT-E      11.000</t>
  </si>
  <si>
    <t>WINL-E      11.000</t>
  </si>
  <si>
    <t>SUTC-E      11.000</t>
  </si>
  <si>
    <t>MILT-E      11.000</t>
  </si>
  <si>
    <t>ARNC-E      11.000</t>
  </si>
  <si>
    <t>BICE-E1     11.000</t>
  </si>
  <si>
    <t>COTT-E      11.000</t>
  </si>
  <si>
    <t>OLDR-E      11.000</t>
  </si>
  <si>
    <t>UPPH-E      11.000</t>
  </si>
  <si>
    <t>WHEA-E      11.000</t>
  </si>
  <si>
    <t>HEAD-E      11.000</t>
  </si>
  <si>
    <t>SHPV-E      11.000</t>
  </si>
  <si>
    <t>ARDLEYGEN-E 11.000</t>
  </si>
  <si>
    <t>CHIS-E      11.000</t>
  </si>
  <si>
    <t>NUFF-E      11.000</t>
  </si>
  <si>
    <t>STOK-E      11.000</t>
  </si>
  <si>
    <t>WATL-E      11.000</t>
  </si>
  <si>
    <t>FRYL-E      11.000</t>
  </si>
  <si>
    <t>HIGW-E      11.000</t>
  </si>
  <si>
    <t>HIWT-E      11.000</t>
  </si>
  <si>
    <t>LITM-E      11.000</t>
  </si>
  <si>
    <t>FRER-E      11.000</t>
  </si>
  <si>
    <t>STEB-E      11.000</t>
  </si>
  <si>
    <t>WOOR-E      11.000</t>
  </si>
  <si>
    <t>NHIN-E      11.000</t>
  </si>
  <si>
    <t>OSNE-E      11.000</t>
  </si>
  <si>
    <t>UNIP-E      11.000</t>
  </si>
  <si>
    <t>FARR-E1     11.000</t>
  </si>
  <si>
    <t>TAPL-E      11.000</t>
  </si>
  <si>
    <t>PETA-E      11.000</t>
  </si>
  <si>
    <t>CHAL-E      11.000</t>
  </si>
  <si>
    <t>CLAR-E      11.000</t>
  </si>
  <si>
    <t>BRWR-E      11.000</t>
  </si>
  <si>
    <t>FARR-E2     11.000</t>
  </si>
  <si>
    <t>BRDW-E      11.000</t>
  </si>
  <si>
    <t>POYL-E      11.000</t>
  </si>
  <si>
    <t>LAKE-E      11.000</t>
  </si>
  <si>
    <t>CAUS-E      11.000</t>
  </si>
  <si>
    <t>STAN-E      11.000</t>
  </si>
  <si>
    <t>EGHA-E      11.000</t>
  </si>
  <si>
    <t>SUNX-E      11.000</t>
  </si>
  <si>
    <t>SIDR-E      11.000</t>
  </si>
  <si>
    <t>SUNX-E2     11.000</t>
  </si>
  <si>
    <t>BEEN-E      11.000</t>
  </si>
  <si>
    <t>COUR-E      11.000</t>
  </si>
  <si>
    <t>KENH-E      11.000</t>
  </si>
  <si>
    <t>MORT-E      11.000</t>
  </si>
  <si>
    <t>PADW-E      11.000</t>
  </si>
  <si>
    <t>PANG-E      11.000</t>
  </si>
  <si>
    <t>THEA-E      11.000</t>
  </si>
  <si>
    <t>SCOT-E      11.000</t>
  </si>
  <si>
    <t>TRAG-E      11.000</t>
  </si>
  <si>
    <t>WHIW-E      11.000</t>
  </si>
  <si>
    <t>WILR-E      11.000</t>
  </si>
  <si>
    <t>WOCO-E      11.000</t>
  </si>
  <si>
    <t>GREP-E      11.000</t>
  </si>
  <si>
    <t>GORI-E      11.000</t>
  </si>
  <si>
    <t>PING-E      11.000</t>
  </si>
  <si>
    <t>HUNG-E      11.000</t>
  </si>
  <si>
    <t>KING-E      11.000</t>
  </si>
  <si>
    <t>KINT-E      11.000</t>
  </si>
  <si>
    <t>LAMB-E      11.000</t>
  </si>
  <si>
    <t>LECK-E      11.000</t>
  </si>
  <si>
    <t>LOVL-E      11.000</t>
  </si>
  <si>
    <t>RIVE-E      11.000</t>
  </si>
  <si>
    <t>STJO-E      11.000</t>
  </si>
  <si>
    <t>TADL-E      11.000</t>
  </si>
  <si>
    <t>THAT-E      11.000</t>
  </si>
  <si>
    <t>YATT-E      11.000</t>
  </si>
  <si>
    <t>BALH-E      11.000</t>
  </si>
  <si>
    <t>GREC-E      11.000</t>
  </si>
  <si>
    <t>LAKR-E      11.000</t>
  </si>
  <si>
    <t>CAVE-E      11.000</t>
  </si>
  <si>
    <t>LITH-E      11.000</t>
  </si>
  <si>
    <t>REAT-E1     11.000</t>
  </si>
  <si>
    <t>REAT-E2     11.000</t>
  </si>
  <si>
    <t>TMAL-E      11.000</t>
  </si>
  <si>
    <t>KIDE-E      11.000</t>
  </si>
  <si>
    <t>NORA-E      11.000</t>
  </si>
  <si>
    <t>READ-E      11.000</t>
  </si>
  <si>
    <t>SILS-E      11.000</t>
  </si>
  <si>
    <t>TWYF-E      11.000</t>
  </si>
  <si>
    <t>HENL-E      11.000</t>
  </si>
  <si>
    <t>TONG-E      11.000</t>
  </si>
  <si>
    <t>FARN-E      11.000</t>
  </si>
  <si>
    <t>HIND-E      11.000</t>
  </si>
  <si>
    <t>MILF-E      11.000</t>
  </si>
  <si>
    <t>GODA-E      11.000</t>
  </si>
  <si>
    <t>NORM-E      11.000</t>
  </si>
  <si>
    <t>ALSH-E      11.000</t>
  </si>
  <si>
    <t>ARBO-E      11.000</t>
  </si>
  <si>
    <t>AWRE-E      11.000</t>
  </si>
  <si>
    <t>BASI-E      11.000</t>
  </si>
  <si>
    <t>BRAG-E      11.000</t>
  </si>
  <si>
    <t>BROS-E      11.000</t>
  </si>
  <si>
    <t>DOWG-E      11.000</t>
  </si>
  <si>
    <t>HOOK-E      11.000</t>
  </si>
  <si>
    <t>HOUN-E1     11.000</t>
  </si>
  <si>
    <t>OAKR-E      11.000</t>
  </si>
  <si>
    <t>OVER-E      11.000</t>
  </si>
  <si>
    <t>CHNM-E      11.000</t>
  </si>
  <si>
    <t>JAYC-E      11.000</t>
  </si>
  <si>
    <t>ASCO-E      11.000</t>
  </si>
  <si>
    <t>BAGS-E      11.000</t>
  </si>
  <si>
    <t>BRKN-E      11.000</t>
  </si>
  <si>
    <t>CHOB-E      11.000</t>
  </si>
  <si>
    <t>EHAM-E      11.000</t>
  </si>
  <si>
    <t>ELMR-E      11.000</t>
  </si>
  <si>
    <t>MVEE-E      11.000</t>
  </si>
  <si>
    <t>SUNN-E      11.000</t>
  </si>
  <si>
    <t>WARF-E      11.000</t>
  </si>
  <si>
    <t>WOKI-E      11.000</t>
  </si>
  <si>
    <t>CAMB-E      11.000</t>
  </si>
  <si>
    <t>COVE-E      11.000</t>
  </si>
  <si>
    <t>FABO-E      11.000</t>
  </si>
  <si>
    <t>FRIM-E      11.000</t>
  </si>
  <si>
    <t>KINR-E      11.000</t>
  </si>
  <si>
    <t>QUEE-E      11.000</t>
  </si>
  <si>
    <t>SAND-E      11.000</t>
  </si>
  <si>
    <t>CROW-E      11.000</t>
  </si>
  <si>
    <t>HAWL-E      11.000</t>
  </si>
  <si>
    <t>COXW-E      11.000</t>
  </si>
  <si>
    <t>CROO-E      11.000</t>
  </si>
  <si>
    <t>HITL-E      11.000</t>
  </si>
  <si>
    <t>WREC-E      11.000</t>
  </si>
  <si>
    <t>FARA-E      11.000</t>
  </si>
  <si>
    <t>MAID-E      11.000</t>
  </si>
  <si>
    <t>CORD-E      11.000</t>
  </si>
  <si>
    <t>KNOH-E      11.000</t>
  </si>
  <si>
    <t>TEMF-E      11.000</t>
  </si>
  <si>
    <t>PARG-E      11.000</t>
  </si>
  <si>
    <t>WHLE-E      11.000</t>
  </si>
  <si>
    <t>HOEF-E      11.000</t>
  </si>
  <si>
    <t>WEND-E      11.000</t>
  </si>
  <si>
    <t>NFAR-E2     11.000</t>
  </si>
  <si>
    <t>PLET-E1     11.000</t>
  </si>
  <si>
    <t>TITC-E      11.000</t>
  </si>
  <si>
    <t>LEOS-E      11.000</t>
  </si>
  <si>
    <t>ZETR-E      11.000</t>
  </si>
  <si>
    <t>ROWP-E      11.000</t>
  </si>
  <si>
    <t>BRHU-E1     11.000</t>
  </si>
  <si>
    <t>PLTG-E      11.000</t>
  </si>
  <si>
    <t>MEYR-E      11.000</t>
  </si>
  <si>
    <t>LEIP-E      11.000</t>
  </si>
  <si>
    <t>EMSW-E      11.000</t>
  </si>
  <si>
    <t>GABH-E      11.000</t>
  </si>
  <si>
    <t>BROC-E      11.000</t>
  </si>
  <si>
    <t>HORN-E      11.000</t>
  </si>
  <si>
    <t>GRES-E      11.000</t>
  </si>
  <si>
    <t>FRAP-E      11.000</t>
  </si>
  <si>
    <t>EAST-E      11.000</t>
  </si>
  <si>
    <t>BRAR-E      11.000</t>
  </si>
  <si>
    <t>WATE-E      11.000</t>
  </si>
  <si>
    <t>FARL-E      11.000</t>
  </si>
  <si>
    <t>PURB-E      11.000</t>
  </si>
  <si>
    <t>HILS-E      11.000</t>
  </si>
  <si>
    <t>COLP-E      11.000</t>
  </si>
  <si>
    <t>POCH-E      11.000</t>
  </si>
  <si>
    <t>WYME-E1     11.000</t>
  </si>
  <si>
    <t>WYME-E2     11.000</t>
  </si>
  <si>
    <t>GAMR-E      11.000</t>
  </si>
  <si>
    <t>HILI-EG     11.000</t>
  </si>
  <si>
    <t>LANG-E      11.000</t>
  </si>
  <si>
    <t>BUTA-E      11.000</t>
  </si>
  <si>
    <t>BISH-E2     11.000</t>
  </si>
  <si>
    <t>NETC-E      11.000</t>
  </si>
  <si>
    <t>BISW-E      11.000</t>
  </si>
  <si>
    <t>BITT-E      11.000</t>
  </si>
  <si>
    <t>TOWP-E      11.000</t>
  </si>
  <si>
    <t>WEST-E      11.000</t>
  </si>
  <si>
    <t>HAMB-E      11.000</t>
  </si>
  <si>
    <t>WOOL-E      11.000</t>
  </si>
  <si>
    <t>CHAN-E      11.000</t>
  </si>
  <si>
    <t>BASS-E      11.000</t>
  </si>
  <si>
    <t>EASN-E      11.000</t>
  </si>
  <si>
    <t>VELM-E      11.000</t>
  </si>
  <si>
    <t>HEDE-E      11.000</t>
  </si>
  <si>
    <t>SOUG-E      11.000</t>
  </si>
  <si>
    <t>REGE-E      11.000</t>
  </si>
  <si>
    <t>BEVV-F1     6.6000</t>
  </si>
  <si>
    <t>WESP-E      11.000</t>
  </si>
  <si>
    <t>SHIR-E      11.000</t>
  </si>
  <si>
    <t>WOML-F      6.6000</t>
  </si>
  <si>
    <t>OLDD-F      6.6000</t>
  </si>
  <si>
    <t>CENB-E      11.000</t>
  </si>
  <si>
    <t>CHAP-F      6.6000</t>
  </si>
  <si>
    <t>SOUS-F      6.6000</t>
  </si>
  <si>
    <t>HAST-E      11.000</t>
  </si>
  <si>
    <t>IBMH-E      11.000</t>
  </si>
  <si>
    <t>STCR-E      11.000</t>
  </si>
  <si>
    <t>GORR-E      11.000</t>
  </si>
  <si>
    <t>DUNB-E      11.000</t>
  </si>
  <si>
    <t>HOUG-E      11.000</t>
  </si>
  <si>
    <t>TOTT-E      11.000</t>
  </si>
  <si>
    <t>SILK-E      11.000</t>
  </si>
  <si>
    <t>NBAD-E      11.000</t>
  </si>
  <si>
    <t>ROMS-E      11.000</t>
  </si>
  <si>
    <t>MAYB-E      11.000</t>
  </si>
  <si>
    <t>FLET-E      11.000</t>
  </si>
  <si>
    <t>LORD-E      11.000</t>
  </si>
  <si>
    <t>COWE-E      11.000</t>
  </si>
  <si>
    <t>SHAL-E      11.000</t>
  </si>
  <si>
    <t>FRES-E      11.000</t>
  </si>
  <si>
    <t>NEWP-E      11.000</t>
  </si>
  <si>
    <t>BINS-E      11.000</t>
  </si>
  <si>
    <t>RYDE-E      11.000</t>
  </si>
  <si>
    <t>SADO-E      11.000</t>
  </si>
  <si>
    <t>SHAN-E      11.000</t>
  </si>
  <si>
    <t>VENT-E      11.000</t>
  </si>
  <si>
    <t>ARRN-E      11.000</t>
  </si>
  <si>
    <t>SFPV-E      11.000</t>
  </si>
  <si>
    <t>DFPV-E      11.000</t>
  </si>
  <si>
    <t>HFPV-E      11.000</t>
  </si>
  <si>
    <t>FFPV-E      11.000</t>
  </si>
  <si>
    <t>WCPV-E      11.000</t>
  </si>
  <si>
    <t>SLPV-E      11.000</t>
  </si>
  <si>
    <t>HAMW-E      11.000</t>
  </si>
  <si>
    <t>POLE-E      11.000</t>
  </si>
  <si>
    <t>SBOU-E      11.000</t>
  </si>
  <si>
    <t>BOSE-E      11.000</t>
  </si>
  <si>
    <t>CHRI-E      11.000</t>
  </si>
  <si>
    <t>SOME-E      11.000</t>
  </si>
  <si>
    <t>NEWM-E      11.000</t>
  </si>
  <si>
    <t>HINC-E      11.000</t>
  </si>
  <si>
    <t>LYMI-E      11.000</t>
  </si>
  <si>
    <t>MILS-E      11.000</t>
  </si>
  <si>
    <t>EHOW-E      11.000</t>
  </si>
  <si>
    <t>REHI-E      11.000</t>
  </si>
  <si>
    <t>WINT-E      11.000</t>
  </si>
  <si>
    <t>FEDO-E      11.000</t>
  </si>
  <si>
    <t>FOIN-E      11.000</t>
  </si>
  <si>
    <t>HINM-E      11.000</t>
  </si>
  <si>
    <t>MANN-E      11.000</t>
  </si>
  <si>
    <t>MILA-E      11.000</t>
  </si>
  <si>
    <t>NEWS-E      11.000</t>
  </si>
  <si>
    <t>ROCK-E      11.000</t>
  </si>
  <si>
    <t>VERW-E      11.000</t>
  </si>
  <si>
    <t>VERW-E1     11.000</t>
  </si>
  <si>
    <t>WIMB-E      11.000</t>
  </si>
  <si>
    <t>WSTG-E      11.000</t>
  </si>
  <si>
    <t>RILG-E      11.000</t>
  </si>
  <si>
    <t>BEME-E      11.000</t>
  </si>
  <si>
    <t>HOMI-E      11.000</t>
  </si>
  <si>
    <t>NETH-E      11.000</t>
  </si>
  <si>
    <t>PETF-E      11.000</t>
  </si>
  <si>
    <t>RELY-E      11.000</t>
  </si>
  <si>
    <t>SALC-E      11.000</t>
  </si>
  <si>
    <t>TEFF-E      11.000</t>
  </si>
  <si>
    <t>STAP-E      11.000</t>
  </si>
  <si>
    <t>ALDN-E      11.000</t>
  </si>
  <si>
    <t>BOUV-E      11.000</t>
  </si>
  <si>
    <t>CENT-E      11.000</t>
  </si>
  <si>
    <t>ELEH-E      11.000</t>
  </si>
  <si>
    <t>PARS-E      11.000</t>
  </si>
  <si>
    <t>PARN-E      11.000</t>
  </si>
  <si>
    <t>WBOU-E      11.000</t>
  </si>
  <si>
    <t>PDCM-E1     11.000</t>
  </si>
  <si>
    <t>SHAF-E      11.000</t>
  </si>
  <si>
    <t>SHRO-E      11.000</t>
  </si>
  <si>
    <t>TARR-E      11.000</t>
  </si>
  <si>
    <t>GSTM-E      11.000</t>
  </si>
  <si>
    <t>MINC-E      11.000</t>
  </si>
  <si>
    <t>TISB-E      11.000</t>
  </si>
  <si>
    <t>HENS-E      11.000</t>
  </si>
  <si>
    <t>WICA-E      11.000</t>
  </si>
  <si>
    <t>BOUR-E      11.000</t>
  </si>
  <si>
    <t>WSTO-E      11.000</t>
  </si>
  <si>
    <t>GILL-E      11.000</t>
  </si>
  <si>
    <t>AADV-E      11.000</t>
  </si>
  <si>
    <t>BOVI-E      11.000</t>
  </si>
  <si>
    <t>WART-E      11.000</t>
  </si>
  <si>
    <t>BUSH-E      11.000</t>
  </si>
  <si>
    <t>SWAN-E      11.000</t>
  </si>
  <si>
    <t>TRLG-E      11.000</t>
  </si>
  <si>
    <t>WIBK-E      11.000</t>
  </si>
  <si>
    <t>CREE-E      11.000</t>
  </si>
  <si>
    <t>CORM-E      11.000</t>
  </si>
  <si>
    <t>BLAN-E      11.000</t>
  </si>
  <si>
    <t>HOLB-E      11.000</t>
  </si>
  <si>
    <t>RATF-E      11.000</t>
  </si>
  <si>
    <t>BOSD-E      11.000</t>
  </si>
  <si>
    <t>PARH-E      11.000</t>
  </si>
  <si>
    <t>ENFO-E      11.000</t>
  </si>
  <si>
    <t>STNG-F      6.6000</t>
  </si>
  <si>
    <t>BULF-F      6.6000</t>
  </si>
  <si>
    <t>TIWD-F      6.6000</t>
  </si>
  <si>
    <t>YEOV-E      11.000</t>
  </si>
  <si>
    <t>PULH-E      11.000</t>
  </si>
  <si>
    <t>YETM-E      11.000</t>
  </si>
  <si>
    <t>SHER-E      11.000</t>
  </si>
  <si>
    <t>MILP-E      11.000</t>
  </si>
  <si>
    <t>LARK-E      11.000</t>
  </si>
  <si>
    <t>CHTC-E      11.000</t>
  </si>
  <si>
    <t>SPAR-E      11.000</t>
  </si>
  <si>
    <t>DIMM-E      11.000</t>
  </si>
  <si>
    <t>WHEN-E1     11.000</t>
  </si>
  <si>
    <t>BBCR-E2     11.000</t>
  </si>
  <si>
    <t>BOWLA-E     11.000</t>
  </si>
  <si>
    <t>CERA-E      11.000</t>
  </si>
  <si>
    <t>PIDD-E      11.000</t>
  </si>
  <si>
    <t>PUDD-E      11.000</t>
  </si>
  <si>
    <t>MAIN-E      11.000</t>
  </si>
  <si>
    <t>CHMI-E      11.000</t>
  </si>
  <si>
    <t>WEYM-E      11.000</t>
  </si>
  <si>
    <t>REDL-E      11.000</t>
  </si>
  <si>
    <t>DORT-E      11.000</t>
  </si>
  <si>
    <t>CHIC-E1     11.000</t>
  </si>
  <si>
    <t>BPPV-E      11.000</t>
  </si>
  <si>
    <t>CANB-E2      11.000</t>
  </si>
  <si>
    <t>HIIN-E      11.000</t>
  </si>
  <si>
    <t>NOHO-E      11.000</t>
  </si>
  <si>
    <t>UXBR-E2     11.000</t>
  </si>
  <si>
    <t>YIEW-E1     11.000</t>
  </si>
  <si>
    <t>YIEW-E2     11.000</t>
  </si>
  <si>
    <t>BEAC-F      6.6000</t>
  </si>
  <si>
    <t>BEAC-F3     6.6000</t>
  </si>
  <si>
    <t>COKL-F      6.6000</t>
  </si>
  <si>
    <t>DENA-F      6.6000</t>
  </si>
  <si>
    <t>GERX-F      6.6000</t>
  </si>
  <si>
    <t>GRAR-FM1    6.6000</t>
  </si>
  <si>
    <t>GRAR-FM2    6.6000</t>
  </si>
  <si>
    <t>HARE-F      6.6000</t>
  </si>
  <si>
    <t>WAPW-G1     3.3000</t>
  </si>
  <si>
    <t>WAPW-G4     11.000</t>
  </si>
  <si>
    <t>SUTL-E      11.000</t>
  </si>
  <si>
    <t>UPTO-E1     11.000</t>
  </si>
  <si>
    <t>HAYE-E1     11.000</t>
  </si>
  <si>
    <t>NHYD-E1     11.000</t>
  </si>
  <si>
    <t>VIFR-E      11.000</t>
  </si>
  <si>
    <t>HEAT-E1     11.000</t>
  </si>
  <si>
    <t>NHYD-E2     11.000</t>
  </si>
  <si>
    <t>BRDE-E      11.000</t>
  </si>
  <si>
    <t>SPRR-FM1    6.6000</t>
  </si>
  <si>
    <t>TGRE-F      6.6000</t>
  </si>
  <si>
    <t>PERI-E      11.000</t>
  </si>
  <si>
    <t>GREE-E2     11.000</t>
  </si>
  <si>
    <t>VOLA-E1     11.000</t>
  </si>
  <si>
    <t>NCANB-E1    11.000</t>
  </si>
  <si>
    <t>PARR-F      6.6000</t>
  </si>
  <si>
    <t>GOLD-F      6.6000</t>
  </si>
  <si>
    <t>LEAP-E      11.000</t>
  </si>
  <si>
    <t>EALI-E1     11.000</t>
  </si>
  <si>
    <t>SOUR-E1     11.000</t>
  </si>
  <si>
    <t>COPD-E      11.000</t>
  </si>
  <si>
    <t>IRBR-E      11.000</t>
  </si>
  <si>
    <t>BRIR-E1     11.000</t>
  </si>
  <si>
    <t>BOSM-E      11.000</t>
  </si>
  <si>
    <t>BREN-E1     11.000</t>
  </si>
  <si>
    <t>HARL-E      11.000</t>
  </si>
  <si>
    <t>DEAG-E      11.000</t>
  </si>
  <si>
    <t>NFEL-E      11.000</t>
  </si>
  <si>
    <t>FELT-F1     6.6000</t>
  </si>
  <si>
    <t>FELT-F2     6.6000</t>
  </si>
  <si>
    <t>CHUR-E      11.000</t>
  </si>
  <si>
    <t>ASHC-G1     3.3000</t>
  </si>
  <si>
    <t>ASHC-G2     3.3000</t>
  </si>
  <si>
    <t>HOPA-F      6.6000</t>
  </si>
  <si>
    <t>SUNG-E      11.000</t>
  </si>
  <si>
    <t>ASHC-SUB-G  3.3000</t>
  </si>
  <si>
    <t>ASHC-G3     3.3000</t>
  </si>
  <si>
    <t>BRAV-E      11.000</t>
  </si>
  <si>
    <t>CHAS-E      11.000</t>
  </si>
  <si>
    <t>CRES-E      11.000</t>
  </si>
  <si>
    <t>ECHO-E      11.000</t>
  </si>
  <si>
    <t>FOXT-E      11.000</t>
  </si>
  <si>
    <t>GOLF-E      11.000</t>
  </si>
  <si>
    <t>HOTE-E      11.000</t>
  </si>
  <si>
    <t>INDI-E      11.000</t>
  </si>
  <si>
    <t>DELT-E      11.000</t>
  </si>
  <si>
    <t>BICN-E      11.000</t>
  </si>
  <si>
    <t>Standard Settlement Configuration Id</t>
  </si>
  <si>
    <t>Standard Settlement Configuration Desc</t>
  </si>
  <si>
    <t>Common Decode</t>
  </si>
  <si>
    <t>Change implemented</t>
  </si>
  <si>
    <t>Date</t>
  </si>
  <si>
    <t>Comments</t>
  </si>
  <si>
    <t>10-hour OP</t>
  </si>
  <si>
    <t>A/R</t>
  </si>
  <si>
    <t>Notes updated</t>
  </si>
  <si>
    <t>Updated to reflect DCP 268 which delinks all tariffs from the TPR bands</t>
  </si>
  <si>
    <t>Code 1 &amp; 2 changed to A</t>
  </si>
  <si>
    <t>10-hour OP + w/e</t>
  </si>
  <si>
    <t>Code O changed to A/R</t>
  </si>
  <si>
    <t>10.5-hour OP</t>
  </si>
  <si>
    <t>Removed TPR</t>
  </si>
  <si>
    <t>Removed TPR lookup element as this no longer effects which rate to apply</t>
  </si>
  <si>
    <t>11 Hour OP</t>
  </si>
  <si>
    <t>11.5-hour OP</t>
  </si>
  <si>
    <t>11-hour OP</t>
  </si>
  <si>
    <t>8.5-hour OP</t>
  </si>
  <si>
    <t>9-hour OP</t>
  </si>
  <si>
    <t>11-hour OP + Summer</t>
  </si>
  <si>
    <t>11-hour OP + w/e</t>
  </si>
  <si>
    <t>11-hour OP + w/e &amp; Summer</t>
  </si>
  <si>
    <t>11-hour OP + weekends</t>
  </si>
  <si>
    <t>12-hour  OP + w/e &amp; Summer</t>
  </si>
  <si>
    <t>12-hour night</t>
  </si>
  <si>
    <t>A</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</si>
  <si>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</si>
  <si>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</si>
  <si>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</si>
  <si>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</si>
  <si>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</si>
  <si>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</si>
  <si>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</si>
  <si>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</si>
  <si>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</si>
  <si>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</si>
  <si>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</si>
  <si>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</si>
  <si>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</si>
  <si>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</si>
  <si>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</si>
  <si>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</si>
  <si>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</si>
  <si>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</si>
  <si>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</si>
  <si>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</si>
  <si>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</si>
  <si>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</si>
  <si>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</si>
  <si>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</si>
  <si>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</si>
  <si>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</si>
  <si>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</si>
  <si>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</si>
  <si>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</si>
  <si>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</si>
  <si>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</si>
  <si>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</si>
  <si>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</si>
  <si>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</si>
  <si>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</si>
  <si>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</si>
  <si>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</si>
  <si>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</si>
  <si>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</si>
  <si>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</si>
  <si>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</si>
  <si>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</si>
  <si>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</si>
  <si>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</si>
  <si>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</si>
  <si>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</si>
  <si>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</si>
  <si>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</si>
  <si>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</si>
  <si>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</si>
  <si>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</si>
  <si>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</si>
  <si>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</si>
  <si>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</si>
  <si>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</si>
  <si>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</si>
  <si>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</si>
  <si>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</si>
  <si>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</si>
  <si>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</si>
  <si>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</si>
  <si>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</si>
  <si>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</si>
  <si>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</si>
  <si>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</si>
  <si>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</si>
  <si>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</si>
  <si>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</si>
  <si>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</si>
  <si>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</si>
  <si>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</si>
  <si>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</si>
  <si>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</si>
  <si>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</si>
  <si>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</si>
  <si>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</si>
  <si>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</si>
  <si>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</si>
  <si>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</si>
  <si>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</si>
  <si>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</si>
  <si>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</si>
  <si>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</si>
  <si>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</si>
  <si>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</si>
  <si>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</si>
  <si>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</si>
  <si>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</si>
  <si>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</si>
  <si>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</si>
  <si>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</si>
  <si>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</si>
  <si>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</si>
  <si>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</si>
  <si>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</si>
  <si>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</si>
  <si>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</si>
  <si>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</si>
  <si>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</si>
  <si>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</si>
  <si>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</si>
  <si>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</si>
  <si>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</si>
  <si>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</si>
  <si>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</si>
  <si>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</si>
  <si>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</si>
  <si>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</si>
  <si>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</si>
  <si>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</si>
  <si>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</si>
  <si>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</si>
  <si>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</si>
  <si>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</si>
  <si>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</si>
  <si>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</si>
  <si>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</si>
  <si>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</si>
  <si>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</si>
  <si>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</si>
  <si>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</si>
  <si>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</si>
  <si>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</si>
  <si>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</si>
  <si>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</si>
  <si>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</si>
  <si>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</si>
  <si>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</si>
  <si>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</si>
  <si>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</si>
  <si>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</si>
  <si>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</si>
  <si>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</si>
  <si>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</si>
  <si>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</si>
  <si>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</si>
  <si>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</si>
  <si>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</si>
  <si>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</si>
  <si>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</si>
  <si>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G</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</si>
  <si>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</si>
  <si>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</si>
  <si>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</si>
  <si>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</si>
  <si>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</si>
  <si>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</si>
  <si>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</si>
  <si>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</si>
  <si>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</si>
  <si>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</si>
  <si>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</si>
  <si>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</si>
  <si>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</si>
  <si>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</si>
  <si>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</si>
  <si>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</si>
  <si>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</si>
  <si>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</si>
  <si>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</si>
  <si>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</si>
  <si>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</si>
  <si>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</si>
  <si>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</si>
  <si>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</si>
  <si>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</si>
  <si>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</si>
  <si>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</si>
  <si>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</si>
  <si>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</si>
  <si>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</si>
  <si>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</si>
  <si>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</si>
  <si>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</si>
  <si>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</si>
  <si>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</si>
  <si>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</si>
  <si>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</si>
  <si>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</si>
  <si>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</si>
  <si>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</si>
  <si>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</si>
  <si>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</si>
  <si>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</si>
  <si>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</si>
  <si>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</si>
  <si>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</si>
  <si>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</si>
  <si>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</si>
  <si>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</si>
  <si>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</si>
  <si>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</si>
  <si>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</si>
  <si>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</si>
  <si>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</si>
  <si>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</si>
  <si>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</si>
  <si>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</si>
  <si>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</si>
  <si>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</si>
  <si>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</si>
  <si>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</si>
  <si>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</si>
  <si>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</si>
  <si>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</si>
  <si>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</si>
  <si>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</si>
  <si>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</si>
  <si>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</si>
  <si>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</si>
  <si>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</si>
  <si>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</si>
  <si>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</si>
  <si>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</si>
  <si>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Voltage of Connection</t>
  </si>
  <si>
    <t>Band</t>
  </si>
  <si>
    <t>Units</t>
  </si>
  <si>
    <t>Lower Threshold*</t>
  </si>
  <si>
    <t>Upper Threshold*</t>
  </si>
  <si>
    <t>Residual Charge per MPAN (£)</t>
  </si>
  <si>
    <t>Domestic Aggregated</t>
  </si>
  <si>
    <t>Single band</t>
  </si>
  <si>
    <t>-</t>
  </si>
  <si>
    <t>Designated Properties connected at LV, billing with no MIC</t>
  </si>
  <si>
    <t>kWh</t>
  </si>
  <si>
    <t>∞</t>
  </si>
  <si>
    <t>Designated Properties connected at LV, billing with MIC</t>
  </si>
  <si>
    <t>kVA</t>
  </si>
  <si>
    <t>Designated Properties connected at HV</t>
  </si>
  <si>
    <t>Designated EHV Properties</t>
  </si>
  <si>
    <t>* All boundaries are inclusive of the upper threshold and exclusive of the lower threshold i.e. Lower &lt; x ≤ Upper.</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</si>
  <si>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</si>
  <si>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</si>
  <si>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</si>
  <si>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</si>
  <si>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</si>
  <si>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</si>
  <si>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</si>
  <si>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</si>
  <si>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</si>
  <si>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</si>
  <si>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</si>
  <si>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</si>
  <si>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</si>
  <si>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</si>
  <si>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</si>
  <si>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</si>
  <si>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</si>
  <si>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Designated EHV Site Specific No Residual</t>
  </si>
  <si>
    <t>Designated EHV Site Specific Band 1</t>
  </si>
  <si>
    <t>EHV1</t>
  </si>
  <si>
    <t>Designated EHV Site Specific Band 2</t>
  </si>
  <si>
    <t>EHV2</t>
  </si>
  <si>
    <t>Designated EHV Site Specific Band 3</t>
  </si>
  <si>
    <t>EHV3</t>
  </si>
  <si>
    <t>Designated EHV Site Specific Band 4</t>
  </si>
  <si>
    <t>EHV4</t>
  </si>
  <si>
    <t>Red unit charge
p/kWh</t>
  </si>
  <si>
    <t>Amber unit charge
p/kWh</t>
  </si>
  <si>
    <t>Fixed charge 
p/MPAN/day</t>
  </si>
  <si>
    <t>n/a</t>
  </si>
  <si>
    <t>LV and HV designated properties and Unmetered Supplies tariff calculator</t>
  </si>
  <si>
    <t>EHV designated property calculator</t>
  </si>
  <si>
    <t>Domestic Aggregated (related MPAN)</t>
  </si>
  <si>
    <t>Step 1, Choose your tariff using the drop down list in cell B10</t>
  </si>
  <si>
    <t>Step 1, Choose your tariff using the drop down list in cell L10</t>
  </si>
  <si>
    <t>Non-Domestic Aggregated</t>
  </si>
  <si>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</si>
  <si>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</si>
  <si>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t>Step 3, Enter a forecast of consumption if required in cells C14:I14</t>
  </si>
  <si>
    <t>Step 3, Enter a forecast of consumption if required in cells M14:T14</t>
  </si>
  <si>
    <t>LV Site Specific</t>
  </si>
  <si>
    <t>Capacity charge 
p/kVA/day</t>
  </si>
  <si>
    <t>Exceeded Capacity charge 
p/kVA/day</t>
  </si>
  <si>
    <t>LV Sub Site Specific</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</si>
  <si>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</si>
  <si>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</si>
  <si>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HV Site Specific</t>
  </si>
  <si>
    <t>Black unit charge
p/kWh</t>
  </si>
  <si>
    <t>Yellow unit charge
p/kWh</t>
  </si>
  <si>
    <t>Tariff components</t>
  </si>
  <si>
    <t>Number of days in consumption period
i.e. 365 if one year</t>
  </si>
  <si>
    <t>Maximum import or export capacity
kVA</t>
  </si>
  <si>
    <t>Average daily exceeded capacity
kVA</t>
  </si>
  <si>
    <t>Excess reactive units 
kVArh</t>
  </si>
  <si>
    <t>Import
super red
kWh</t>
  </si>
  <si>
    <t>Maximum import capacity
kVA</t>
  </si>
  <si>
    <t>Export
Super Red
kWh</t>
  </si>
  <si>
    <t>Maximum export capacity
kVA</t>
  </si>
  <si>
    <t>Enter current consumption details</t>
  </si>
  <si>
    <t>Enter forecast consumption details 
(if different)</t>
  </si>
  <si>
    <t>Charge components</t>
  </si>
  <si>
    <t>Unit 1
£</t>
  </si>
  <si>
    <t>Unit 2
£</t>
  </si>
  <si>
    <t>Unit 3
£</t>
  </si>
  <si>
    <t>Fixed charge
£</t>
  </si>
  <si>
    <t>Capacity charge
£</t>
  </si>
  <si>
    <t>Exceeded capacity charge
£</t>
  </si>
  <si>
    <t>Reactive power charge
£</t>
  </si>
  <si>
    <t>Import 
super red charge
£</t>
  </si>
  <si>
    <t>Import
fixed charge
£</t>
  </si>
  <si>
    <t>Import
capacity charge
£</t>
  </si>
  <si>
    <t>Import exceeded capacity charge
£</t>
  </si>
  <si>
    <t>Export super red charge
£</t>
  </si>
  <si>
    <t>Export fixed charge
£</t>
  </si>
  <si>
    <t>Export capacity charge
£</t>
  </si>
  <si>
    <t>Export exceeded capacity charge
£</t>
  </si>
  <si>
    <t>Current consumption period charges</t>
  </si>
  <si>
    <t>Forecast consumption period charges</t>
  </si>
  <si>
    <t>Total charge
£</t>
  </si>
  <si>
    <t>Import total charge
£</t>
  </si>
  <si>
    <t>Export total charge
£</t>
  </si>
  <si>
    <t>These charges are estimates based on tariff selected and consumption values entered.</t>
  </si>
  <si>
    <t>These charges are estimates based on site selected and consumption values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</si>
</sst>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 numFmtId="182" formatCode="\L\o\c\a\t\i\o\n\ 0"/>
    <numFmt numFmtId="183" formatCode="#,##0;\-#,##0;\-"/>
  </numFmts>
  <fonts count="41" x14ac:knownFonts="1">
    <font>
      <sz val="10"/>
      <name val="Arial"/>
    </font>
    <font>
      <sz val="11"/>
      <color theme="1"/>
      <name val="Arial"/>
      <family val="2"/>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1"/>
      <color theme="0"/>
      <name val="Calibri"/>
      <family val="2"/>
      <scheme val="minor"/>
    </font>
    <font>
      <b/>
      <sz val="11"/>
      <color theme="1"/>
      <name val="Calibri"/>
      <family val="2"/>
      <scheme val="minor"/>
    </font>
    <font>
      <i/>
      <sz val="11"/>
      <color theme="3" tint="-0.24994659260841701"/>
      <name val="Calibri"/>
      <family val="2"/>
      <scheme val="minor"/>
    </font>
    <font>
      <b/>
      <sz val="11"/>
      <name val="Calibri"/>
      <family val="2"/>
      <scheme val="minor"/>
    </font>
    <font>
      <b/>
      <sz val="11"/>
      <color theme="4"/>
      <name val="Calibri"/>
      <family val="2"/>
      <scheme val="minor"/>
    </font>
    <font>
      <sz val="8"/>
      <name val="Arial"/>
      <family val="2"/>
    </font>
  </fonts>
  <fills count="43">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theme="0" tint="-0.249977111117893"/>
        <bgColor indexed="64"/>
      </patternFill>
    </fill>
    <fill>
      <patternFill patternType="solid">
        <fgColor rgb="FF4B86CD"/>
        <bgColor indexed="64"/>
      </patternFill>
    </fill>
    <fill>
      <patternFill patternType="solid">
        <fgColor rgb="FF275792"/>
        <bgColor indexed="64"/>
      </patternFill>
    </fill>
    <fill>
      <patternFill patternType="solid">
        <fgColor theme="4" tint="0.599963377788628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2">
    <xf numFmtId="0" fontId="0" fillId="0" borderId="0"/>
    <xf numFmtId="0" fontId="12" fillId="0" borderId="0" applyNumberFormat="0" applyFill="0" applyBorder="0" applyAlignment="0" applyProtection="0"/>
    <xf numFmtId="0" fontId="13" fillId="5" borderId="7" applyNumberFormat="0" applyAlignment="0" applyProtection="0"/>
    <xf numFmtId="0" fontId="14" fillId="0" borderId="0" applyNumberFormat="0" applyFill="0" applyBorder="0" applyAlignment="0" applyProtection="0">
      <alignment vertical="top"/>
      <protection locked="0"/>
    </xf>
    <xf numFmtId="0" fontId="19" fillId="0" borderId="9" applyNumberFormat="0" applyFill="0" applyAlignment="0" applyProtection="0"/>
    <xf numFmtId="0" fontId="12" fillId="0" borderId="10" applyNumberFormat="0" applyFill="0" applyAlignment="0" applyProtection="0"/>
    <xf numFmtId="0" fontId="7" fillId="0" borderId="0"/>
    <xf numFmtId="43" fontId="7" fillId="0" borderId="0" applyFont="0" applyFill="0" applyBorder="0" applyAlignment="0" applyProtection="0"/>
    <xf numFmtId="0" fontId="24" fillId="24" borderId="0" applyNumberFormat="0" applyBorder="0" applyAlignment="0" applyProtection="0"/>
    <xf numFmtId="0" fontId="4" fillId="6"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8" fillId="0" borderId="0"/>
    <xf numFmtId="0" fontId="30" fillId="35" borderId="0" applyNumberFormat="0" applyBorder="0" applyAlignment="0" applyProtection="0"/>
    <xf numFmtId="0" fontId="5" fillId="0" borderId="0"/>
    <xf numFmtId="0" fontId="3" fillId="6" borderId="0" applyNumberFormat="0" applyBorder="0" applyAlignment="0" applyProtection="0"/>
    <xf numFmtId="0" fontId="3" fillId="27" borderId="0" applyNumberFormat="0" applyBorder="0" applyAlignment="0" applyProtection="0"/>
    <xf numFmtId="0" fontId="2" fillId="0" borderId="0" applyNumberFormat="0" applyFill="0" applyBorder="0" applyAlignment="0" applyProtection="0">
      <alignment horizontal="left"/>
    </xf>
    <xf numFmtId="49" fontId="35" fillId="40" borderId="0" applyBorder="0" applyAlignment="0" applyProtection="0">
      <alignment horizontal="left" vertical="center" wrapText="1"/>
    </xf>
    <xf numFmtId="49" fontId="35" fillId="41" borderId="0" applyBorder="0" applyAlignment="0" applyProtection="0"/>
    <xf numFmtId="49" fontId="37" fillId="0" borderId="0" applyFill="0" applyBorder="0" applyAlignment="0" applyProtection="0">
      <alignment vertical="center"/>
    </xf>
    <xf numFmtId="49" fontId="36" fillId="0" borderId="0" applyBorder="0" applyAlignment="0" applyProtection="0"/>
    <xf numFmtId="49" fontId="38" fillId="42" borderId="0" applyAlignment="0" applyProtection="0">
      <alignment vertical="center"/>
    </xf>
    <xf numFmtId="2" fontId="39" fillId="0" borderId="0" applyNumberFormat="0" applyFill="0" applyBorder="0" applyAlignment="0" applyProtection="0"/>
    <xf numFmtId="0" fontId="2" fillId="0" borderId="0" applyNumberFormat="0" applyFont="0" applyBorder="0" applyAlignment="0" applyProtection="0"/>
    <xf numFmtId="0" fontId="2" fillId="0" borderId="0"/>
    <xf numFmtId="0" fontId="2" fillId="0" borderId="0"/>
    <xf numFmtId="0" fontId="1" fillId="0" borderId="0"/>
    <xf numFmtId="43" fontId="7" fillId="0" borderId="0" applyFont="0" applyFill="0" applyBorder="0" applyAlignment="0" applyProtection="0"/>
    <xf numFmtId="0" fontId="2" fillId="0" borderId="0"/>
  </cellStyleXfs>
  <cellXfs count="289">
    <xf numFmtId="0" fontId="0" fillId="0" borderId="0" xfId="0"/>
    <xf numFmtId="0" fontId="7"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9" fillId="2" borderId="0" xfId="0" applyFont="1" applyFill="1" applyAlignment="1">
      <alignment vertical="center"/>
    </xf>
    <xf numFmtId="0" fontId="0" fillId="0" borderId="1" xfId="0" applyBorder="1" applyAlignment="1">
      <alignment vertical="center"/>
    </xf>
    <xf numFmtId="0" fontId="7" fillId="0" borderId="0" xfId="0" applyFont="1" applyAlignment="1">
      <alignment wrapText="1"/>
    </xf>
    <xf numFmtId="0" fontId="8" fillId="0" borderId="0" xfId="0" applyFont="1" applyAlignment="1">
      <alignment vertical="top" wrapText="1"/>
    </xf>
    <xf numFmtId="0" fontId="8" fillId="7" borderId="1" xfId="0" applyFont="1" applyFill="1" applyBorder="1" applyAlignment="1">
      <alignment horizontal="center" vertical="center" wrapText="1"/>
    </xf>
    <xf numFmtId="0" fontId="7" fillId="0" borderId="1" xfId="0" quotePrefix="1" applyFont="1" applyBorder="1" applyAlignment="1">
      <alignment horizontal="left" vertical="top" wrapText="1"/>
    </xf>
    <xf numFmtId="0" fontId="8"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0" fontId="7" fillId="0" borderId="6" xfId="0" applyFont="1" applyBorder="1" applyAlignment="1">
      <alignment horizontal="center" vertical="center" wrapText="1"/>
    </xf>
    <xf numFmtId="0" fontId="7" fillId="2" borderId="0" xfId="0" applyFont="1" applyFill="1" applyAlignment="1">
      <alignment vertical="center"/>
    </xf>
    <xf numFmtId="0" fontId="0" fillId="0" borderId="0" xfId="0" applyProtection="1">
      <protection locked="0"/>
    </xf>
    <xf numFmtId="169" fontId="7"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8"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170" fontId="18" fillId="12" borderId="1" xfId="0" applyNumberFormat="1" applyFont="1" applyFill="1" applyBorder="1" applyAlignment="1" applyProtection="1">
      <alignment horizontal="center" vertical="center"/>
      <protection locked="0"/>
    </xf>
    <xf numFmtId="171" fontId="18" fillId="12" borderId="1" xfId="0" applyNumberFormat="1" applyFont="1" applyFill="1" applyBorder="1" applyAlignment="1" applyProtection="1">
      <alignment horizontal="center" vertical="center"/>
      <protection locked="0"/>
    </xf>
    <xf numFmtId="170" fontId="18" fillId="14" borderId="1" xfId="0" applyNumberFormat="1" applyFont="1" applyFill="1" applyBorder="1" applyAlignment="1" applyProtection="1">
      <alignment horizontal="center" vertical="center"/>
      <protection locked="0"/>
    </xf>
    <xf numFmtId="171" fontId="18" fillId="14" borderId="1" xfId="0" applyNumberFormat="1" applyFont="1" applyFill="1" applyBorder="1" applyAlignment="1" applyProtection="1">
      <alignment horizontal="center" vertical="center"/>
      <protection locked="0"/>
    </xf>
    <xf numFmtId="0" fontId="8" fillId="13" borderId="1" xfId="0" quotePrefix="1" applyFont="1" applyFill="1" applyBorder="1" applyAlignment="1">
      <alignment horizontal="center" vertical="center" wrapText="1"/>
    </xf>
    <xf numFmtId="171" fontId="18" fillId="15" borderId="1" xfId="0" applyNumberFormat="1" applyFont="1" applyFill="1" applyBorder="1" applyAlignment="1" applyProtection="1">
      <alignment horizontal="center" vertical="center"/>
      <protection locked="0"/>
    </xf>
    <xf numFmtId="0" fontId="8" fillId="16" borderId="1" xfId="0" quotePrefix="1" applyFont="1" applyFill="1" applyBorder="1" applyAlignment="1">
      <alignment horizontal="center" vertical="center" wrapText="1"/>
    </xf>
    <xf numFmtId="49" fontId="7"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0" fontId="18" fillId="9" borderId="1" xfId="0" applyNumberFormat="1" applyFont="1" applyFill="1" applyBorder="1" applyAlignment="1" applyProtection="1">
      <alignment horizontal="center" vertical="center"/>
      <protection locked="0"/>
    </xf>
    <xf numFmtId="171" fontId="18"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1" fillId="8" borderId="1" xfId="0" applyNumberFormat="1" applyFont="1" applyFill="1" applyBorder="1" applyAlignment="1" applyProtection="1">
      <alignment horizontal="center" vertical="center" wrapText="1"/>
      <protection locked="0"/>
    </xf>
    <xf numFmtId="172" fontId="21" fillId="9" borderId="1" xfId="0" applyNumberFormat="1" applyFont="1" applyFill="1" applyBorder="1" applyAlignment="1" applyProtection="1">
      <alignment horizontal="center" vertical="center"/>
      <protection locked="0"/>
    </xf>
    <xf numFmtId="172" fontId="21" fillId="3" borderId="1" xfId="0" applyNumberFormat="1" applyFont="1" applyFill="1" applyBorder="1" applyAlignment="1" applyProtection="1">
      <alignment horizontal="center" vertical="center"/>
      <protection locked="0"/>
    </xf>
    <xf numFmtId="0" fontId="21" fillId="8" borderId="1" xfId="0" applyFont="1" applyFill="1" applyBorder="1" applyAlignment="1" applyProtection="1">
      <alignment horizontal="center" vertical="center" wrapText="1"/>
      <protection locked="0"/>
    </xf>
    <xf numFmtId="3" fontId="21" fillId="8" borderId="1" xfId="0" applyNumberFormat="1" applyFont="1" applyFill="1" applyBorder="1" applyAlignment="1" applyProtection="1">
      <alignment horizontal="center" vertical="center" wrapText="1"/>
      <protection locked="0"/>
    </xf>
    <xf numFmtId="164" fontId="21" fillId="10" borderId="1" xfId="0" applyNumberFormat="1"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center" vertical="center"/>
      <protection locked="0"/>
    </xf>
    <xf numFmtId="49" fontId="7" fillId="9" borderId="1" xfId="0" quotePrefix="1"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4" fillId="2" borderId="0" xfId="3" applyFill="1" applyAlignment="1" applyProtection="1">
      <alignment vertical="center"/>
    </xf>
    <xf numFmtId="0" fontId="7" fillId="2" borderId="0" xfId="6" applyFill="1" applyAlignment="1">
      <alignment vertical="center"/>
    </xf>
    <xf numFmtId="0" fontId="9" fillId="2" borderId="0" xfId="6" applyFont="1" applyFill="1" applyAlignment="1">
      <alignment vertical="center"/>
    </xf>
    <xf numFmtId="0" fontId="8" fillId="7" borderId="1" xfId="6" quotePrefix="1" applyFont="1" applyFill="1" applyBorder="1" applyAlignment="1">
      <alignment horizontal="center" vertical="center" wrapText="1"/>
    </xf>
    <xf numFmtId="0" fontId="8" fillId="7" borderId="1" xfId="6" applyFont="1" applyFill="1" applyBorder="1" applyAlignment="1">
      <alignment horizontal="center" vertical="center" wrapText="1"/>
    </xf>
    <xf numFmtId="49" fontId="23" fillId="7" borderId="1" xfId="6" applyNumberFormat="1" applyFont="1" applyFill="1" applyBorder="1" applyAlignment="1">
      <alignment horizontal="center" vertical="center" wrapText="1"/>
    </xf>
    <xf numFmtId="49" fontId="8" fillId="7" borderId="1" xfId="6" applyNumberFormat="1" applyFont="1" applyFill="1" applyBorder="1" applyAlignment="1">
      <alignment horizontal="center" vertical="center" wrapText="1"/>
    </xf>
    <xf numFmtId="0" fontId="7" fillId="9" borderId="1" xfId="6" applyFill="1" applyBorder="1" applyAlignment="1" applyProtection="1">
      <alignment horizontal="left" vertical="center" wrapText="1"/>
      <protection locked="0"/>
    </xf>
    <xf numFmtId="0" fontId="7" fillId="2" borderId="0" xfId="6" applyFill="1" applyAlignment="1">
      <alignment horizontal="center" vertical="center"/>
    </xf>
    <xf numFmtId="166" fontId="7" fillId="2" borderId="0" xfId="6" applyNumberFormat="1" applyFill="1" applyAlignment="1">
      <alignment horizontal="center" vertical="center"/>
    </xf>
    <xf numFmtId="0" fontId="7" fillId="2" borderId="0" xfId="6" applyFill="1"/>
    <xf numFmtId="172" fontId="5" fillId="12" borderId="1" xfId="6" applyNumberFormat="1" applyFont="1" applyFill="1" applyBorder="1" applyAlignment="1" applyProtection="1">
      <alignment horizontal="center" vertical="center"/>
      <protection locked="0"/>
    </xf>
    <xf numFmtId="164" fontId="5" fillId="12" borderId="1" xfId="6" applyNumberFormat="1" applyFont="1" applyFill="1" applyBorder="1" applyAlignment="1" applyProtection="1">
      <alignment horizontal="center" vertical="center"/>
      <protection locked="0"/>
    </xf>
    <xf numFmtId="172" fontId="5" fillId="9" borderId="1" xfId="6" applyNumberFormat="1" applyFont="1" applyFill="1" applyBorder="1" applyAlignment="1" applyProtection="1">
      <alignment horizontal="center" vertical="center"/>
      <protection locked="0"/>
    </xf>
    <xf numFmtId="164" fontId="5" fillId="9" borderId="1" xfId="6" applyNumberFormat="1" applyFont="1" applyFill="1" applyBorder="1" applyAlignment="1" applyProtection="1">
      <alignment horizontal="center" vertical="center"/>
      <protection locked="0"/>
    </xf>
    <xf numFmtId="0" fontId="7" fillId="0" borderId="0" xfId="0" applyFont="1" applyProtection="1">
      <protection locked="0"/>
    </xf>
    <xf numFmtId="49" fontId="12" fillId="6" borderId="0" xfId="1" quotePrefix="1" applyNumberFormat="1" applyFill="1" applyAlignment="1" applyProtection="1">
      <alignment horizontal="left" vertical="center" wrapText="1"/>
      <protection locked="0"/>
    </xf>
    <xf numFmtId="49" fontId="12" fillId="6" borderId="0" xfId="1" applyNumberFormat="1" applyFill="1" applyAlignment="1" applyProtection="1">
      <alignment vertical="center" wrapText="1"/>
      <protection locked="0"/>
    </xf>
    <xf numFmtId="49" fontId="19" fillId="0" borderId="0" xfId="4" applyNumberFormat="1" applyBorder="1" applyAlignment="1" applyProtection="1">
      <alignment vertical="center"/>
      <protection locked="0"/>
    </xf>
    <xf numFmtId="49" fontId="12" fillId="6" borderId="0" xfId="1" applyNumberFormat="1" applyFill="1" applyBorder="1" applyAlignment="1" applyProtection="1">
      <alignment vertical="center" wrapText="1"/>
      <protection locked="0"/>
    </xf>
    <xf numFmtId="49" fontId="12" fillId="0" borderId="0" xfId="5" applyNumberFormat="1" applyBorder="1" applyAlignment="1" applyProtection="1">
      <alignment vertical="center"/>
      <protection locked="0"/>
    </xf>
    <xf numFmtId="49" fontId="12" fillId="0" borderId="0" xfId="5" quotePrefix="1" applyNumberFormat="1" applyBorder="1" applyAlignment="1" applyProtection="1">
      <alignment horizontal="left" vertical="center"/>
      <protection locked="0"/>
    </xf>
    <xf numFmtId="49" fontId="23" fillId="7" borderId="1" xfId="0" applyNumberFormat="1" applyFont="1" applyFill="1" applyBorder="1" applyAlignment="1">
      <alignment horizontal="center" vertical="center" wrapText="1"/>
    </xf>
    <xf numFmtId="0" fontId="14" fillId="0" borderId="0" xfId="3" applyAlignment="1" applyProtection="1">
      <alignment horizontal="left" vertical="top"/>
    </xf>
    <xf numFmtId="0" fontId="8" fillId="7" borderId="6" xfId="0" applyFont="1" applyFill="1" applyBorder="1" applyAlignment="1" applyProtection="1">
      <alignment vertical="center" wrapText="1"/>
      <protection locked="0"/>
    </xf>
    <xf numFmtId="0" fontId="0" fillId="17" borderId="0" xfId="0" applyFill="1" applyAlignment="1">
      <alignment vertical="center"/>
    </xf>
    <xf numFmtId="0" fontId="25" fillId="20" borderId="1" xfId="0" applyFont="1" applyFill="1" applyBorder="1" applyAlignment="1" applyProtection="1">
      <alignment horizontal="center" vertical="center" wrapText="1"/>
      <protection locked="0"/>
    </xf>
    <xf numFmtId="0" fontId="8" fillId="0" borderId="1" xfId="0" applyFont="1" applyBorder="1" applyAlignment="1">
      <alignment vertical="center" wrapText="1"/>
    </xf>
    <xf numFmtId="0" fontId="25" fillId="18" borderId="1" xfId="0" applyFont="1" applyFill="1" applyBorder="1" applyAlignment="1" applyProtection="1">
      <alignment horizontal="center" vertical="center" wrapText="1"/>
      <protection locked="0"/>
    </xf>
    <xf numFmtId="0" fontId="25" fillId="21" borderId="1" xfId="0" applyFont="1" applyFill="1" applyBorder="1" applyAlignment="1" applyProtection="1">
      <alignment horizontal="center" vertical="center" wrapText="1"/>
      <protection locked="0"/>
    </xf>
    <xf numFmtId="0" fontId="8" fillId="22" borderId="1"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9"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8" fillId="17" borderId="4" xfId="0" applyFont="1" applyFill="1" applyBorder="1" applyAlignment="1">
      <alignment horizontal="left" vertical="center" wrapText="1"/>
    </xf>
    <xf numFmtId="0" fontId="7" fillId="17" borderId="4"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wrapText="1"/>
      <protection locked="0"/>
    </xf>
    <xf numFmtId="0" fontId="14" fillId="0" borderId="0" xfId="3" applyAlignment="1" applyProtection="1"/>
    <xf numFmtId="0" fontId="14" fillId="2" borderId="0" xfId="3" applyFill="1" applyAlignment="1" applyProtection="1">
      <alignment vertical="center"/>
      <protection hidden="1"/>
    </xf>
    <xf numFmtId="175" fontId="7" fillId="9" borderId="1" xfId="6" applyNumberFormat="1" applyFill="1" applyBorder="1" applyAlignment="1">
      <alignment horizontal="center" vertical="center" wrapText="1"/>
    </xf>
    <xf numFmtId="172" fontId="5" fillId="23" borderId="1" xfId="6" applyNumberFormat="1" applyFont="1" applyFill="1" applyBorder="1" applyAlignment="1">
      <alignment horizontal="center" vertical="center"/>
    </xf>
    <xf numFmtId="164" fontId="5" fillId="23" borderId="1" xfId="6" applyNumberFormat="1" applyFont="1" applyFill="1" applyBorder="1" applyAlignment="1">
      <alignment horizontal="center" vertical="center"/>
    </xf>
    <xf numFmtId="0" fontId="7" fillId="11" borderId="1" xfId="13" applyFont="1" applyFill="1" applyBorder="1" applyAlignment="1" applyProtection="1">
      <alignment vertical="center"/>
      <protection locked="0"/>
    </xf>
    <xf numFmtId="174" fontId="7" fillId="31" borderId="1" xfId="10" applyNumberFormat="1" applyFont="1" applyFill="1" applyBorder="1" applyAlignment="1" applyProtection="1">
      <alignment vertical="center"/>
      <protection locked="0"/>
    </xf>
    <xf numFmtId="173" fontId="4" fillId="30" borderId="1" xfId="9" applyNumberFormat="1" applyFill="1" applyBorder="1" applyAlignment="1" applyProtection="1">
      <alignment vertical="center"/>
    </xf>
    <xf numFmtId="174" fontId="7" fillId="30" borderId="1" xfId="9" applyNumberFormat="1" applyFont="1" applyFill="1" applyBorder="1" applyAlignment="1" applyProtection="1">
      <alignment vertical="center"/>
      <protection locked="0"/>
    </xf>
    <xf numFmtId="174" fontId="7" fillId="33" borderId="1" xfId="9" applyNumberFormat="1" applyFont="1" applyFill="1" applyBorder="1" applyAlignment="1" applyProtection="1">
      <alignment vertical="center"/>
      <protection locked="0"/>
    </xf>
    <xf numFmtId="174" fontId="7"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8" fillId="7" borderId="6" xfId="0" applyFont="1" applyFill="1" applyBorder="1" applyAlignment="1">
      <alignment horizontal="left" vertical="center" wrapText="1"/>
    </xf>
    <xf numFmtId="0" fontId="7" fillId="11" borderId="1" xfId="8" quotePrefix="1" applyFont="1" applyFill="1" applyBorder="1" applyAlignment="1" applyProtection="1">
      <alignment horizontal="center" vertical="center" wrapText="1"/>
    </xf>
    <xf numFmtId="0" fontId="7" fillId="32" borderId="1" xfId="11" quotePrefix="1" applyFont="1" applyFill="1" applyBorder="1" applyAlignment="1" applyProtection="1">
      <alignment horizontal="center" vertical="center" wrapText="1"/>
    </xf>
    <xf numFmtId="173" fontId="4" fillId="33" borderId="1" xfId="12" applyNumberFormat="1" applyFill="1" applyBorder="1" applyAlignment="1" applyProtection="1">
      <alignment vertical="center"/>
    </xf>
    <xf numFmtId="0" fontId="8" fillId="7" borderId="1" xfId="0" applyFont="1" applyFill="1" applyBorder="1" applyAlignment="1">
      <alignment horizontal="left" vertical="center" wrapText="1"/>
    </xf>
    <xf numFmtId="0" fontId="7" fillId="11" borderId="1" xfId="13" applyFont="1" applyFill="1" applyBorder="1" applyAlignment="1" applyProtection="1">
      <alignment vertical="center" wrapText="1"/>
    </xf>
    <xf numFmtId="0" fontId="7" fillId="29" borderId="1" xfId="13" applyFont="1" applyFill="1" applyBorder="1" applyAlignment="1" applyProtection="1">
      <alignment vertical="center" wrapText="1"/>
    </xf>
    <xf numFmtId="0" fontId="3" fillId="11" borderId="1" xfId="13" applyFont="1" applyFill="1" applyBorder="1" applyAlignment="1" applyProtection="1">
      <alignment vertical="center" wrapText="1"/>
    </xf>
    <xf numFmtId="0" fontId="3" fillId="29" borderId="1" xfId="13" applyFont="1" applyFill="1" applyBorder="1" applyAlignment="1" applyProtection="1">
      <alignment vertical="center" wrapText="1"/>
    </xf>
    <xf numFmtId="0" fontId="7" fillId="7" borderId="1" xfId="0" applyFont="1" applyFill="1" applyBorder="1" applyAlignment="1">
      <alignment horizontal="center" vertical="center" wrapText="1"/>
    </xf>
    <xf numFmtId="174" fontId="4" fillId="30" borderId="1" xfId="9" applyNumberFormat="1" applyFill="1" applyBorder="1" applyAlignment="1" applyProtection="1">
      <alignment vertical="center"/>
      <protection locked="0"/>
    </xf>
    <xf numFmtId="176" fontId="4" fillId="30" borderId="1" xfId="9" applyNumberFormat="1" applyFill="1" applyBorder="1" applyAlignment="1" applyProtection="1">
      <alignment vertical="center"/>
    </xf>
    <xf numFmtId="176" fontId="4" fillId="33" borderId="1" xfId="9" applyNumberFormat="1" applyFill="1" applyBorder="1" applyAlignment="1" applyProtection="1">
      <alignment vertical="center"/>
    </xf>
    <xf numFmtId="176" fontId="7" fillId="31" borderId="1" xfId="10" applyNumberFormat="1" applyFont="1" applyFill="1" applyBorder="1" applyAlignment="1" applyProtection="1">
      <alignment vertical="center"/>
    </xf>
    <xf numFmtId="176" fontId="7" fillId="34" borderId="1" xfId="10" applyNumberFormat="1" applyFont="1" applyFill="1" applyBorder="1" applyAlignment="1" applyProtection="1">
      <alignment vertical="center"/>
    </xf>
    <xf numFmtId="177" fontId="4" fillId="30" borderId="5" xfId="9" applyNumberFormat="1" applyFill="1" applyBorder="1" applyAlignment="1" applyProtection="1">
      <alignment vertical="center"/>
    </xf>
    <xf numFmtId="177" fontId="4" fillId="30" borderId="1" xfId="9" applyNumberFormat="1" applyFill="1" applyBorder="1" applyAlignment="1" applyProtection="1">
      <alignment vertical="center"/>
    </xf>
    <xf numFmtId="49" fontId="7" fillId="11" borderId="1" xfId="8" quotePrefix="1" applyNumberFormat="1" applyFont="1" applyFill="1" applyBorder="1" applyAlignment="1" applyProtection="1">
      <alignment horizontal="center" vertical="center" wrapText="1"/>
    </xf>
    <xf numFmtId="49" fontId="7" fillId="32" borderId="1" xfId="11" quotePrefix="1"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49" fontId="12" fillId="6" borderId="0" xfId="1" applyNumberFormat="1" applyFill="1" applyAlignment="1" applyProtection="1">
      <alignment horizontal="center" vertical="center" wrapText="1"/>
      <protection locked="0"/>
    </xf>
    <xf numFmtId="49" fontId="12" fillId="6" borderId="0" xfId="1" quotePrefix="1" applyNumberFormat="1" applyFill="1" applyAlignment="1" applyProtection="1">
      <alignment horizontal="center" vertical="center" wrapText="1"/>
      <protection locked="0"/>
    </xf>
    <xf numFmtId="49" fontId="23" fillId="7" borderId="1" xfId="6" quotePrefix="1" applyNumberFormat="1" applyFont="1" applyFill="1" applyBorder="1" applyAlignment="1">
      <alignment horizontal="center" vertical="center" wrapText="1"/>
    </xf>
    <xf numFmtId="49" fontId="19" fillId="0" borderId="0" xfId="4" quotePrefix="1" applyNumberFormat="1" applyBorder="1" applyAlignment="1" applyProtection="1">
      <alignment horizontal="left" vertical="center"/>
      <protection locked="0"/>
    </xf>
    <xf numFmtId="164" fontId="21" fillId="10" borderId="1" xfId="0" applyNumberFormat="1" applyFont="1" applyFill="1" applyBorder="1" applyAlignment="1">
      <alignment horizontal="center" vertical="center"/>
    </xf>
    <xf numFmtId="178" fontId="22" fillId="18" borderId="1" xfId="0" applyNumberFormat="1" applyFont="1" applyFill="1" applyBorder="1" applyAlignment="1" applyProtection="1">
      <alignment horizontal="center" vertical="center"/>
      <protection locked="0"/>
    </xf>
    <xf numFmtId="178" fontId="21" fillId="19" borderId="1" xfId="0" applyNumberFormat="1" applyFont="1" applyFill="1" applyBorder="1" applyAlignment="1" applyProtection="1">
      <alignment horizontal="center" vertical="center"/>
      <protection locked="0"/>
    </xf>
    <xf numFmtId="178" fontId="22" fillId="20" borderId="1" xfId="0" applyNumberFormat="1" applyFont="1" applyFill="1" applyBorder="1" applyAlignment="1" applyProtection="1">
      <alignment horizontal="center" vertical="center"/>
      <protection locked="0"/>
    </xf>
    <xf numFmtId="178" fontId="22" fillId="21" borderId="1" xfId="0" applyNumberFormat="1" applyFont="1" applyFill="1" applyBorder="1" applyAlignment="1" applyProtection="1">
      <alignment horizontal="center" vertical="center"/>
      <protection locked="0"/>
    </xf>
    <xf numFmtId="178" fontId="21" fillId="22" borderId="1" xfId="0" applyNumberFormat="1" applyFont="1" applyFill="1" applyBorder="1" applyAlignment="1" applyProtection="1">
      <alignment horizontal="center" vertical="center"/>
      <protection locked="0"/>
    </xf>
    <xf numFmtId="178" fontId="31" fillId="18" borderId="1" xfId="0" applyNumberFormat="1" applyFont="1" applyFill="1" applyBorder="1" applyAlignment="1" applyProtection="1">
      <alignment horizontal="center" vertical="center" wrapText="1"/>
      <protection locked="0"/>
    </xf>
    <xf numFmtId="178" fontId="10" fillId="19" borderId="1" xfId="0" applyNumberFormat="1" applyFont="1" applyFill="1" applyBorder="1" applyAlignment="1" applyProtection="1">
      <alignment horizontal="center" vertical="center" wrapText="1"/>
      <protection locked="0"/>
    </xf>
    <xf numFmtId="178" fontId="31" fillId="20" borderId="1" xfId="0" applyNumberFormat="1" applyFont="1" applyFill="1" applyBorder="1" applyAlignment="1" applyProtection="1">
      <alignment horizontal="center" vertical="center" wrapText="1"/>
      <protection locked="0"/>
    </xf>
    <xf numFmtId="164" fontId="10" fillId="3" borderId="1" xfId="0" applyNumberFormat="1" applyFont="1" applyFill="1" applyBorder="1" applyAlignment="1" applyProtection="1">
      <alignment horizontal="center" vertical="center"/>
      <protection locked="0"/>
    </xf>
    <xf numFmtId="172" fontId="10" fillId="3" borderId="1" xfId="0" applyNumberFormat="1" applyFont="1" applyFill="1" applyBorder="1" applyAlignment="1" applyProtection="1">
      <alignment horizontal="center" vertical="center"/>
      <protection locked="0"/>
    </xf>
    <xf numFmtId="172" fontId="10" fillId="9" borderId="1" xfId="0" applyNumberFormat="1" applyFont="1" applyFill="1" applyBorder="1" applyAlignment="1" applyProtection="1">
      <alignment horizontal="center" vertical="center"/>
      <protection locked="0"/>
    </xf>
    <xf numFmtId="178" fontId="31" fillId="21" borderId="1" xfId="0" applyNumberFormat="1" applyFont="1" applyFill="1" applyBorder="1" applyAlignment="1" applyProtection="1">
      <alignment horizontal="center" vertical="center" wrapText="1"/>
      <protection locked="0"/>
    </xf>
    <xf numFmtId="178" fontId="10" fillId="22"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lignment horizontal="center" vertical="center" wrapText="1"/>
    </xf>
    <xf numFmtId="172" fontId="10" fillId="9" borderId="1" xfId="0" applyNumberFormat="1" applyFont="1" applyFill="1" applyBorder="1" applyAlignment="1" applyProtection="1">
      <alignment horizontal="center" vertical="center" wrapText="1"/>
      <protection locked="0"/>
    </xf>
    <xf numFmtId="0" fontId="7" fillId="0" borderId="0" xfId="6"/>
    <xf numFmtId="0" fontId="7" fillId="0" borderId="0" xfId="6" applyAlignment="1">
      <alignment horizontal="left"/>
    </xf>
    <xf numFmtId="0" fontId="32" fillId="0" borderId="0" xfId="6" applyFont="1"/>
    <xf numFmtId="0" fontId="14" fillId="0" borderId="0" xfId="3" applyFill="1" applyAlignment="1" applyProtection="1">
      <alignment horizontal="left" vertical="center"/>
    </xf>
    <xf numFmtId="0" fontId="7" fillId="0" borderId="0" xfId="6" applyAlignment="1">
      <alignment horizontal="center" vertical="center" wrapText="1"/>
    </xf>
    <xf numFmtId="0" fontId="7" fillId="0" borderId="0" xfId="6" applyAlignment="1">
      <alignment horizontal="center" vertical="top" wrapText="1"/>
    </xf>
    <xf numFmtId="0" fontId="7" fillId="36" borderId="0" xfId="6" applyFill="1" applyAlignment="1">
      <alignment horizontal="left"/>
    </xf>
    <xf numFmtId="14" fontId="7" fillId="0" borderId="0" xfId="6" applyNumberFormat="1"/>
    <xf numFmtId="0" fontId="7" fillId="0" borderId="0" xfId="6" quotePrefix="1" applyAlignment="1">
      <alignment horizontal="left"/>
    </xf>
    <xf numFmtId="0" fontId="7" fillId="36" borderId="0" xfId="6" applyFill="1" applyAlignment="1">
      <alignment horizontal="left" vertical="center"/>
    </xf>
    <xf numFmtId="179" fontId="7" fillId="36" borderId="0" xfId="6" applyNumberFormat="1" applyFill="1" applyAlignment="1">
      <alignment horizontal="left"/>
    </xf>
    <xf numFmtId="0" fontId="21" fillId="17" borderId="1" xfId="0" applyFont="1" applyFill="1" applyBorder="1" applyAlignment="1" applyProtection="1">
      <alignment horizontal="center" vertical="center" wrapText="1"/>
      <protection locked="0"/>
    </xf>
    <xf numFmtId="0" fontId="8" fillId="11" borderId="1" xfId="0" applyFont="1" applyFill="1" applyBorder="1" applyAlignment="1">
      <alignment vertical="center" wrapText="1"/>
    </xf>
    <xf numFmtId="0" fontId="33" fillId="0" borderId="1" xfId="16" applyFont="1" applyBorder="1" applyAlignment="1">
      <alignment horizontal="center" vertical="center" wrapText="1"/>
    </xf>
    <xf numFmtId="2" fontId="21" fillId="10" borderId="1" xfId="0" applyNumberFormat="1" applyFont="1" applyFill="1" applyBorder="1" applyAlignment="1" applyProtection="1">
      <alignment horizontal="center" vertical="center"/>
      <protection locked="0"/>
    </xf>
    <xf numFmtId="2" fontId="21" fillId="3" borderId="1" xfId="0" applyNumberFormat="1" applyFont="1" applyFill="1" applyBorder="1" applyAlignment="1" applyProtection="1">
      <alignment horizontal="center" vertical="center"/>
      <protection locked="0"/>
    </xf>
    <xf numFmtId="0" fontId="8" fillId="7" borderId="1" xfId="0" applyFont="1" applyFill="1" applyBorder="1" applyAlignment="1">
      <alignment vertical="center" wrapText="1"/>
    </xf>
    <xf numFmtId="2" fontId="21" fillId="3" borderId="1" xfId="0" applyNumberFormat="1" applyFont="1" applyFill="1" applyBorder="1" applyAlignment="1">
      <alignment horizontal="center" vertical="center"/>
    </xf>
    <xf numFmtId="2" fontId="21" fillId="1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0" fontId="7" fillId="2" borderId="0" xfId="6" quotePrefix="1" applyFill="1" applyAlignment="1">
      <alignment horizontal="center" vertical="center" wrapText="1"/>
    </xf>
    <xf numFmtId="0" fontId="14" fillId="0" borderId="0" xfId="3" applyAlignment="1" applyProtection="1">
      <alignment horizontal="left" vertical="top" wrapText="1"/>
    </xf>
    <xf numFmtId="3"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1" fillId="0" borderId="1" xfId="0" quotePrefix="1" applyNumberFormat="1" applyFont="1" applyBorder="1" applyAlignment="1" applyProtection="1">
      <alignment horizontal="center" vertical="center" wrapText="1"/>
      <protection locked="0"/>
    </xf>
    <xf numFmtId="164" fontId="21" fillId="9" borderId="1" xfId="0" applyNumberFormat="1" applyFont="1" applyFill="1" applyBorder="1" applyAlignment="1" applyProtection="1">
      <alignment horizontal="center" vertical="center"/>
      <protection locked="0"/>
    </xf>
    <xf numFmtId="180" fontId="21" fillId="3" borderId="1" xfId="0" applyNumberFormat="1" applyFont="1" applyFill="1" applyBorder="1" applyAlignment="1" applyProtection="1">
      <alignment horizontal="center" vertical="center"/>
      <protection locked="0"/>
    </xf>
    <xf numFmtId="181" fontId="21" fillId="8"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7" borderId="1" xfId="0" applyNumberFormat="1" applyFont="1" applyFill="1" applyBorder="1" applyAlignment="1" applyProtection="1">
      <alignment horizontal="center" vertical="center"/>
      <protection locked="0"/>
    </xf>
    <xf numFmtId="0" fontId="0" fillId="0" borderId="1" xfId="0" applyBorder="1"/>
    <xf numFmtId="0" fontId="34" fillId="0" borderId="1" xfId="0" applyFont="1" applyBorder="1" applyAlignment="1">
      <alignment vertical="center"/>
    </xf>
    <xf numFmtId="0" fontId="34" fillId="38" borderId="1" xfId="0" applyFont="1" applyFill="1" applyBorder="1" applyAlignment="1">
      <alignment vertical="center"/>
    </xf>
    <xf numFmtId="0" fontId="8" fillId="0" borderId="3" xfId="0" applyFont="1" applyBorder="1" applyAlignment="1">
      <alignment vertical="center" wrapText="1"/>
    </xf>
    <xf numFmtId="0" fontId="7" fillId="2" borderId="1" xfId="0" applyFont="1" applyFill="1" applyBorder="1" applyAlignment="1">
      <alignment vertical="center"/>
    </xf>
    <xf numFmtId="0" fontId="7" fillId="39" borderId="6" xfId="0" applyFont="1" applyFill="1" applyBorder="1" applyAlignment="1">
      <alignment horizontal="center" vertical="center" wrapText="1"/>
    </xf>
    <xf numFmtId="0" fontId="14" fillId="0" borderId="0" xfId="3" applyFill="1" applyBorder="1" applyAlignment="1" applyProtection="1">
      <alignment vertical="center"/>
    </xf>
    <xf numFmtId="182" fontId="0" fillId="2" borderId="1" xfId="0" applyNumberFormat="1" applyFill="1" applyBorder="1" applyAlignment="1">
      <alignment horizontal="center" vertical="center"/>
    </xf>
    <xf numFmtId="183"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0" fontId="7" fillId="9" borderId="1" xfId="6" applyFill="1" applyBorder="1" applyAlignment="1" applyProtection="1">
      <alignment horizontal="center" vertical="center" wrapText="1"/>
      <protection locked="0"/>
    </xf>
    <xf numFmtId="0" fontId="10" fillId="0" borderId="1" xfId="0" applyFont="1" applyBorder="1" applyAlignment="1">
      <alignment vertical="top" wrapText="1"/>
    </xf>
    <xf numFmtId="3" fontId="0" fillId="0" borderId="0" xfId="0" applyNumberFormat="1"/>
    <xf numFmtId="49" fontId="0" fillId="2" borderId="0" xfId="0" applyNumberFormat="1" applyFill="1"/>
    <xf numFmtId="0" fontId="15" fillId="8" borderId="1" xfId="0" applyFont="1" applyFill="1" applyBorder="1" applyAlignment="1" applyProtection="1">
      <alignment horizontal="center" vertical="center" wrapText="1"/>
      <protection locked="0"/>
    </xf>
    <xf numFmtId="2" fontId="5" fillId="23" borderId="1" xfId="7" applyNumberFormat="1" applyFont="1" applyFill="1" applyBorder="1" applyAlignment="1" applyProtection="1">
      <alignment horizontal="center" vertical="center"/>
    </xf>
    <xf numFmtId="0" fontId="7" fillId="2" borderId="0" xfId="6" quotePrefix="1" applyFill="1" applyAlignment="1">
      <alignment vertical="center" wrapText="1"/>
    </xf>
    <xf numFmtId="49" fontId="7" fillId="9" borderId="1" xfId="0" quotePrefix="1" applyNumberFormat="1" applyFont="1" applyFill="1" applyBorder="1" applyAlignment="1" applyProtection="1">
      <alignment horizontal="center" vertical="center" wrapText="1"/>
      <protection locked="0"/>
    </xf>
    <xf numFmtId="0" fontId="7" fillId="9" borderId="1" xfId="0" quotePrefix="1" applyFont="1" applyFill="1" applyBorder="1" applyAlignment="1" applyProtection="1">
      <alignment horizontal="center" vertical="center" wrapText="1"/>
      <protection locked="0"/>
    </xf>
    <xf numFmtId="1" fontId="7" fillId="9" borderId="1" xfId="0" quotePrefix="1" applyNumberFormat="1"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wrapText="1"/>
      <protection locked="0"/>
    </xf>
    <xf numFmtId="1" fontId="7" fillId="9" borderId="1" xfId="0" applyNumberFormat="1" applyFont="1" applyFill="1" applyBorder="1" applyAlignment="1" applyProtection="1">
      <alignment horizontal="center" vertical="center" wrapText="1"/>
      <protection locked="0"/>
    </xf>
    <xf numFmtId="49" fontId="0" fillId="9" borderId="1" xfId="0" applyNumberFormat="1" applyFill="1" applyBorder="1" applyAlignment="1" applyProtection="1">
      <alignment horizontal="center" vertical="center" wrapText="1"/>
      <protection locked="0"/>
    </xf>
    <xf numFmtId="0" fontId="15" fillId="0" borderId="0" xfId="0" quotePrefix="1" applyFont="1" applyAlignment="1">
      <alignment horizontal="left" vertical="top" wrapText="1"/>
    </xf>
    <xf numFmtId="49" fontId="12" fillId="6" borderId="0" xfId="1" applyNumberFormat="1" applyFill="1" applyAlignment="1" applyProtection="1">
      <alignment horizontal="left" vertical="center" wrapText="1"/>
      <protection locked="0"/>
    </xf>
    <xf numFmtId="0" fontId="7" fillId="0" borderId="0" xfId="0" quotePrefix="1" applyFont="1" applyAlignment="1">
      <alignment horizontal="left" wrapText="1"/>
    </xf>
    <xf numFmtId="0" fontId="20" fillId="0" borderId="0" xfId="0" quotePrefix="1" applyFont="1" applyAlignment="1">
      <alignment horizontal="left" vertical="top" wrapText="1"/>
    </xf>
    <xf numFmtId="0" fontId="7" fillId="0" borderId="0" xfId="0" quotePrefix="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49" fontId="12" fillId="6" borderId="0" xfId="1" applyNumberFormat="1" applyFill="1" applyAlignment="1" applyProtection="1">
      <alignment horizontal="center" vertical="center" wrapText="1"/>
      <protection locked="0"/>
    </xf>
    <xf numFmtId="0" fontId="8" fillId="0" borderId="1" xfId="0" applyFont="1" applyBorder="1" applyAlignment="1">
      <alignment horizontal="left" vertical="center" wrapText="1" indent="1"/>
    </xf>
    <xf numFmtId="0" fontId="7" fillId="2" borderId="8" xfId="6" quotePrefix="1" applyFill="1" applyBorder="1" applyAlignment="1">
      <alignment horizontal="center" vertical="center" wrapText="1"/>
    </xf>
    <xf numFmtId="0" fontId="30" fillId="35" borderId="13" xfId="15" quotePrefix="1" applyBorder="1" applyAlignment="1">
      <alignment horizontal="left" vertical="top" wrapText="1"/>
    </xf>
    <xf numFmtId="0" fontId="30" fillId="35" borderId="8" xfId="15" quotePrefix="1" applyBorder="1" applyAlignment="1">
      <alignment horizontal="left" vertical="top"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39"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7" fillId="6" borderId="1"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protection locked="0"/>
    </xf>
    <xf numFmtId="172" fontId="21" fillId="19" borderId="5" xfId="0" applyNumberFormat="1" applyFont="1" applyFill="1" applyBorder="1" applyAlignment="1" applyProtection="1">
      <alignment horizontal="center" vertical="center"/>
      <protection locked="0"/>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7" borderId="3"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2" borderId="0" xfId="0" quotePrefix="1" applyFont="1" applyFill="1" applyAlignment="1">
      <alignment horizontal="left" vertical="center" wrapText="1"/>
    </xf>
    <xf numFmtId="0" fontId="17" fillId="6" borderId="3" xfId="1" applyNumberFormat="1" applyFont="1" applyFill="1" applyBorder="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8" fillId="7" borderId="11" xfId="0"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25" fillId="18" borderId="1" xfId="0" applyFont="1" applyFill="1" applyBorder="1" applyAlignment="1" applyProtection="1">
      <alignment horizontal="center" vertical="center" wrapText="1"/>
      <protection locked="0"/>
    </xf>
    <xf numFmtId="0" fontId="7" fillId="2" borderId="8" xfId="6" quotePrefix="1" applyFill="1" applyBorder="1" applyAlignment="1">
      <alignment horizontal="left" vertical="center" wrapText="1"/>
    </xf>
    <xf numFmtId="0" fontId="6" fillId="0" borderId="1" xfId="0" applyFont="1" applyBorder="1" applyAlignment="1">
      <alignment wrapText="1"/>
    </xf>
    <xf numFmtId="0" fontId="0" fillId="0" borderId="1" xfId="0" applyBorder="1"/>
    <xf numFmtId="0" fontId="6" fillId="0" borderId="1" xfId="0" applyFont="1" applyBorder="1" applyAlignment="1">
      <alignment vertical="center" wrapText="1"/>
    </xf>
    <xf numFmtId="0" fontId="0" fillId="0" borderId="1" xfId="0" applyBorder="1" applyAlignment="1">
      <alignment vertical="center"/>
    </xf>
    <xf numFmtId="0" fontId="8" fillId="7" borderId="1" xfId="0" applyFont="1" applyFill="1" applyBorder="1" applyAlignment="1">
      <alignment horizontal="center" vertical="center" wrapText="1"/>
    </xf>
    <xf numFmtId="0" fontId="10" fillId="0" borderId="1" xfId="0" applyFont="1" applyBorder="1" applyAlignment="1">
      <alignment wrapText="1"/>
    </xf>
    <xf numFmtId="0" fontId="8" fillId="0" borderId="1" xfId="0" applyFont="1" applyBorder="1"/>
    <xf numFmtId="0" fontId="10" fillId="0" borderId="1" xfId="0" applyFon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horizontal="center" vertical="center"/>
    </xf>
    <xf numFmtId="0" fontId="0" fillId="2" borderId="1" xfId="0" applyFill="1" applyBorder="1" applyAlignment="1">
      <alignment horizontal="center" vertical="center"/>
    </xf>
    <xf numFmtId="0" fontId="8" fillId="0" borderId="3" xfId="0" applyFont="1" applyBorder="1" applyAlignment="1">
      <alignment horizontal="left" vertical="center" wrapText="1" indent="1"/>
    </xf>
    <xf numFmtId="0" fontId="8" fillId="0" borderId="5" xfId="0" applyFont="1" applyBorder="1" applyAlignment="1">
      <alignment horizontal="left" vertical="center" wrapText="1" indent="1"/>
    </xf>
    <xf numFmtId="0" fontId="30" fillId="35" borderId="13" xfId="15" quotePrefix="1" applyBorder="1" applyAlignment="1" applyProtection="1">
      <alignment horizontal="left" vertical="center" wrapText="1"/>
    </xf>
    <xf numFmtId="0" fontId="30" fillId="35" borderId="8" xfId="15" quotePrefix="1" applyBorder="1" applyAlignment="1" applyProtection="1">
      <alignment horizontal="left" vertical="center" wrapText="1"/>
    </xf>
    <xf numFmtId="0" fontId="30" fillId="35" borderId="13" xfId="15" quotePrefix="1" applyBorder="1" applyAlignment="1" applyProtection="1">
      <alignment horizontal="center" vertical="center" wrapText="1"/>
    </xf>
    <xf numFmtId="0" fontId="30" fillId="35" borderId="8" xfId="15" quotePrefix="1" applyBorder="1" applyAlignment="1" applyProtection="1">
      <alignment horizontal="center" vertical="center" wrapText="1"/>
    </xf>
    <xf numFmtId="0" fontId="30" fillId="35" borderId="14" xfId="15" quotePrefix="1" applyBorder="1" applyAlignment="1" applyProtection="1">
      <alignment horizontal="center" vertical="center" wrapText="1"/>
    </xf>
    <xf numFmtId="0" fontId="17" fillId="6" borderId="1" xfId="1" applyNumberFormat="1" applyFont="1" applyFill="1" applyBorder="1" applyAlignment="1" applyProtection="1">
      <alignment horizontal="center" vertical="center" wrapText="1"/>
    </xf>
    <xf numFmtId="0" fontId="7" fillId="0" borderId="8" xfId="0" applyFont="1" applyBorder="1" applyAlignment="1">
      <alignment horizontal="left" vertical="center" wrapText="1"/>
    </xf>
    <xf numFmtId="0" fontId="0" fillId="0" borderId="8" xfId="0" applyBorder="1" applyAlignment="1">
      <alignment horizontal="left" vertical="center" wrapText="1"/>
    </xf>
    <xf numFmtId="0" fontId="8" fillId="7" borderId="6"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7"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0" fillId="17" borderId="0" xfId="15" quotePrefix="1" applyFill="1" applyBorder="1" applyAlignment="1">
      <alignment horizontal="left" vertical="top" wrapText="1"/>
    </xf>
    <xf numFmtId="0" fontId="8" fillId="7" borderId="6" xfId="0" applyFont="1" applyFill="1" applyBorder="1" applyAlignment="1" applyProtection="1">
      <alignment vertical="center" wrapText="1"/>
      <protection locked="0"/>
    </xf>
    <xf numFmtId="0" fontId="8" fillId="7" borderId="15" xfId="0" applyFont="1" applyFill="1" applyBorder="1" applyAlignment="1" applyProtection="1">
      <alignment vertical="center" wrapText="1"/>
      <protection locked="0"/>
    </xf>
    <xf numFmtId="0" fontId="8" fillId="7" borderId="2" xfId="0" applyFont="1" applyFill="1" applyBorder="1" applyAlignment="1" applyProtection="1">
      <alignment vertical="center" wrapText="1"/>
      <protection locked="0"/>
    </xf>
    <xf numFmtId="0" fontId="8" fillId="7" borderId="6" xfId="0" applyFont="1" applyFill="1" applyBorder="1" applyAlignment="1" applyProtection="1">
      <alignment vertical="center"/>
      <protection locked="0"/>
    </xf>
    <xf numFmtId="0" fontId="8" fillId="7" borderId="15" xfId="0" applyFont="1" applyFill="1" applyBorder="1" applyAlignment="1" applyProtection="1">
      <alignment vertical="center"/>
      <protection locked="0"/>
    </xf>
    <xf numFmtId="0" fontId="8" fillId="7" borderId="2" xfId="0" applyFont="1" applyFill="1" applyBorder="1" applyAlignment="1" applyProtection="1">
      <alignment vertical="center"/>
      <protection locked="0"/>
    </xf>
    <xf numFmtId="0" fontId="26" fillId="6" borderId="3" xfId="1" applyNumberFormat="1" applyFont="1" applyFill="1" applyBorder="1" applyAlignment="1" applyProtection="1">
      <alignment horizontal="center" vertical="center" wrapText="1"/>
    </xf>
    <xf numFmtId="0" fontId="26" fillId="6" borderId="4" xfId="1" applyNumberFormat="1" applyFont="1" applyFill="1" applyBorder="1" applyAlignment="1" applyProtection="1">
      <alignment horizontal="center" vertical="center" wrapText="1"/>
    </xf>
    <xf numFmtId="0" fontId="26" fillId="6" borderId="5" xfId="1" applyNumberFormat="1" applyFont="1" applyFill="1" applyBorder="1" applyAlignment="1" applyProtection="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26" fillId="6" borderId="3" xfId="1" applyNumberFormat="1" applyFont="1" applyFill="1" applyBorder="1" applyAlignment="1" applyProtection="1">
      <alignment horizontal="left" vertical="center" wrapText="1"/>
    </xf>
    <xf numFmtId="0" fontId="26" fillId="6" borderId="4" xfId="1" applyNumberFormat="1" applyFont="1" applyFill="1" applyBorder="1" applyAlignment="1" applyProtection="1">
      <alignment horizontal="left" vertical="center" wrapText="1"/>
    </xf>
    <xf numFmtId="0" fontId="26" fillId="6" borderId="5" xfId="1" applyNumberFormat="1" applyFont="1" applyFill="1" applyBorder="1" applyAlignment="1" applyProtection="1">
      <alignment horizontal="left" vertical="center" wrapText="1"/>
    </xf>
    <xf numFmtId="0" fontId="7" fillId="0" borderId="0" xfId="0" quotePrefix="1" applyFont="1" applyAlignment="1">
      <alignment horizontal="left" vertical="top" wrapText="1"/>
    </xf>
    <xf numFmtId="0" fontId="7" fillId="0" borderId="0" xfId="0" quotePrefix="1" applyFont="1" applyAlignment="1">
      <alignment horizontal="left"/>
    </xf>
  </cellXfs>
  <cellStyles count="32">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Annotation_CEPATNEI" xfId="22" xr:uid="{0402374C-D9F2-46FE-8AD9-71E5B5E0CC4D}"/>
    <cellStyle name="ColumnHeading_CEPATNEI" xfId="20" xr:uid="{A5AEA3C8-509D-4D18-8808-5B77DA39C462}"/>
    <cellStyle name="Comma 2" xfId="7" xr:uid="{00000000-0005-0000-0000-000008000000}"/>
    <cellStyle name="Comma 2 2" xfId="30" xr:uid="{38DFD9D8-C5C7-4FBF-8FB7-142D523C25A9}"/>
    <cellStyle name="EmptyCell_CEPATNEI" xfId="26" xr:uid="{442626D8-C796-4937-B8FF-1D631BD84369}"/>
    <cellStyle name="Heading 2" xfId="4" builtinId="17"/>
    <cellStyle name="Heading 3" xfId="5" builtinId="18"/>
    <cellStyle name="Heading 4" xfId="1" builtinId="19"/>
    <cellStyle name="Hyperlink" xfId="3" builtinId="8"/>
    <cellStyle name="Input" xfId="2" builtinId="20"/>
    <cellStyle name="LinksFrom_CEPATNEI" xfId="25" xr:uid="{E221A983-815D-405A-8B68-B6D936ADFAD0}"/>
    <cellStyle name="Neutral" xfId="15" builtinId="28"/>
    <cellStyle name="Normal" xfId="0" builtinId="0"/>
    <cellStyle name="Normal 2" xfId="6" xr:uid="{00000000-0005-0000-0000-000010000000}"/>
    <cellStyle name="Normal 2 2" xfId="28" xr:uid="{282FFE26-2A68-4EE3-8FBC-4CB4722F5CAA}"/>
    <cellStyle name="Normal 3" xfId="14" xr:uid="{00000000-0005-0000-0000-000011000000}"/>
    <cellStyle name="Normal 3 2" xfId="29" xr:uid="{94B1655D-0642-49D0-B19C-14F5CC991D12}"/>
    <cellStyle name="Normal 3 3" xfId="31" xr:uid="{77E3351D-B0A4-4BEB-913C-730553FD4F90}"/>
    <cellStyle name="Normal 4" xfId="27" xr:uid="{1BC7003A-DABB-4A04-A410-D86A16AE56A4}"/>
    <cellStyle name="Normal_Sheet1" xfId="16" xr:uid="{00000000-0005-0000-0000-000012000000}"/>
    <cellStyle name="RowHeading_CEPATNEI" xfId="23" xr:uid="{D9301582-F1FF-4E91-8150-854E7E6EA122}"/>
    <cellStyle name="SectionHeading_CEPATNEI" xfId="21" xr:uid="{513C1A31-5F53-4273-B702-867FE3622A18}"/>
    <cellStyle name="SubSection_CEPATNEI" xfId="24" xr:uid="{AB8D58D0-DB45-4AFB-935D-A3DD5205BB9C}"/>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DAEEF3"/>
      <color rgb="FFCCFFCC"/>
      <color rgb="FFFFCC99"/>
      <color rgb="FFFFBE82"/>
      <color rgb="FFB4FFCC"/>
      <color rgb="FFB8D2BB"/>
      <color rgb="FF91FFCC"/>
      <color rgb="FF8CFFCC"/>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9"/>
  <sheetViews>
    <sheetView showGridLines="0" tabSelected="1" zoomScale="80" zoomScaleNormal="80" zoomScaleSheetLayoutView="100" workbookViewId="0"/>
  </sheetViews>
  <sheetFormatPr defaultRowHeight="12.5" x14ac:dyDescent="0.25"/>
  <cols>
    <col min="1" max="1" width="70.453125" customWidth="1"/>
    <col min="2" max="2" width="42.08984375" customWidth="1"/>
    <col min="3" max="3" width="28" customWidth="1"/>
    <col min="4" max="4" width="18.08984375" customWidth="1"/>
    <col min="5" max="5" width="21.54296875" customWidth="1"/>
  </cols>
  <sheetData>
    <row r="1" spans="1:8" x14ac:dyDescent="0.25">
      <c r="A1" s="24"/>
      <c r="B1" s="24"/>
      <c r="C1" s="24"/>
      <c r="D1" s="24"/>
      <c r="E1" s="24"/>
    </row>
    <row r="2" spans="1:8" ht="16.5" x14ac:dyDescent="0.25">
      <c r="A2" s="131" t="s">
        <v>0</v>
      </c>
      <c r="B2" s="67"/>
      <c r="C2" s="67"/>
      <c r="D2" s="67"/>
      <c r="E2" s="67"/>
    </row>
    <row r="3" spans="1:8" ht="14" x14ac:dyDescent="0.25">
      <c r="A3" s="67"/>
      <c r="B3" s="129" t="s">
        <v>1</v>
      </c>
      <c r="C3" s="128" t="s">
        <v>2</v>
      </c>
      <c r="D3" s="128" t="s">
        <v>3</v>
      </c>
      <c r="E3" s="128" t="s">
        <v>4</v>
      </c>
    </row>
    <row r="4" spans="1:8" ht="28.25" customHeight="1" x14ac:dyDescent="0.25">
      <c r="A4" s="68" t="s">
        <v>0</v>
      </c>
      <c r="B4" s="28" t="s">
        <v>5</v>
      </c>
      <c r="C4" s="28" t="s">
        <v>6</v>
      </c>
      <c r="D4" s="28" t="s">
        <v>7</v>
      </c>
      <c r="E4" s="28" t="s">
        <v>8</v>
      </c>
    </row>
    <row r="5" spans="1:8" x14ac:dyDescent="0.25">
      <c r="A5" s="67"/>
      <c r="B5" s="67"/>
      <c r="C5" s="67"/>
      <c r="D5" s="67"/>
      <c r="E5" s="67"/>
    </row>
    <row r="6" spans="1:8" ht="16.5" x14ac:dyDescent="0.25">
      <c r="A6" s="70" t="s">
        <v>9</v>
      </c>
      <c r="B6" s="67"/>
      <c r="C6" s="67"/>
      <c r="D6" s="67"/>
      <c r="E6" s="67"/>
    </row>
    <row r="7" spans="1:8" ht="14" x14ac:dyDescent="0.25">
      <c r="A7" s="71" t="s">
        <v>10</v>
      </c>
      <c r="B7" s="206" t="s">
        <v>11</v>
      </c>
      <c r="C7" s="206"/>
      <c r="D7" s="206"/>
      <c r="E7" s="206"/>
    </row>
    <row r="8" spans="1:8" ht="30" customHeight="1" x14ac:dyDescent="0.25">
      <c r="A8" s="75" t="s">
        <v>12</v>
      </c>
      <c r="B8" s="205" t="s">
        <v>13</v>
      </c>
      <c r="C8" s="205"/>
      <c r="D8" s="205"/>
      <c r="E8" s="205"/>
    </row>
    <row r="9" spans="1:8" ht="30" customHeight="1" x14ac:dyDescent="0.25">
      <c r="A9" s="75" t="s">
        <v>14</v>
      </c>
      <c r="B9" s="205"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Southern Electric Power Distribution plc Licence area.</v>
      </c>
      <c r="C9" s="205"/>
      <c r="D9" s="205"/>
      <c r="E9" s="205"/>
    </row>
    <row r="10" spans="1:8" ht="30" customHeight="1" x14ac:dyDescent="0.25">
      <c r="A10" s="75" t="s">
        <v>15</v>
      </c>
      <c r="B10" s="205" t="s">
        <v>16</v>
      </c>
      <c r="C10" s="205"/>
      <c r="D10" s="205"/>
      <c r="E10" s="205"/>
    </row>
    <row r="11" spans="1:8" ht="61.5" customHeight="1" x14ac:dyDescent="0.25">
      <c r="A11" s="75" t="s">
        <v>17</v>
      </c>
      <c r="B11" s="205"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Southern Electric Power Distribution plc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05"/>
      <c r="D11" s="205"/>
      <c r="E11" s="205"/>
      <c r="F11" s="208"/>
      <c r="G11" s="208"/>
      <c r="H11" s="208"/>
    </row>
    <row r="12" spans="1:8" ht="86.25" customHeight="1" x14ac:dyDescent="0.25">
      <c r="A12" s="75" t="s">
        <v>18</v>
      </c>
      <c r="B12" s="205" t="s">
        <v>19</v>
      </c>
      <c r="C12" s="205"/>
      <c r="D12" s="205"/>
      <c r="E12" s="205"/>
    </row>
    <row r="13" spans="1:8" ht="45.75" customHeight="1" x14ac:dyDescent="0.25">
      <c r="A13" s="75" t="s">
        <v>20</v>
      </c>
      <c r="B13" s="205"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Southern Electric Power Distribution plc Licence area.</v>
      </c>
      <c r="C13" s="205"/>
      <c r="D13" s="205"/>
      <c r="E13" s="205"/>
    </row>
    <row r="14" spans="1:8" ht="33.75" customHeight="1" x14ac:dyDescent="0.25">
      <c r="A14" s="170" t="s">
        <v>21</v>
      </c>
      <c r="B14" s="205" t="s">
        <v>22</v>
      </c>
      <c r="C14" s="205"/>
      <c r="D14" s="205"/>
      <c r="E14" s="205"/>
    </row>
    <row r="15" spans="1:8" ht="29.25" customHeight="1" x14ac:dyDescent="0.25">
      <c r="A15" s="75" t="s">
        <v>23</v>
      </c>
      <c r="B15" s="205" t="s">
        <v>24</v>
      </c>
      <c r="C15" s="205"/>
      <c r="D15" s="205"/>
      <c r="E15" s="205"/>
    </row>
    <row r="16" spans="1:8" ht="29.25" customHeight="1" x14ac:dyDescent="0.25">
      <c r="A16" s="170" t="s">
        <v>25</v>
      </c>
      <c r="B16" s="205" t="s">
        <v>26</v>
      </c>
      <c r="C16" s="205"/>
      <c r="D16" s="205"/>
      <c r="E16" s="205"/>
    </row>
    <row r="17" spans="1:5" ht="29.25" customHeight="1" x14ac:dyDescent="0.25">
      <c r="A17" s="75" t="s">
        <v>27</v>
      </c>
      <c r="B17" s="205" t="s">
        <v>28</v>
      </c>
      <c r="C17" s="205"/>
      <c r="D17" s="205"/>
      <c r="E17" s="205"/>
    </row>
    <row r="18" spans="1:5" ht="29.25" customHeight="1" x14ac:dyDescent="0.25">
      <c r="A18" s="75" t="s">
        <v>29</v>
      </c>
      <c r="B18" s="205" t="s">
        <v>30</v>
      </c>
      <c r="C18" s="205"/>
      <c r="D18" s="205"/>
      <c r="E18" s="205"/>
    </row>
    <row r="19" spans="1:5" ht="30" customHeight="1" x14ac:dyDescent="0.25">
      <c r="A19" s="75" t="s">
        <v>31</v>
      </c>
      <c r="B19" s="205" t="s">
        <v>32</v>
      </c>
      <c r="C19" s="205"/>
      <c r="D19" s="205"/>
      <c r="E19" s="205"/>
    </row>
    <row r="20" spans="1:5" x14ac:dyDescent="0.25">
      <c r="A20" s="67"/>
      <c r="B20" s="67"/>
      <c r="C20" s="67"/>
      <c r="D20" s="67"/>
      <c r="E20" s="67"/>
    </row>
    <row r="21" spans="1:5" ht="14" x14ac:dyDescent="0.25">
      <c r="A21" s="72" t="s">
        <v>33</v>
      </c>
      <c r="B21" s="67"/>
      <c r="C21" s="67"/>
      <c r="D21" s="67"/>
      <c r="E21" s="67"/>
    </row>
    <row r="22" spans="1:5" ht="14" x14ac:dyDescent="0.25">
      <c r="A22" s="71"/>
      <c r="B22" s="211"/>
      <c r="C22" s="211"/>
      <c r="D22" s="211"/>
      <c r="E22" s="211"/>
    </row>
    <row r="23" spans="1:5" ht="32.25" customHeight="1" x14ac:dyDescent="0.25">
      <c r="A23" s="209" t="s">
        <v>34</v>
      </c>
      <c r="B23" s="210"/>
      <c r="C23" s="210"/>
      <c r="D23" s="210"/>
      <c r="E23" s="210"/>
    </row>
    <row r="24" spans="1:5" x14ac:dyDescent="0.25">
      <c r="A24" s="67" t="s">
        <v>35</v>
      </c>
      <c r="B24" s="67"/>
      <c r="C24" s="67"/>
      <c r="D24" s="67"/>
      <c r="E24" s="67"/>
    </row>
    <row r="25" spans="1:5" x14ac:dyDescent="0.25">
      <c r="A25" s="67"/>
      <c r="B25" s="67"/>
      <c r="C25" s="67"/>
      <c r="D25" s="67"/>
      <c r="E25" s="67"/>
    </row>
    <row r="26" spans="1:5" ht="14" x14ac:dyDescent="0.25">
      <c r="A26" s="73" t="s">
        <v>36</v>
      </c>
      <c r="B26" s="67"/>
      <c r="C26" s="67"/>
      <c r="D26" s="67"/>
      <c r="E26" s="67"/>
    </row>
    <row r="27" spans="1:5" ht="14" x14ac:dyDescent="0.25">
      <c r="A27" s="69"/>
      <c r="B27" s="211"/>
      <c r="C27" s="211"/>
      <c r="D27" s="211"/>
      <c r="E27" s="211"/>
    </row>
    <row r="28" spans="1:5" ht="28.5" customHeight="1" x14ac:dyDescent="0.25">
      <c r="A28" s="209" t="s">
        <v>37</v>
      </c>
      <c r="B28" s="210"/>
      <c r="C28" s="210"/>
      <c r="D28" s="210"/>
      <c r="E28" s="210"/>
    </row>
    <row r="29" spans="1:5" ht="28.5" customHeight="1" x14ac:dyDescent="0.25">
      <c r="A29" s="207" t="s">
        <v>38</v>
      </c>
      <c r="B29" s="207"/>
      <c r="C29" s="207"/>
      <c r="D29" s="207"/>
      <c r="E29" s="207"/>
    </row>
  </sheetData>
  <customSheetViews>
    <customSheetView guid="{5032A364-B81A-48DA-88DA-AB3B86B47EE9}">
      <selection activeCell="A12" sqref="A12"/>
      <pageMargins left="0" right="0" top="0" bottom="0" header="0" footer="0"/>
    </customSheetView>
  </customSheetViews>
  <mergeCells count="19">
    <mergeCell ref="A29:E29"/>
    <mergeCell ref="F11:H11"/>
    <mergeCell ref="A23:E23"/>
    <mergeCell ref="A28:E28"/>
    <mergeCell ref="B12:E12"/>
    <mergeCell ref="B15:E15"/>
    <mergeCell ref="B13:E13"/>
    <mergeCell ref="B19:E19"/>
    <mergeCell ref="B22:E22"/>
    <mergeCell ref="B27:E27"/>
    <mergeCell ref="B14:E14"/>
    <mergeCell ref="B17:E17"/>
    <mergeCell ref="B16:E16"/>
    <mergeCell ref="B18:E18"/>
    <mergeCell ref="B8:E8"/>
    <mergeCell ref="B9:E9"/>
    <mergeCell ref="B10:E10"/>
    <mergeCell ref="B11:E11"/>
    <mergeCell ref="B7:E7"/>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zoomScale="80" zoomScaleNormal="80" zoomScaleSheetLayoutView="100" workbookViewId="0">
      <selection activeCell="L2" sqref="L2"/>
    </sheetView>
  </sheetViews>
  <sheetFormatPr defaultColWidth="9.08984375" defaultRowHeight="12.75" customHeight="1" x14ac:dyDescent="0.25"/>
  <cols>
    <col min="1" max="1" width="49" style="2" bestFit="1" customWidth="1"/>
    <col min="2" max="2" width="17.54296875" style="3" customWidth="1"/>
    <col min="3" max="3" width="6.90625" style="2" customWidth="1"/>
    <col min="4" max="4" width="17.54296875" style="2" customWidth="1"/>
    <col min="5" max="7" width="17.54296875" style="3" customWidth="1"/>
    <col min="8" max="9" width="17.54296875" style="7" customWidth="1"/>
    <col min="10" max="10" width="17.54296875" style="5" customWidth="1"/>
    <col min="11" max="11" width="17.54296875" style="6" customWidth="1"/>
    <col min="12" max="13" width="15.54296875" style="2" customWidth="1"/>
    <col min="14" max="16384" width="9.08984375" style="2"/>
  </cols>
  <sheetData>
    <row r="1" spans="1:11" ht="12.5" x14ac:dyDescent="0.25">
      <c r="A1" s="95" t="s">
        <v>39</v>
      </c>
      <c r="B1" s="214" t="s">
        <v>40</v>
      </c>
      <c r="C1" s="215"/>
      <c r="D1" s="215"/>
      <c r="E1" s="213"/>
      <c r="F1" s="213"/>
      <c r="G1" s="213"/>
      <c r="H1" s="213"/>
      <c r="I1" s="213"/>
      <c r="J1" s="213"/>
      <c r="K1" s="213"/>
    </row>
    <row r="2" spans="1:11" ht="18" x14ac:dyDescent="0.25">
      <c r="A2" s="222" t="str">
        <f>Overview!B4&amp; " - Effective from "&amp;Overview!D4&amp;" - "&amp;Overview!E4&amp;" LV and HV charges"</f>
        <v>Southern Electric Power Distribution plc - Effective from 1 April 2027 - Final  LV and HV charges</v>
      </c>
      <c r="B2" s="222"/>
      <c r="C2" s="222"/>
      <c r="D2" s="222"/>
      <c r="E2" s="222"/>
      <c r="F2" s="222"/>
      <c r="G2" s="222"/>
      <c r="H2" s="222"/>
      <c r="I2" s="222"/>
      <c r="J2" s="222"/>
      <c r="K2" s="222"/>
    </row>
    <row r="3" spans="1:11" s="77" customFormat="1" ht="18" x14ac:dyDescent="0.25">
      <c r="A3" s="84"/>
      <c r="B3" s="84"/>
      <c r="C3" s="84"/>
      <c r="D3" s="84"/>
      <c r="E3" s="84"/>
      <c r="F3" s="84"/>
      <c r="G3" s="84"/>
      <c r="H3" s="84"/>
      <c r="I3" s="84"/>
      <c r="J3" s="84"/>
      <c r="K3" s="84"/>
    </row>
    <row r="4" spans="1:11" ht="18" x14ac:dyDescent="0.25">
      <c r="A4" s="222" t="s">
        <v>41</v>
      </c>
      <c r="B4" s="222"/>
      <c r="C4" s="222"/>
      <c r="D4" s="222"/>
      <c r="E4" s="222"/>
      <c r="F4" s="84"/>
      <c r="G4" s="222" t="s">
        <v>42</v>
      </c>
      <c r="H4" s="222"/>
      <c r="I4" s="222"/>
      <c r="J4" s="222"/>
      <c r="K4" s="222"/>
    </row>
    <row r="5" spans="1:11" ht="18" x14ac:dyDescent="0.25">
      <c r="A5" s="76" t="s">
        <v>43</v>
      </c>
      <c r="B5" s="80" t="s">
        <v>44</v>
      </c>
      <c r="C5" s="223" t="s">
        <v>45</v>
      </c>
      <c r="D5" s="224"/>
      <c r="E5" s="78" t="s">
        <v>46</v>
      </c>
      <c r="F5" s="84"/>
      <c r="G5" s="227"/>
      <c r="H5" s="228"/>
      <c r="I5" s="81" t="s">
        <v>47</v>
      </c>
      <c r="J5" s="82" t="s">
        <v>48</v>
      </c>
      <c r="K5" s="78" t="s">
        <v>46</v>
      </c>
    </row>
    <row r="6" spans="1:11" ht="39" x14ac:dyDescent="0.25">
      <c r="A6" s="79" t="s">
        <v>49</v>
      </c>
      <c r="B6" s="83" t="s">
        <v>50</v>
      </c>
      <c r="C6" s="225"/>
      <c r="D6" s="226"/>
      <c r="E6" s="20"/>
      <c r="F6" s="84"/>
      <c r="G6" s="212" t="s">
        <v>51</v>
      </c>
      <c r="H6" s="212"/>
      <c r="I6" s="20"/>
      <c r="J6" s="22" t="s">
        <v>52</v>
      </c>
      <c r="K6" s="20"/>
    </row>
    <row r="7" spans="1:11" ht="39" x14ac:dyDescent="0.25">
      <c r="A7" s="79" t="s">
        <v>49</v>
      </c>
      <c r="B7" s="20"/>
      <c r="C7" s="217" t="s">
        <v>53</v>
      </c>
      <c r="D7" s="217"/>
      <c r="E7" s="20"/>
      <c r="F7" s="84"/>
      <c r="G7" s="212" t="s">
        <v>54</v>
      </c>
      <c r="H7" s="212"/>
      <c r="I7" s="22" t="s">
        <v>50</v>
      </c>
      <c r="J7" s="22" t="s">
        <v>53</v>
      </c>
      <c r="K7" s="20"/>
    </row>
    <row r="8" spans="1:11" ht="39" x14ac:dyDescent="0.25">
      <c r="A8" s="79" t="s">
        <v>49</v>
      </c>
      <c r="B8" s="20"/>
      <c r="C8" s="218"/>
      <c r="D8" s="218"/>
      <c r="E8" s="83" t="s">
        <v>55</v>
      </c>
      <c r="F8" s="84"/>
      <c r="G8" s="212" t="s">
        <v>56</v>
      </c>
      <c r="H8" s="212"/>
      <c r="I8" s="20"/>
      <c r="J8" s="20"/>
      <c r="K8" s="22" t="s">
        <v>55</v>
      </c>
    </row>
    <row r="9" spans="1:11" s="77" customFormat="1" ht="26" x14ac:dyDescent="0.25">
      <c r="A9" s="79" t="s">
        <v>57</v>
      </c>
      <c r="B9" s="20"/>
      <c r="C9" s="217" t="s">
        <v>58</v>
      </c>
      <c r="D9" s="217"/>
      <c r="E9" s="83" t="s">
        <v>59</v>
      </c>
      <c r="F9" s="84"/>
      <c r="G9" s="212" t="s">
        <v>57</v>
      </c>
      <c r="H9" s="212"/>
      <c r="I9" s="20"/>
      <c r="J9" s="22" t="s">
        <v>58</v>
      </c>
      <c r="K9" s="22" t="s">
        <v>59</v>
      </c>
    </row>
    <row r="10" spans="1:11" s="77" customFormat="1" ht="18" x14ac:dyDescent="0.25">
      <c r="A10" s="79" t="s">
        <v>60</v>
      </c>
      <c r="B10" s="219" t="s">
        <v>61</v>
      </c>
      <c r="C10" s="220"/>
      <c r="D10" s="220"/>
      <c r="E10" s="221"/>
      <c r="F10" s="84"/>
      <c r="G10" s="216" t="s">
        <v>60</v>
      </c>
      <c r="H10" s="216"/>
      <c r="I10" s="229" t="s">
        <v>61</v>
      </c>
      <c r="J10" s="230"/>
      <c r="K10" s="231"/>
    </row>
    <row r="11" spans="1:11" s="77" customFormat="1" ht="18" x14ac:dyDescent="0.25">
      <c r="A11" s="84"/>
      <c r="B11" s="84"/>
      <c r="C11" s="84"/>
      <c r="D11" s="84"/>
      <c r="E11" s="84"/>
      <c r="F11" s="84"/>
      <c r="G11" s="84"/>
      <c r="H11" s="84"/>
      <c r="I11" s="84"/>
      <c r="J11" s="84"/>
      <c r="K11" s="84"/>
    </row>
    <row r="12" spans="1:11" s="77" customFormat="1" ht="18" x14ac:dyDescent="0.25">
      <c r="A12" s="84"/>
      <c r="B12" s="84"/>
      <c r="C12" s="84"/>
      <c r="D12" s="84"/>
      <c r="E12" s="84"/>
      <c r="F12" s="84"/>
      <c r="G12" s="84"/>
      <c r="H12" s="84"/>
      <c r="I12" s="84"/>
      <c r="J12" s="84"/>
      <c r="K12" s="84"/>
    </row>
    <row r="13" spans="1:11" ht="57" customHeight="1" x14ac:dyDescent="0.25">
      <c r="A13" s="27" t="s">
        <v>62</v>
      </c>
      <c r="B13" s="13" t="s">
        <v>63</v>
      </c>
      <c r="C13" s="13" t="s">
        <v>64</v>
      </c>
      <c r="D13" s="55" t="s">
        <v>65</v>
      </c>
      <c r="E13" s="55" t="s">
        <v>66</v>
      </c>
      <c r="F13" s="55" t="s">
        <v>67</v>
      </c>
      <c r="G13" s="13" t="s">
        <v>68</v>
      </c>
      <c r="H13" s="13" t="s">
        <v>69</v>
      </c>
      <c r="I13" s="27" t="s">
        <v>70</v>
      </c>
      <c r="J13" s="13" t="s">
        <v>71</v>
      </c>
      <c r="K13" s="13" t="s">
        <v>72</v>
      </c>
    </row>
    <row r="14" spans="1:11" ht="45" customHeight="1" x14ac:dyDescent="0.25">
      <c r="A14" s="15" t="s">
        <v>73</v>
      </c>
      <c r="B14" s="41" t="s">
        <v>74</v>
      </c>
      <c r="C14" s="176" t="s">
        <v>75</v>
      </c>
      <c r="D14" s="133">
        <v>12.981</v>
      </c>
      <c r="E14" s="134">
        <v>2.1240000000000001</v>
      </c>
      <c r="F14" s="135">
        <v>0.155</v>
      </c>
      <c r="G14" s="46">
        <v>11.04</v>
      </c>
      <c r="H14" s="47"/>
      <c r="I14" s="47"/>
      <c r="J14" s="43"/>
      <c r="K14" s="44" t="s">
        <v>76</v>
      </c>
    </row>
    <row r="15" spans="1:11" ht="39.9" customHeight="1" x14ac:dyDescent="0.25">
      <c r="A15" s="15" t="s">
        <v>77</v>
      </c>
      <c r="B15" s="41" t="s">
        <v>78</v>
      </c>
      <c r="C15" s="172">
        <v>2</v>
      </c>
      <c r="D15" s="133">
        <v>12.981</v>
      </c>
      <c r="E15" s="134">
        <v>2.1240000000000001</v>
      </c>
      <c r="F15" s="135">
        <v>0.155</v>
      </c>
      <c r="G15" s="47"/>
      <c r="H15" s="47"/>
      <c r="I15" s="47"/>
      <c r="J15" s="43"/>
      <c r="K15" s="44" t="s">
        <v>79</v>
      </c>
    </row>
    <row r="16" spans="1:11" ht="84" x14ac:dyDescent="0.25">
      <c r="A16" s="15" t="s">
        <v>80</v>
      </c>
      <c r="B16" s="45" t="s">
        <v>81</v>
      </c>
      <c r="C16" s="160" t="s">
        <v>82</v>
      </c>
      <c r="D16" s="133">
        <v>12.515000000000001</v>
      </c>
      <c r="E16" s="134">
        <v>2.048</v>
      </c>
      <c r="F16" s="135">
        <v>0.14899999999999999</v>
      </c>
      <c r="G16" s="46">
        <v>14.3</v>
      </c>
      <c r="H16" s="47"/>
      <c r="I16" s="47"/>
      <c r="J16" s="43"/>
      <c r="K16" s="44" t="s">
        <v>83</v>
      </c>
    </row>
    <row r="17" spans="1:11" ht="84" x14ac:dyDescent="0.25">
      <c r="A17" s="15" t="s">
        <v>84</v>
      </c>
      <c r="B17" s="45" t="s">
        <v>85</v>
      </c>
      <c r="C17" s="160" t="s">
        <v>82</v>
      </c>
      <c r="D17" s="133">
        <v>12.515000000000001</v>
      </c>
      <c r="E17" s="134">
        <v>2.048</v>
      </c>
      <c r="F17" s="135">
        <v>0.14899999999999999</v>
      </c>
      <c r="G17" s="46">
        <v>14.19</v>
      </c>
      <c r="H17" s="47"/>
      <c r="I17" s="47"/>
      <c r="J17" s="43"/>
      <c r="K17" s="44" t="s">
        <v>86</v>
      </c>
    </row>
    <row r="18" spans="1:11" ht="84" x14ac:dyDescent="0.25">
      <c r="A18" s="15" t="s">
        <v>87</v>
      </c>
      <c r="B18" s="45" t="s">
        <v>88</v>
      </c>
      <c r="C18" s="160" t="s">
        <v>82</v>
      </c>
      <c r="D18" s="133">
        <v>12.515000000000001</v>
      </c>
      <c r="E18" s="134">
        <v>2.048</v>
      </c>
      <c r="F18" s="135">
        <v>0.14899999999999999</v>
      </c>
      <c r="G18" s="46">
        <v>13.64</v>
      </c>
      <c r="H18" s="47"/>
      <c r="I18" s="47"/>
      <c r="J18" s="43"/>
      <c r="K18" s="44" t="s">
        <v>89</v>
      </c>
    </row>
    <row r="19" spans="1:11" ht="84" x14ac:dyDescent="0.25">
      <c r="A19" s="15" t="s">
        <v>90</v>
      </c>
      <c r="B19" s="45" t="s">
        <v>91</v>
      </c>
      <c r="C19" s="160" t="s">
        <v>82</v>
      </c>
      <c r="D19" s="133">
        <v>12.515000000000001</v>
      </c>
      <c r="E19" s="134">
        <v>2.048</v>
      </c>
      <c r="F19" s="135">
        <v>0.14899999999999999</v>
      </c>
      <c r="G19" s="46">
        <v>12.64</v>
      </c>
      <c r="H19" s="47"/>
      <c r="I19" s="47"/>
      <c r="J19" s="43"/>
      <c r="K19" s="44" t="s">
        <v>92</v>
      </c>
    </row>
    <row r="20" spans="1:11" ht="84" x14ac:dyDescent="0.25">
      <c r="A20" s="15" t="s">
        <v>93</v>
      </c>
      <c r="B20" s="45" t="s">
        <v>94</v>
      </c>
      <c r="C20" s="160" t="s">
        <v>82</v>
      </c>
      <c r="D20" s="133">
        <v>12.515000000000001</v>
      </c>
      <c r="E20" s="134">
        <v>2.048</v>
      </c>
      <c r="F20" s="135">
        <v>0.14899999999999999</v>
      </c>
      <c r="G20" s="46">
        <v>9.4499999999999993</v>
      </c>
      <c r="H20" s="47"/>
      <c r="I20" s="47"/>
      <c r="J20" s="43"/>
      <c r="K20" s="44" t="s">
        <v>95</v>
      </c>
    </row>
    <row r="21" spans="1:11" ht="28" x14ac:dyDescent="0.25">
      <c r="A21" s="15" t="s">
        <v>96</v>
      </c>
      <c r="B21" s="41" t="s">
        <v>97</v>
      </c>
      <c r="C21" s="172">
        <v>4</v>
      </c>
      <c r="D21" s="133">
        <v>12.515000000000001</v>
      </c>
      <c r="E21" s="134">
        <v>2.048</v>
      </c>
      <c r="F21" s="135">
        <v>0.14899999999999999</v>
      </c>
      <c r="G21" s="47"/>
      <c r="H21" s="47"/>
      <c r="I21" s="47"/>
      <c r="J21" s="43"/>
      <c r="K21" s="44" t="s">
        <v>98</v>
      </c>
    </row>
    <row r="22" spans="1:11" ht="14" x14ac:dyDescent="0.25">
      <c r="A22" s="15" t="s">
        <v>99</v>
      </c>
      <c r="B22" s="44" t="s">
        <v>100</v>
      </c>
      <c r="C22" s="172">
        <v>0</v>
      </c>
      <c r="D22" s="133">
        <v>8.548</v>
      </c>
      <c r="E22" s="134">
        <v>1.2370000000000001</v>
      </c>
      <c r="F22" s="135">
        <v>8.5000000000000006E-2</v>
      </c>
      <c r="G22" s="46">
        <v>25.25</v>
      </c>
      <c r="H22" s="46">
        <v>11.27</v>
      </c>
      <c r="I22" s="132">
        <v>11.27</v>
      </c>
      <c r="J22" s="42">
        <v>0.26700000000000002</v>
      </c>
      <c r="K22" s="44"/>
    </row>
    <row r="23" spans="1:11" ht="14" x14ac:dyDescent="0.25">
      <c r="A23" s="15" t="s">
        <v>101</v>
      </c>
      <c r="B23" s="44" t="s">
        <v>102</v>
      </c>
      <c r="C23" s="172">
        <v>0</v>
      </c>
      <c r="D23" s="133">
        <v>8.548</v>
      </c>
      <c r="E23" s="134">
        <v>1.2370000000000001</v>
      </c>
      <c r="F23" s="135">
        <v>8.5000000000000006E-2</v>
      </c>
      <c r="G23" s="46">
        <v>16.93</v>
      </c>
      <c r="H23" s="46">
        <v>11.27</v>
      </c>
      <c r="I23" s="132">
        <v>11.27</v>
      </c>
      <c r="J23" s="42">
        <v>0.26700000000000002</v>
      </c>
      <c r="K23" s="44"/>
    </row>
    <row r="24" spans="1:11" ht="14" x14ac:dyDescent="0.25">
      <c r="A24" s="15" t="s">
        <v>103</v>
      </c>
      <c r="B24" s="44" t="s">
        <v>104</v>
      </c>
      <c r="C24" s="172">
        <v>0</v>
      </c>
      <c r="D24" s="133">
        <v>8.548</v>
      </c>
      <c r="E24" s="134">
        <v>1.2370000000000001</v>
      </c>
      <c r="F24" s="135">
        <v>8.5000000000000006E-2</v>
      </c>
      <c r="G24" s="46">
        <v>11.63</v>
      </c>
      <c r="H24" s="46">
        <v>11.27</v>
      </c>
      <c r="I24" s="132">
        <v>11.27</v>
      </c>
      <c r="J24" s="42">
        <v>0.26700000000000002</v>
      </c>
      <c r="K24" s="44"/>
    </row>
    <row r="25" spans="1:11" ht="14" x14ac:dyDescent="0.25">
      <c r="A25" s="15" t="s">
        <v>105</v>
      </c>
      <c r="B25" s="44" t="s">
        <v>106</v>
      </c>
      <c r="C25" s="172">
        <v>0</v>
      </c>
      <c r="D25" s="133">
        <v>8.548</v>
      </c>
      <c r="E25" s="134">
        <v>1.2370000000000001</v>
      </c>
      <c r="F25" s="135">
        <v>8.5000000000000006E-2</v>
      </c>
      <c r="G25" s="46">
        <v>1.38</v>
      </c>
      <c r="H25" s="46">
        <v>11.27</v>
      </c>
      <c r="I25" s="132">
        <v>11.27</v>
      </c>
      <c r="J25" s="42">
        <v>0.26700000000000002</v>
      </c>
      <c r="K25" s="44"/>
    </row>
    <row r="26" spans="1:11" ht="14" x14ac:dyDescent="0.25">
      <c r="A26" s="15" t="s">
        <v>107</v>
      </c>
      <c r="B26" s="44" t="s">
        <v>108</v>
      </c>
      <c r="C26" s="172">
        <v>0</v>
      </c>
      <c r="D26" s="133">
        <v>8.5310000000000006</v>
      </c>
      <c r="E26" s="134">
        <v>1.2190000000000001</v>
      </c>
      <c r="F26" s="135">
        <v>6.8000000000000005E-2</v>
      </c>
      <c r="G26" s="46">
        <v>0</v>
      </c>
      <c r="H26" s="46">
        <v>11.27</v>
      </c>
      <c r="I26" s="132">
        <v>11.27</v>
      </c>
      <c r="J26" s="42">
        <v>0.26700000000000002</v>
      </c>
      <c r="K26" s="44"/>
    </row>
    <row r="27" spans="1:11" ht="14" x14ac:dyDescent="0.25">
      <c r="A27" s="15" t="s">
        <v>109</v>
      </c>
      <c r="B27" s="44" t="s">
        <v>110</v>
      </c>
      <c r="C27" s="172">
        <v>0</v>
      </c>
      <c r="D27" s="133">
        <v>4.7350000000000003</v>
      </c>
      <c r="E27" s="134">
        <v>0.52100000000000002</v>
      </c>
      <c r="F27" s="135">
        <v>0.03</v>
      </c>
      <c r="G27" s="46">
        <v>58.02</v>
      </c>
      <c r="H27" s="46">
        <v>11.43</v>
      </c>
      <c r="I27" s="132">
        <v>11.43</v>
      </c>
      <c r="J27" s="42">
        <v>0.14399999999999999</v>
      </c>
      <c r="K27" s="44"/>
    </row>
    <row r="28" spans="1:11" ht="14" x14ac:dyDescent="0.25">
      <c r="A28" s="15" t="s">
        <v>111</v>
      </c>
      <c r="B28" s="44" t="s">
        <v>112</v>
      </c>
      <c r="C28" s="172">
        <v>0</v>
      </c>
      <c r="D28" s="133">
        <v>4.7350000000000003</v>
      </c>
      <c r="E28" s="134">
        <v>0.52100000000000002</v>
      </c>
      <c r="F28" s="135">
        <v>0.03</v>
      </c>
      <c r="G28" s="46">
        <v>49.69</v>
      </c>
      <c r="H28" s="46">
        <v>11.43</v>
      </c>
      <c r="I28" s="132">
        <v>11.43</v>
      </c>
      <c r="J28" s="42">
        <v>0.14399999999999999</v>
      </c>
      <c r="K28" s="44"/>
    </row>
    <row r="29" spans="1:11" ht="14" x14ac:dyDescent="0.25">
      <c r="A29" s="15" t="s">
        <v>113</v>
      </c>
      <c r="B29" s="44" t="s">
        <v>114</v>
      </c>
      <c r="C29" s="172">
        <v>0</v>
      </c>
      <c r="D29" s="133">
        <v>4.7350000000000003</v>
      </c>
      <c r="E29" s="134">
        <v>0.52100000000000002</v>
      </c>
      <c r="F29" s="135">
        <v>0.03</v>
      </c>
      <c r="G29" s="46">
        <v>44.4</v>
      </c>
      <c r="H29" s="46">
        <v>11.43</v>
      </c>
      <c r="I29" s="132">
        <v>11.43</v>
      </c>
      <c r="J29" s="42">
        <v>0.14399999999999999</v>
      </c>
      <c r="K29" s="44"/>
    </row>
    <row r="30" spans="1:11" ht="14" x14ac:dyDescent="0.25">
      <c r="A30" s="15" t="s">
        <v>115</v>
      </c>
      <c r="B30" s="44" t="s">
        <v>116</v>
      </c>
      <c r="C30" s="172">
        <v>0</v>
      </c>
      <c r="D30" s="133">
        <v>4.7350000000000003</v>
      </c>
      <c r="E30" s="134">
        <v>0.52100000000000002</v>
      </c>
      <c r="F30" s="135">
        <v>0.03</v>
      </c>
      <c r="G30" s="46">
        <v>34.15</v>
      </c>
      <c r="H30" s="46">
        <v>11.43</v>
      </c>
      <c r="I30" s="132">
        <v>11.43</v>
      </c>
      <c r="J30" s="42">
        <v>0.14399999999999999</v>
      </c>
      <c r="K30" s="44"/>
    </row>
    <row r="31" spans="1:11" ht="14" x14ac:dyDescent="0.25">
      <c r="A31" s="15" t="s">
        <v>117</v>
      </c>
      <c r="B31" s="44" t="s">
        <v>118</v>
      </c>
      <c r="C31" s="172">
        <v>0</v>
      </c>
      <c r="D31" s="133">
        <v>4.7169999999999996</v>
      </c>
      <c r="E31" s="134">
        <v>0.503</v>
      </c>
      <c r="F31" s="135">
        <v>1.2999999999999999E-2</v>
      </c>
      <c r="G31" s="46">
        <v>32.770000000000003</v>
      </c>
      <c r="H31" s="46">
        <v>11.43</v>
      </c>
      <c r="I31" s="132">
        <v>11.43</v>
      </c>
      <c r="J31" s="42">
        <v>0.14399999999999999</v>
      </c>
      <c r="K31" s="44"/>
    </row>
    <row r="32" spans="1:11" ht="14" x14ac:dyDescent="0.25">
      <c r="A32" s="15" t="s">
        <v>119</v>
      </c>
      <c r="B32" s="44" t="s">
        <v>120</v>
      </c>
      <c r="C32" s="172">
        <v>0</v>
      </c>
      <c r="D32" s="133">
        <v>3.7429999999999999</v>
      </c>
      <c r="E32" s="134">
        <v>0.38200000000000001</v>
      </c>
      <c r="F32" s="135">
        <v>2.1000000000000001E-2</v>
      </c>
      <c r="G32" s="46">
        <v>241.7</v>
      </c>
      <c r="H32" s="46">
        <v>11.04</v>
      </c>
      <c r="I32" s="132">
        <v>11.04</v>
      </c>
      <c r="J32" s="42">
        <v>0.104</v>
      </c>
      <c r="K32" s="44"/>
    </row>
    <row r="33" spans="1:11" ht="14" x14ac:dyDescent="0.25">
      <c r="A33" s="15" t="s">
        <v>121</v>
      </c>
      <c r="B33" s="44" t="s">
        <v>122</v>
      </c>
      <c r="C33" s="172">
        <v>0</v>
      </c>
      <c r="D33" s="133">
        <v>3.7429999999999999</v>
      </c>
      <c r="E33" s="134">
        <v>0.38200000000000001</v>
      </c>
      <c r="F33" s="135">
        <v>2.1000000000000001E-2</v>
      </c>
      <c r="G33" s="46">
        <v>188.01</v>
      </c>
      <c r="H33" s="46">
        <v>11.04</v>
      </c>
      <c r="I33" s="132">
        <v>11.04</v>
      </c>
      <c r="J33" s="42">
        <v>0.104</v>
      </c>
      <c r="K33" s="44"/>
    </row>
    <row r="34" spans="1:11" ht="14" x14ac:dyDescent="0.25">
      <c r="A34" s="15" t="s">
        <v>123</v>
      </c>
      <c r="B34" s="44" t="s">
        <v>124</v>
      </c>
      <c r="C34" s="172">
        <v>0</v>
      </c>
      <c r="D34" s="133">
        <v>3.7429999999999999</v>
      </c>
      <c r="E34" s="134">
        <v>0.38200000000000001</v>
      </c>
      <c r="F34" s="135">
        <v>2.1000000000000001E-2</v>
      </c>
      <c r="G34" s="46">
        <v>108.64</v>
      </c>
      <c r="H34" s="46">
        <v>11.04</v>
      </c>
      <c r="I34" s="132">
        <v>11.04</v>
      </c>
      <c r="J34" s="42">
        <v>0.104</v>
      </c>
      <c r="K34" s="44"/>
    </row>
    <row r="35" spans="1:11" ht="14" x14ac:dyDescent="0.25">
      <c r="A35" s="15" t="s">
        <v>125</v>
      </c>
      <c r="B35" s="44" t="s">
        <v>126</v>
      </c>
      <c r="C35" s="172">
        <v>0</v>
      </c>
      <c r="D35" s="133">
        <v>3.742</v>
      </c>
      <c r="E35" s="134">
        <v>0.38</v>
      </c>
      <c r="F35" s="135">
        <v>0.02</v>
      </c>
      <c r="G35" s="46">
        <v>0</v>
      </c>
      <c r="H35" s="46">
        <v>11.04</v>
      </c>
      <c r="I35" s="132">
        <v>11.04</v>
      </c>
      <c r="J35" s="42">
        <v>0.104</v>
      </c>
      <c r="K35" s="44"/>
    </row>
    <row r="36" spans="1:11" ht="14" x14ac:dyDescent="0.25">
      <c r="A36" s="15" t="s">
        <v>127</v>
      </c>
      <c r="B36" s="44" t="s">
        <v>128</v>
      </c>
      <c r="C36" s="172">
        <v>0</v>
      </c>
      <c r="D36" s="133">
        <v>3.7250000000000001</v>
      </c>
      <c r="E36" s="134">
        <v>0.36299999999999999</v>
      </c>
      <c r="F36" s="135">
        <v>3.0000000000000001E-3</v>
      </c>
      <c r="G36" s="46">
        <v>0</v>
      </c>
      <c r="H36" s="46">
        <v>11.04</v>
      </c>
      <c r="I36" s="132">
        <v>11.04</v>
      </c>
      <c r="J36" s="42">
        <v>0.104</v>
      </c>
      <c r="K36" s="44"/>
    </row>
    <row r="37" spans="1:11" ht="28" x14ac:dyDescent="0.25">
      <c r="A37" s="15" t="s">
        <v>129</v>
      </c>
      <c r="B37" s="44" t="s">
        <v>130</v>
      </c>
      <c r="C37" s="172" t="s">
        <v>131</v>
      </c>
      <c r="D37" s="136">
        <v>34.305999999999997</v>
      </c>
      <c r="E37" s="137">
        <v>5.367</v>
      </c>
      <c r="F37" s="135">
        <v>3.2029999999999998</v>
      </c>
      <c r="G37" s="47"/>
      <c r="H37" s="47"/>
      <c r="I37" s="47"/>
      <c r="J37" s="43"/>
      <c r="K37" s="44"/>
    </row>
    <row r="38" spans="1:11" ht="14" x14ac:dyDescent="0.25">
      <c r="A38" s="15" t="s">
        <v>132</v>
      </c>
      <c r="B38" s="45">
        <v>931</v>
      </c>
      <c r="C38" s="171" t="s">
        <v>133</v>
      </c>
      <c r="D38" s="133">
        <v>-8.1379999999999999</v>
      </c>
      <c r="E38" s="134">
        <v>-1.3320000000000001</v>
      </c>
      <c r="F38" s="135">
        <v>-9.7000000000000003E-2</v>
      </c>
      <c r="G38" s="46">
        <v>0</v>
      </c>
      <c r="H38" s="47"/>
      <c r="I38" s="47"/>
      <c r="J38" s="43"/>
      <c r="K38" s="44"/>
    </row>
    <row r="39" spans="1:11" ht="14" x14ac:dyDescent="0.25">
      <c r="A39" s="15" t="s">
        <v>134</v>
      </c>
      <c r="B39" s="44">
        <v>932</v>
      </c>
      <c r="C39" s="171" t="s">
        <v>133</v>
      </c>
      <c r="D39" s="133">
        <v>-6.9139999999999997</v>
      </c>
      <c r="E39" s="134">
        <v>-1.0429999999999999</v>
      </c>
      <c r="F39" s="135">
        <v>-7.2999999999999995E-2</v>
      </c>
      <c r="G39" s="46">
        <v>0</v>
      </c>
      <c r="H39" s="47"/>
      <c r="I39" s="47"/>
      <c r="J39" s="43"/>
      <c r="K39" s="44"/>
    </row>
    <row r="40" spans="1:11" ht="14" x14ac:dyDescent="0.25">
      <c r="A40" s="15" t="s">
        <v>135</v>
      </c>
      <c r="B40" s="44" t="s">
        <v>136</v>
      </c>
      <c r="C40" s="172">
        <v>0</v>
      </c>
      <c r="D40" s="133">
        <v>-8.1379999999999999</v>
      </c>
      <c r="E40" s="134">
        <v>-1.3320000000000001</v>
      </c>
      <c r="F40" s="135">
        <v>-9.7000000000000003E-2</v>
      </c>
      <c r="G40" s="46">
        <v>0</v>
      </c>
      <c r="H40" s="47"/>
      <c r="I40" s="47"/>
      <c r="J40" s="42">
        <v>0.33100000000000002</v>
      </c>
      <c r="K40" s="44"/>
    </row>
    <row r="41" spans="1:11" ht="14" x14ac:dyDescent="0.25">
      <c r="A41" s="15" t="s">
        <v>137</v>
      </c>
      <c r="B41" s="44" t="s">
        <v>138</v>
      </c>
      <c r="C41" s="172">
        <v>0</v>
      </c>
      <c r="D41" s="133">
        <v>-8.1379999999999999</v>
      </c>
      <c r="E41" s="134">
        <v>-1.3320000000000001</v>
      </c>
      <c r="F41" s="135">
        <v>-9.7000000000000003E-2</v>
      </c>
      <c r="G41" s="46">
        <v>0</v>
      </c>
      <c r="H41" s="47"/>
      <c r="I41" s="47"/>
      <c r="J41" s="43"/>
      <c r="K41" s="44"/>
    </row>
    <row r="42" spans="1:11" ht="14" x14ac:dyDescent="0.25">
      <c r="A42" s="15" t="s">
        <v>139</v>
      </c>
      <c r="B42" s="44" t="s">
        <v>140</v>
      </c>
      <c r="C42" s="172">
        <v>0</v>
      </c>
      <c r="D42" s="133">
        <v>-6.9139999999999997</v>
      </c>
      <c r="E42" s="134">
        <v>-1.0429999999999999</v>
      </c>
      <c r="F42" s="135">
        <v>-7.2999999999999995E-2</v>
      </c>
      <c r="G42" s="46">
        <v>0</v>
      </c>
      <c r="H42" s="47"/>
      <c r="I42" s="47"/>
      <c r="J42" s="42">
        <v>0.24399999999999999</v>
      </c>
      <c r="K42" s="44"/>
    </row>
    <row r="43" spans="1:11" ht="14" x14ac:dyDescent="0.25">
      <c r="A43" s="15" t="s">
        <v>141</v>
      </c>
      <c r="B43" s="44" t="s">
        <v>142</v>
      </c>
      <c r="C43" s="172">
        <v>0</v>
      </c>
      <c r="D43" s="133">
        <v>-6.9139999999999997</v>
      </c>
      <c r="E43" s="134">
        <v>-1.0429999999999999</v>
      </c>
      <c r="F43" s="135">
        <v>-7.2999999999999995E-2</v>
      </c>
      <c r="G43" s="46">
        <v>0</v>
      </c>
      <c r="H43" s="47"/>
      <c r="I43" s="47"/>
      <c r="J43" s="43"/>
      <c r="K43" s="44"/>
    </row>
    <row r="44" spans="1:11" ht="14" x14ac:dyDescent="0.25">
      <c r="A44" s="15" t="s">
        <v>143</v>
      </c>
      <c r="B44" s="44" t="s">
        <v>144</v>
      </c>
      <c r="C44" s="172">
        <v>0</v>
      </c>
      <c r="D44" s="133">
        <v>-4.7930000000000001</v>
      </c>
      <c r="E44" s="134">
        <v>-0.52700000000000002</v>
      </c>
      <c r="F44" s="135">
        <v>-3.1E-2</v>
      </c>
      <c r="G44" s="46">
        <v>466.72</v>
      </c>
      <c r="H44" s="47"/>
      <c r="I44" s="47"/>
      <c r="J44" s="42">
        <v>0.2</v>
      </c>
      <c r="K44" s="44"/>
    </row>
    <row r="45" spans="1:11" ht="14" x14ac:dyDescent="0.25">
      <c r="A45" s="15" t="s">
        <v>145</v>
      </c>
      <c r="B45" s="44" t="s">
        <v>146</v>
      </c>
      <c r="C45" s="172">
        <v>0</v>
      </c>
      <c r="D45" s="133">
        <v>-4.7930000000000001</v>
      </c>
      <c r="E45" s="134">
        <v>-0.52700000000000002</v>
      </c>
      <c r="F45" s="135">
        <v>-3.1E-2</v>
      </c>
      <c r="G45" s="46">
        <v>466.72</v>
      </c>
      <c r="H45" s="47"/>
      <c r="I45" s="47"/>
      <c r="J45" s="43"/>
      <c r="K45" s="44"/>
    </row>
    <row r="46" spans="1:11" ht="12.5" x14ac:dyDescent="0.25">
      <c r="C46" s="3"/>
    </row>
  </sheetData>
  <customSheetViews>
    <customSheetView guid="{5032A364-B81A-48DA-88DA-AB3B86B47EE9}" scale="80" fitToPage="1">
      <pageMargins left="0" right="0" top="0" bottom="0" header="0" footer="0"/>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8">
    <mergeCell ref="A4:E4"/>
    <mergeCell ref="I10:K10"/>
    <mergeCell ref="G7:H7"/>
    <mergeCell ref="G8:H8"/>
    <mergeCell ref="E1:K1"/>
    <mergeCell ref="B1:D1"/>
    <mergeCell ref="G10:H10"/>
    <mergeCell ref="C7:D7"/>
    <mergeCell ref="G9:H9"/>
    <mergeCell ref="C8:D8"/>
    <mergeCell ref="C9:D9"/>
    <mergeCell ref="B10:E10"/>
    <mergeCell ref="A2:K2"/>
    <mergeCell ref="C5:D5"/>
    <mergeCell ref="C6:D6"/>
    <mergeCell ref="G5:H5"/>
    <mergeCell ref="G6:H6"/>
    <mergeCell ref="G4:K4"/>
  </mergeCells>
  <phoneticPr fontId="6"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N354"/>
  <sheetViews>
    <sheetView topLeftCell="A325" zoomScale="70" zoomScaleNormal="70" zoomScaleSheetLayoutView="100" workbookViewId="0">
      <selection activeCell="A285" sqref="A285"/>
    </sheetView>
  </sheetViews>
  <sheetFormatPr defaultColWidth="9.08984375" defaultRowHeight="27.75" customHeight="1" x14ac:dyDescent="0.25"/>
  <cols>
    <col min="1" max="1" width="11.90625" style="53" customWidth="1"/>
    <col min="2" max="2" width="20" style="53" customWidth="1"/>
    <col min="3" max="3" width="13" style="53" customWidth="1"/>
    <col min="4" max="4" width="22.453125" style="60" customWidth="1"/>
    <col min="5" max="5" width="13.453125" style="60" customWidth="1"/>
    <col min="6" max="6" width="17.453125" style="60" customWidth="1"/>
    <col min="7" max="7" width="14.453125" style="60" customWidth="1"/>
    <col min="8" max="8" width="14.54296875" style="60" customWidth="1"/>
    <col min="9" max="9" width="14.54296875" style="61" customWidth="1"/>
    <col min="10" max="11" width="14.54296875" style="62" customWidth="1"/>
    <col min="12" max="14" width="14.54296875" style="53" customWidth="1"/>
    <col min="15" max="15" width="15.54296875" style="53" customWidth="1"/>
    <col min="16" max="16384" width="9.08984375" style="53"/>
  </cols>
  <sheetData>
    <row r="1" spans="1:14" ht="66.75" customHeight="1" x14ac:dyDescent="0.25">
      <c r="A1" s="52" t="s">
        <v>39</v>
      </c>
      <c r="B1" s="52"/>
      <c r="C1" s="232" t="s">
        <v>147</v>
      </c>
      <c r="D1" s="232"/>
      <c r="E1" s="198"/>
      <c r="G1" s="53"/>
      <c r="H1" s="53"/>
      <c r="I1" s="53"/>
      <c r="J1" s="53"/>
      <c r="K1" s="53"/>
    </row>
    <row r="2" spans="1:14" s="54" customFormat="1" ht="25.5" customHeight="1" x14ac:dyDescent="0.25">
      <c r="A2" s="233" t="str">
        <f>Overview!B4&amp; " - Effective from "&amp;Overview!D4&amp;" - "&amp;Overview!E4&amp;" Designated EHV charges"</f>
        <v>Southern Electric Power Distribution plc - Effective from 1 April 2027 - Final  Designated EHV charges</v>
      </c>
      <c r="B2" s="234"/>
      <c r="C2" s="234"/>
      <c r="D2" s="234"/>
      <c r="E2" s="234"/>
      <c r="F2" s="234"/>
      <c r="G2" s="234"/>
      <c r="H2" s="234"/>
      <c r="I2" s="234"/>
      <c r="J2" s="234"/>
      <c r="K2" s="234"/>
      <c r="L2" s="234"/>
      <c r="M2" s="234"/>
      <c r="N2" s="235"/>
    </row>
    <row r="3" spans="1:14" s="85" customFormat="1" ht="10.5" customHeight="1" x14ac:dyDescent="0.25">
      <c r="A3" s="84"/>
      <c r="B3" s="84"/>
      <c r="C3" s="84"/>
      <c r="D3" s="84"/>
      <c r="E3" s="84"/>
      <c r="F3" s="84"/>
      <c r="G3" s="84"/>
      <c r="H3" s="84"/>
      <c r="I3" s="84"/>
      <c r="J3" s="84"/>
      <c r="K3" s="84"/>
      <c r="L3" s="84"/>
      <c r="M3" s="84"/>
      <c r="N3" s="84"/>
    </row>
    <row r="4" spans="1:14" s="85" customFormat="1" ht="25.5" customHeight="1" x14ac:dyDescent="0.25">
      <c r="A4" s="222" t="s">
        <v>148</v>
      </c>
      <c r="B4" s="222"/>
      <c r="C4" s="222"/>
      <c r="D4" s="222"/>
      <c r="E4" s="222"/>
      <c r="F4" s="222"/>
      <c r="G4" s="84"/>
      <c r="H4" s="84"/>
      <c r="I4" s="84"/>
      <c r="J4" s="84"/>
      <c r="K4" s="84"/>
      <c r="L4" s="84"/>
      <c r="M4" s="84"/>
      <c r="N4" s="84"/>
    </row>
    <row r="5" spans="1:14" s="85" customFormat="1" ht="25.5" customHeight="1" x14ac:dyDescent="0.25">
      <c r="A5" s="236" t="s">
        <v>43</v>
      </c>
      <c r="B5" s="237"/>
      <c r="C5" s="237"/>
      <c r="D5" s="241" t="s">
        <v>149</v>
      </c>
      <c r="E5" s="241"/>
      <c r="F5" s="241"/>
      <c r="G5" s="84"/>
      <c r="H5" s="84"/>
      <c r="I5" s="84"/>
      <c r="J5" s="84"/>
      <c r="K5" s="84"/>
      <c r="L5" s="84"/>
      <c r="M5" s="84"/>
      <c r="N5" s="84"/>
    </row>
    <row r="6" spans="1:14" s="85" customFormat="1" ht="48" customHeight="1" x14ac:dyDescent="0.25">
      <c r="A6" s="238" t="s">
        <v>54</v>
      </c>
      <c r="B6" s="239"/>
      <c r="C6" s="240"/>
      <c r="D6" s="219" t="s">
        <v>50</v>
      </c>
      <c r="E6" s="220"/>
      <c r="F6" s="221"/>
      <c r="G6" s="84"/>
      <c r="H6" s="84"/>
      <c r="I6" s="84"/>
      <c r="J6" s="84"/>
      <c r="K6" s="84"/>
      <c r="L6" s="84"/>
      <c r="M6" s="84"/>
      <c r="N6" s="84"/>
    </row>
    <row r="7" spans="1:14" s="85" customFormat="1" ht="25.5" customHeight="1" x14ac:dyDescent="0.25">
      <c r="A7" s="216" t="s">
        <v>60</v>
      </c>
      <c r="B7" s="216"/>
      <c r="C7" s="216"/>
      <c r="D7" s="217" t="s">
        <v>61</v>
      </c>
      <c r="E7" s="217"/>
      <c r="F7" s="217"/>
      <c r="G7" s="84"/>
      <c r="H7" s="84"/>
      <c r="I7" s="84"/>
      <c r="J7" s="84"/>
      <c r="K7" s="84"/>
      <c r="L7" s="84"/>
      <c r="M7" s="84"/>
      <c r="N7" s="84"/>
    </row>
    <row r="8" spans="1:14" s="85" customFormat="1" ht="10.5" customHeight="1" x14ac:dyDescent="0.25">
      <c r="A8" s="84"/>
      <c r="B8" s="84"/>
      <c r="C8" s="84"/>
      <c r="D8" s="84"/>
      <c r="E8" s="84"/>
      <c r="F8" s="84"/>
      <c r="G8" s="84"/>
      <c r="H8" s="84"/>
      <c r="I8" s="84"/>
      <c r="J8" s="84"/>
      <c r="K8" s="84"/>
      <c r="L8" s="84"/>
      <c r="M8" s="84"/>
      <c r="N8" s="84"/>
    </row>
    <row r="9" spans="1:14" ht="63.75" customHeight="1" x14ac:dyDescent="0.25">
      <c r="A9" s="56" t="s">
        <v>150</v>
      </c>
      <c r="B9" s="55" t="s">
        <v>151</v>
      </c>
      <c r="C9" s="56" t="s">
        <v>152</v>
      </c>
      <c r="D9" s="55" t="s">
        <v>153</v>
      </c>
      <c r="E9" s="57" t="s">
        <v>154</v>
      </c>
      <c r="F9" s="57" t="s">
        <v>155</v>
      </c>
      <c r="G9" s="58" t="s">
        <v>156</v>
      </c>
      <c r="H9" s="57" t="s">
        <v>157</v>
      </c>
      <c r="I9" s="57" t="s">
        <v>158</v>
      </c>
      <c r="J9" s="130" t="s">
        <v>159</v>
      </c>
      <c r="K9" s="58" t="s">
        <v>160</v>
      </c>
      <c r="L9" s="57" t="s">
        <v>161</v>
      </c>
      <c r="M9" s="57" t="s">
        <v>162</v>
      </c>
      <c r="N9" s="130" t="s">
        <v>163</v>
      </c>
    </row>
    <row r="10" spans="1:14" ht="12.5" x14ac:dyDescent="0.25">
      <c r="A10" s="96">
        <v>700</v>
      </c>
      <c r="B10" s="96">
        <v>2000027373741</v>
      </c>
      <c r="C10" s="96" t="s">
        <v>164</v>
      </c>
      <c r="D10" s="96"/>
      <c r="E10" s="59" t="s">
        <v>165</v>
      </c>
      <c r="F10" s="192">
        <v>4</v>
      </c>
      <c r="G10" s="63">
        <v>9.2999999999999999E-2</v>
      </c>
      <c r="H10" s="64">
        <v>173418.45</v>
      </c>
      <c r="I10" s="64">
        <v>1.43</v>
      </c>
      <c r="J10" s="64">
        <v>1.43</v>
      </c>
      <c r="K10" s="65">
        <v>0</v>
      </c>
      <c r="L10" s="66">
        <v>0</v>
      </c>
      <c r="M10" s="66">
        <v>0</v>
      </c>
      <c r="N10" s="66">
        <v>0</v>
      </c>
    </row>
    <row r="11" spans="1:14" ht="15" customHeight="1" x14ac:dyDescent="0.25">
      <c r="A11" s="96">
        <v>701</v>
      </c>
      <c r="B11" s="96">
        <v>2000027366674</v>
      </c>
      <c r="C11" s="96" t="s">
        <v>164</v>
      </c>
      <c r="D11" s="96"/>
      <c r="E11" s="59" t="s">
        <v>166</v>
      </c>
      <c r="F11" s="192">
        <v>3</v>
      </c>
      <c r="G11" s="63">
        <v>0.61899999999999999</v>
      </c>
      <c r="H11" s="64">
        <v>45383.59</v>
      </c>
      <c r="I11" s="64">
        <v>2.1800000000000002</v>
      </c>
      <c r="J11" s="64">
        <v>2.1800000000000002</v>
      </c>
      <c r="K11" s="65">
        <v>0</v>
      </c>
      <c r="L11" s="66">
        <v>0</v>
      </c>
      <c r="M11" s="66">
        <v>0</v>
      </c>
      <c r="N11" s="66">
        <v>0</v>
      </c>
    </row>
    <row r="12" spans="1:14" ht="15" customHeight="1" x14ac:dyDescent="0.25">
      <c r="A12" s="96">
        <v>702</v>
      </c>
      <c r="B12" s="96">
        <v>2000027342238</v>
      </c>
      <c r="C12" s="96" t="s">
        <v>164</v>
      </c>
      <c r="D12" s="96"/>
      <c r="E12" s="59" t="s">
        <v>167</v>
      </c>
      <c r="F12" s="192">
        <v>2</v>
      </c>
      <c r="G12" s="63">
        <v>0.223</v>
      </c>
      <c r="H12" s="64">
        <v>21123.65</v>
      </c>
      <c r="I12" s="64">
        <v>0.76</v>
      </c>
      <c r="J12" s="64">
        <v>0.76</v>
      </c>
      <c r="K12" s="65">
        <v>0</v>
      </c>
      <c r="L12" s="66">
        <v>0</v>
      </c>
      <c r="M12" s="66">
        <v>0</v>
      </c>
      <c r="N12" s="66">
        <v>0</v>
      </c>
    </row>
    <row r="13" spans="1:14" ht="15" customHeight="1" x14ac:dyDescent="0.25">
      <c r="A13" s="96">
        <v>704</v>
      </c>
      <c r="B13" s="96">
        <v>2000027343640</v>
      </c>
      <c r="C13" s="96">
        <v>734</v>
      </c>
      <c r="D13" s="96">
        <v>2000050928900</v>
      </c>
      <c r="E13" s="59" t="s">
        <v>168</v>
      </c>
      <c r="F13" s="192">
        <v>0</v>
      </c>
      <c r="G13" s="63">
        <v>0</v>
      </c>
      <c r="H13" s="64">
        <v>3.73</v>
      </c>
      <c r="I13" s="64">
        <v>0.81</v>
      </c>
      <c r="J13" s="64">
        <v>0.81</v>
      </c>
      <c r="K13" s="65">
        <v>0</v>
      </c>
      <c r="L13" s="66">
        <v>512.03</v>
      </c>
      <c r="M13" s="66">
        <v>0.05</v>
      </c>
      <c r="N13" s="66">
        <v>0.05</v>
      </c>
    </row>
    <row r="14" spans="1:14" ht="15" customHeight="1" x14ac:dyDescent="0.25">
      <c r="A14" s="96">
        <v>707</v>
      </c>
      <c r="B14" s="96">
        <v>2000027427398</v>
      </c>
      <c r="C14" s="96">
        <v>737</v>
      </c>
      <c r="D14" s="96">
        <v>2000050935800</v>
      </c>
      <c r="E14" s="59" t="s">
        <v>169</v>
      </c>
      <c r="F14" s="192">
        <v>1</v>
      </c>
      <c r="G14" s="63">
        <v>9.0999999999999998E-2</v>
      </c>
      <c r="H14" s="64">
        <v>2292.6999999999998</v>
      </c>
      <c r="I14" s="64">
        <v>0.86</v>
      </c>
      <c r="J14" s="64">
        <v>0.86</v>
      </c>
      <c r="K14" s="65">
        <v>-9.1999999999999998E-2</v>
      </c>
      <c r="L14" s="66">
        <v>170.13</v>
      </c>
      <c r="M14" s="66">
        <v>0.05</v>
      </c>
      <c r="N14" s="66">
        <v>0.05</v>
      </c>
    </row>
    <row r="15" spans="1:14" ht="15" customHeight="1" x14ac:dyDescent="0.25">
      <c r="A15" s="96">
        <v>708</v>
      </c>
      <c r="B15" s="96">
        <v>2000052675995</v>
      </c>
      <c r="C15" s="96" t="s">
        <v>164</v>
      </c>
      <c r="D15" s="96"/>
      <c r="E15" s="59" t="s">
        <v>170</v>
      </c>
      <c r="F15" s="192">
        <v>2</v>
      </c>
      <c r="G15" s="63">
        <v>0</v>
      </c>
      <c r="H15" s="64">
        <v>23508.41</v>
      </c>
      <c r="I15" s="64">
        <v>1.86</v>
      </c>
      <c r="J15" s="64">
        <v>1.86</v>
      </c>
      <c r="K15" s="65">
        <v>0</v>
      </c>
      <c r="L15" s="66">
        <v>0</v>
      </c>
      <c r="M15" s="66">
        <v>0</v>
      </c>
      <c r="N15" s="66">
        <v>0</v>
      </c>
    </row>
    <row r="16" spans="1:14" ht="15" customHeight="1" x14ac:dyDescent="0.25">
      <c r="A16" s="96">
        <v>709</v>
      </c>
      <c r="B16" s="96">
        <v>2000054624149</v>
      </c>
      <c r="C16" s="96">
        <v>749</v>
      </c>
      <c r="D16" s="96"/>
      <c r="E16" s="59" t="s">
        <v>171</v>
      </c>
      <c r="F16" s="192">
        <v>2</v>
      </c>
      <c r="G16" s="63">
        <v>1.3089999999999999</v>
      </c>
      <c r="H16" s="64">
        <v>12496.38</v>
      </c>
      <c r="I16" s="64">
        <v>2.15</v>
      </c>
      <c r="J16" s="64">
        <v>2.15</v>
      </c>
      <c r="K16" s="65">
        <v>0</v>
      </c>
      <c r="L16" s="66">
        <v>102.17</v>
      </c>
      <c r="M16" s="66">
        <v>0.05</v>
      </c>
      <c r="N16" s="66">
        <v>0.05</v>
      </c>
    </row>
    <row r="17" spans="1:14" ht="37.5" x14ac:dyDescent="0.25">
      <c r="A17" s="96">
        <v>710</v>
      </c>
      <c r="B17" s="96" t="s">
        <v>172</v>
      </c>
      <c r="C17" s="96">
        <v>740</v>
      </c>
      <c r="D17" s="96" t="s">
        <v>173</v>
      </c>
      <c r="E17" s="59" t="s">
        <v>174</v>
      </c>
      <c r="F17" s="192">
        <v>4</v>
      </c>
      <c r="G17" s="63">
        <v>0</v>
      </c>
      <c r="H17" s="64">
        <v>150759.79</v>
      </c>
      <c r="I17" s="64">
        <v>0.63</v>
      </c>
      <c r="J17" s="64">
        <v>0.63</v>
      </c>
      <c r="K17" s="65">
        <v>0</v>
      </c>
      <c r="L17" s="66">
        <v>7739.79</v>
      </c>
      <c r="M17" s="66">
        <v>0.05</v>
      </c>
      <c r="N17" s="66">
        <v>0.05</v>
      </c>
    </row>
    <row r="18" spans="1:14" ht="15" customHeight="1" x14ac:dyDescent="0.25">
      <c r="A18" s="96">
        <v>711</v>
      </c>
      <c r="B18" s="96">
        <v>2000027852497</v>
      </c>
      <c r="C18" s="96" t="s">
        <v>164</v>
      </c>
      <c r="D18" s="96"/>
      <c r="E18" s="59" t="s">
        <v>175</v>
      </c>
      <c r="F18" s="192">
        <v>2</v>
      </c>
      <c r="G18" s="63">
        <v>0</v>
      </c>
      <c r="H18" s="64">
        <v>24725.279999999999</v>
      </c>
      <c r="I18" s="64">
        <v>2.27</v>
      </c>
      <c r="J18" s="64">
        <v>2.27</v>
      </c>
      <c r="K18" s="65">
        <v>0</v>
      </c>
      <c r="L18" s="66">
        <v>0</v>
      </c>
      <c r="M18" s="66">
        <v>0</v>
      </c>
      <c r="N18" s="66">
        <v>0</v>
      </c>
    </row>
    <row r="19" spans="1:14" ht="15" customHeight="1" x14ac:dyDescent="0.25">
      <c r="A19" s="96">
        <v>712</v>
      </c>
      <c r="B19" s="96">
        <v>2000055085297</v>
      </c>
      <c r="C19" s="96" t="s">
        <v>164</v>
      </c>
      <c r="D19" s="96"/>
      <c r="E19" s="59" t="s">
        <v>176</v>
      </c>
      <c r="F19" s="192">
        <v>3</v>
      </c>
      <c r="G19" s="63">
        <v>0.82499999999999996</v>
      </c>
      <c r="H19" s="64">
        <v>36854.720000000001</v>
      </c>
      <c r="I19" s="64">
        <v>1.43</v>
      </c>
      <c r="J19" s="64">
        <v>1.43</v>
      </c>
      <c r="K19" s="65">
        <v>0</v>
      </c>
      <c r="L19" s="66">
        <v>0</v>
      </c>
      <c r="M19" s="66">
        <v>0</v>
      </c>
      <c r="N19" s="66">
        <v>0</v>
      </c>
    </row>
    <row r="20" spans="1:14" ht="15" customHeight="1" x14ac:dyDescent="0.25">
      <c r="A20" s="96">
        <v>713</v>
      </c>
      <c r="B20" s="96">
        <v>2000055085302</v>
      </c>
      <c r="C20" s="96" t="s">
        <v>164</v>
      </c>
      <c r="D20" s="96"/>
      <c r="E20" s="59" t="s">
        <v>177</v>
      </c>
      <c r="F20" s="192">
        <v>0</v>
      </c>
      <c r="G20" s="63">
        <v>0.83699999999999997</v>
      </c>
      <c r="H20" s="64">
        <v>17714.09</v>
      </c>
      <c r="I20" s="64">
        <v>1.61</v>
      </c>
      <c r="J20" s="64">
        <v>1.61</v>
      </c>
      <c r="K20" s="65">
        <v>0</v>
      </c>
      <c r="L20" s="66">
        <v>0</v>
      </c>
      <c r="M20" s="66">
        <v>0</v>
      </c>
      <c r="N20" s="66">
        <v>0</v>
      </c>
    </row>
    <row r="21" spans="1:14" ht="15" customHeight="1" x14ac:dyDescent="0.25">
      <c r="A21" s="96">
        <v>714</v>
      </c>
      <c r="B21" s="96">
        <v>2000027366665</v>
      </c>
      <c r="C21" s="96" t="s">
        <v>164</v>
      </c>
      <c r="D21" s="96"/>
      <c r="E21" s="59" t="s">
        <v>178</v>
      </c>
      <c r="F21" s="192">
        <v>4</v>
      </c>
      <c r="G21" s="63">
        <v>1.3</v>
      </c>
      <c r="H21" s="64">
        <v>149248.1</v>
      </c>
      <c r="I21" s="64">
        <v>2.0699999999999998</v>
      </c>
      <c r="J21" s="64">
        <v>2.0699999999999998</v>
      </c>
      <c r="K21" s="65">
        <v>0</v>
      </c>
      <c r="L21" s="66">
        <v>0</v>
      </c>
      <c r="M21" s="66">
        <v>0</v>
      </c>
      <c r="N21" s="66">
        <v>0</v>
      </c>
    </row>
    <row r="22" spans="1:14" ht="15" customHeight="1" x14ac:dyDescent="0.25">
      <c r="A22" s="96">
        <v>715</v>
      </c>
      <c r="B22" s="96">
        <v>2000051063430</v>
      </c>
      <c r="C22" s="96" t="s">
        <v>164</v>
      </c>
      <c r="D22" s="96"/>
      <c r="E22" s="59" t="s">
        <v>179</v>
      </c>
      <c r="F22" s="192">
        <v>2</v>
      </c>
      <c r="G22" s="63">
        <v>0.60799999999999998</v>
      </c>
      <c r="H22" s="64">
        <v>12000.9</v>
      </c>
      <c r="I22" s="64">
        <v>4.6500000000000004</v>
      </c>
      <c r="J22" s="64">
        <v>4.6500000000000004</v>
      </c>
      <c r="K22" s="65">
        <v>0</v>
      </c>
      <c r="L22" s="66">
        <v>0</v>
      </c>
      <c r="M22" s="66">
        <v>0</v>
      </c>
      <c r="N22" s="66">
        <v>0</v>
      </c>
    </row>
    <row r="23" spans="1:14" ht="15" customHeight="1" x14ac:dyDescent="0.25">
      <c r="A23" s="96">
        <v>716</v>
      </c>
      <c r="B23" s="96">
        <v>2000027366762</v>
      </c>
      <c r="C23" s="96" t="s">
        <v>164</v>
      </c>
      <c r="D23" s="96"/>
      <c r="E23" s="59" t="s">
        <v>180</v>
      </c>
      <c r="F23" s="192">
        <v>1</v>
      </c>
      <c r="G23" s="63">
        <v>0</v>
      </c>
      <c r="H23" s="64">
        <v>2307.59</v>
      </c>
      <c r="I23" s="64">
        <v>3.57</v>
      </c>
      <c r="J23" s="64">
        <v>3.57</v>
      </c>
      <c r="K23" s="65">
        <v>0</v>
      </c>
      <c r="L23" s="66">
        <v>0</v>
      </c>
      <c r="M23" s="66">
        <v>0</v>
      </c>
      <c r="N23" s="66">
        <v>0</v>
      </c>
    </row>
    <row r="24" spans="1:14" ht="15" customHeight="1" x14ac:dyDescent="0.25">
      <c r="A24" s="96">
        <v>717</v>
      </c>
      <c r="B24" s="96">
        <v>2000027373403</v>
      </c>
      <c r="C24" s="96" t="s">
        <v>164</v>
      </c>
      <c r="D24" s="96"/>
      <c r="E24" s="59" t="s">
        <v>181</v>
      </c>
      <c r="F24" s="192">
        <v>1</v>
      </c>
      <c r="G24" s="63">
        <v>0.85399999999999998</v>
      </c>
      <c r="H24" s="64">
        <v>2307.59</v>
      </c>
      <c r="I24" s="64">
        <v>2.85</v>
      </c>
      <c r="J24" s="64">
        <v>2.85</v>
      </c>
      <c r="K24" s="65">
        <v>0</v>
      </c>
      <c r="L24" s="66">
        <v>0</v>
      </c>
      <c r="M24" s="66">
        <v>0</v>
      </c>
      <c r="N24" s="66">
        <v>0</v>
      </c>
    </row>
    <row r="25" spans="1:14" ht="15" customHeight="1" x14ac:dyDescent="0.25">
      <c r="A25" s="96">
        <v>718</v>
      </c>
      <c r="B25" s="96">
        <v>2000050571060</v>
      </c>
      <c r="C25" s="96">
        <v>738</v>
      </c>
      <c r="D25" s="96">
        <v>2000051080338</v>
      </c>
      <c r="E25" s="59" t="s">
        <v>182</v>
      </c>
      <c r="F25" s="192">
        <v>3</v>
      </c>
      <c r="G25" s="63">
        <v>0.85799999999999998</v>
      </c>
      <c r="H25" s="64">
        <v>32096.68</v>
      </c>
      <c r="I25" s="64">
        <v>1.63</v>
      </c>
      <c r="J25" s="64">
        <v>1.63</v>
      </c>
      <c r="K25" s="65">
        <v>0</v>
      </c>
      <c r="L25" s="66">
        <v>2059.2399999999998</v>
      </c>
      <c r="M25" s="66">
        <v>0.05</v>
      </c>
      <c r="N25" s="66">
        <v>0.05</v>
      </c>
    </row>
    <row r="26" spans="1:14" ht="15" customHeight="1" x14ac:dyDescent="0.25">
      <c r="A26" s="96">
        <v>719</v>
      </c>
      <c r="B26" s="96">
        <v>2000027419449</v>
      </c>
      <c r="C26" s="96" t="s">
        <v>164</v>
      </c>
      <c r="D26" s="96"/>
      <c r="E26" s="59" t="s">
        <v>183</v>
      </c>
      <c r="F26" s="192">
        <v>1</v>
      </c>
      <c r="G26" s="63">
        <v>1.409</v>
      </c>
      <c r="H26" s="64">
        <v>2307.59</v>
      </c>
      <c r="I26" s="64">
        <v>1.18</v>
      </c>
      <c r="J26" s="64">
        <v>1.18</v>
      </c>
      <c r="K26" s="65">
        <v>0</v>
      </c>
      <c r="L26" s="66">
        <v>0</v>
      </c>
      <c r="M26" s="66">
        <v>0</v>
      </c>
      <c r="N26" s="66">
        <v>0</v>
      </c>
    </row>
    <row r="27" spans="1:14" ht="15" customHeight="1" x14ac:dyDescent="0.25">
      <c r="A27" s="96">
        <v>800</v>
      </c>
      <c r="B27" s="96">
        <v>2000050277851</v>
      </c>
      <c r="C27" s="96" t="s">
        <v>164</v>
      </c>
      <c r="D27" s="96"/>
      <c r="E27" s="59" t="s">
        <v>184</v>
      </c>
      <c r="F27" s="192">
        <v>3</v>
      </c>
      <c r="G27" s="63">
        <v>6.8000000000000005E-2</v>
      </c>
      <c r="H27" s="64">
        <v>31147.22</v>
      </c>
      <c r="I27" s="64">
        <v>1.48</v>
      </c>
      <c r="J27" s="64">
        <v>1.48</v>
      </c>
      <c r="K27" s="65">
        <v>0</v>
      </c>
      <c r="L27" s="66">
        <v>0</v>
      </c>
      <c r="M27" s="66">
        <v>0</v>
      </c>
      <c r="N27" s="66">
        <v>0</v>
      </c>
    </row>
    <row r="28" spans="1:14" ht="15" customHeight="1" x14ac:dyDescent="0.25">
      <c r="A28" s="96">
        <v>801</v>
      </c>
      <c r="B28" s="96">
        <v>2000050393707</v>
      </c>
      <c r="C28" s="96" t="s">
        <v>164</v>
      </c>
      <c r="D28" s="96"/>
      <c r="E28" s="59" t="s">
        <v>185</v>
      </c>
      <c r="F28" s="192">
        <v>3</v>
      </c>
      <c r="G28" s="63">
        <v>0</v>
      </c>
      <c r="H28" s="64">
        <v>31147.22</v>
      </c>
      <c r="I28" s="64">
        <v>1.74</v>
      </c>
      <c r="J28" s="64">
        <v>1.74</v>
      </c>
      <c r="K28" s="65">
        <v>0</v>
      </c>
      <c r="L28" s="66">
        <v>0</v>
      </c>
      <c r="M28" s="66">
        <v>0</v>
      </c>
      <c r="N28" s="66">
        <v>0</v>
      </c>
    </row>
    <row r="29" spans="1:14" ht="15" customHeight="1" x14ac:dyDescent="0.25">
      <c r="A29" s="96">
        <v>802</v>
      </c>
      <c r="B29" s="96">
        <v>2000027366841</v>
      </c>
      <c r="C29" s="96" t="s">
        <v>164</v>
      </c>
      <c r="D29" s="96"/>
      <c r="E29" s="59" t="s">
        <v>186</v>
      </c>
      <c r="F29" s="192">
        <v>1</v>
      </c>
      <c r="G29" s="63">
        <v>0.4</v>
      </c>
      <c r="H29" s="64">
        <v>2519.65</v>
      </c>
      <c r="I29" s="64">
        <v>2.62</v>
      </c>
      <c r="J29" s="64">
        <v>2.62</v>
      </c>
      <c r="K29" s="65">
        <v>0</v>
      </c>
      <c r="L29" s="66">
        <v>0</v>
      </c>
      <c r="M29" s="66">
        <v>0</v>
      </c>
      <c r="N29" s="66">
        <v>0</v>
      </c>
    </row>
    <row r="30" spans="1:14" ht="15" customHeight="1" x14ac:dyDescent="0.25">
      <c r="A30" s="96">
        <v>803</v>
      </c>
      <c r="B30" s="96">
        <v>2000050277513</v>
      </c>
      <c r="C30" s="96" t="s">
        <v>164</v>
      </c>
      <c r="D30" s="96"/>
      <c r="E30" s="59" t="s">
        <v>187</v>
      </c>
      <c r="F30" s="192">
        <v>1</v>
      </c>
      <c r="G30" s="63">
        <v>0</v>
      </c>
      <c r="H30" s="64">
        <v>3711.39</v>
      </c>
      <c r="I30" s="64">
        <v>1.67</v>
      </c>
      <c r="J30" s="64">
        <v>1.67</v>
      </c>
      <c r="K30" s="65">
        <v>0</v>
      </c>
      <c r="L30" s="66">
        <v>0</v>
      </c>
      <c r="M30" s="66">
        <v>0</v>
      </c>
      <c r="N30" s="66">
        <v>0</v>
      </c>
    </row>
    <row r="31" spans="1:14" ht="15" customHeight="1" x14ac:dyDescent="0.25">
      <c r="A31" s="96">
        <v>817</v>
      </c>
      <c r="B31" s="96">
        <v>2000050481327</v>
      </c>
      <c r="C31" s="96" t="s">
        <v>164</v>
      </c>
      <c r="D31" s="96"/>
      <c r="E31" s="59" t="s">
        <v>188</v>
      </c>
      <c r="F31" s="192">
        <v>0</v>
      </c>
      <c r="G31" s="63">
        <v>0</v>
      </c>
      <c r="H31" s="64">
        <v>1169.28</v>
      </c>
      <c r="I31" s="64">
        <v>2.25</v>
      </c>
      <c r="J31" s="64">
        <v>2.25</v>
      </c>
      <c r="K31" s="65">
        <v>0</v>
      </c>
      <c r="L31" s="66">
        <v>0</v>
      </c>
      <c r="M31" s="66">
        <v>0</v>
      </c>
      <c r="N31" s="66">
        <v>0</v>
      </c>
    </row>
    <row r="32" spans="1:14" ht="15" customHeight="1" x14ac:dyDescent="0.25">
      <c r="A32" s="96">
        <v>837</v>
      </c>
      <c r="B32" s="96">
        <v>2000050481309</v>
      </c>
      <c r="C32" s="96" t="s">
        <v>164</v>
      </c>
      <c r="D32" s="96"/>
      <c r="E32" s="59" t="s">
        <v>189</v>
      </c>
      <c r="F32" s="192">
        <v>0</v>
      </c>
      <c r="G32" s="63">
        <v>0</v>
      </c>
      <c r="H32" s="64">
        <v>1169.28</v>
      </c>
      <c r="I32" s="64">
        <v>2.69</v>
      </c>
      <c r="J32" s="64">
        <v>2.69</v>
      </c>
      <c r="K32" s="65">
        <v>0</v>
      </c>
      <c r="L32" s="66">
        <v>0</v>
      </c>
      <c r="M32" s="66">
        <v>0</v>
      </c>
      <c r="N32" s="66">
        <v>0</v>
      </c>
    </row>
    <row r="33" spans="1:14" ht="38.15" customHeight="1" x14ac:dyDescent="0.25">
      <c r="A33" s="96">
        <v>804</v>
      </c>
      <c r="B33" s="96" t="s">
        <v>190</v>
      </c>
      <c r="C33" s="96" t="s">
        <v>164</v>
      </c>
      <c r="D33" s="96"/>
      <c r="E33" s="59" t="s">
        <v>191</v>
      </c>
      <c r="F33" s="192">
        <v>4</v>
      </c>
      <c r="G33" s="63">
        <v>0</v>
      </c>
      <c r="H33" s="64">
        <v>150063.67000000001</v>
      </c>
      <c r="I33" s="64">
        <v>1.65</v>
      </c>
      <c r="J33" s="64">
        <v>1.65</v>
      </c>
      <c r="K33" s="65">
        <v>0</v>
      </c>
      <c r="L33" s="66">
        <v>0</v>
      </c>
      <c r="M33" s="66">
        <v>0</v>
      </c>
      <c r="N33" s="66">
        <v>0</v>
      </c>
    </row>
    <row r="34" spans="1:14" ht="15" customHeight="1" x14ac:dyDescent="0.25">
      <c r="A34" s="96">
        <v>805</v>
      </c>
      <c r="B34" s="96">
        <v>2000027474820</v>
      </c>
      <c r="C34" s="96" t="s">
        <v>164</v>
      </c>
      <c r="D34" s="96"/>
      <c r="E34" s="59" t="s">
        <v>192</v>
      </c>
      <c r="F34" s="192">
        <v>1</v>
      </c>
      <c r="G34" s="63">
        <v>0</v>
      </c>
      <c r="H34" s="64">
        <v>2520.9899999999998</v>
      </c>
      <c r="I34" s="64">
        <v>1.47</v>
      </c>
      <c r="J34" s="64">
        <v>1.47</v>
      </c>
      <c r="K34" s="65">
        <v>0</v>
      </c>
      <c r="L34" s="66">
        <v>0</v>
      </c>
      <c r="M34" s="66">
        <v>0</v>
      </c>
      <c r="N34" s="66">
        <v>0</v>
      </c>
    </row>
    <row r="35" spans="1:14" ht="15" customHeight="1" x14ac:dyDescent="0.25">
      <c r="A35" s="96">
        <v>806</v>
      </c>
      <c r="B35" s="96">
        <v>2000027454188</v>
      </c>
      <c r="C35" s="96" t="s">
        <v>164</v>
      </c>
      <c r="D35" s="96"/>
      <c r="E35" s="59" t="s">
        <v>193</v>
      </c>
      <c r="F35" s="192">
        <v>2</v>
      </c>
      <c r="G35" s="63">
        <v>0</v>
      </c>
      <c r="H35" s="64">
        <v>12935.28</v>
      </c>
      <c r="I35" s="64">
        <v>1.56</v>
      </c>
      <c r="J35" s="64">
        <v>1.56</v>
      </c>
      <c r="K35" s="65">
        <v>0</v>
      </c>
      <c r="L35" s="66">
        <v>0</v>
      </c>
      <c r="M35" s="66">
        <v>0</v>
      </c>
      <c r="N35" s="66">
        <v>0</v>
      </c>
    </row>
    <row r="36" spans="1:14" ht="15" customHeight="1" x14ac:dyDescent="0.25">
      <c r="A36" s="96">
        <v>807</v>
      </c>
      <c r="B36" s="96">
        <v>2000027454452</v>
      </c>
      <c r="C36" s="96" t="s">
        <v>164</v>
      </c>
      <c r="D36" s="96"/>
      <c r="E36" s="59" t="s">
        <v>194</v>
      </c>
      <c r="F36" s="192">
        <v>2</v>
      </c>
      <c r="G36" s="63">
        <v>0</v>
      </c>
      <c r="H36" s="64">
        <v>12301.18</v>
      </c>
      <c r="I36" s="64">
        <v>1.98</v>
      </c>
      <c r="J36" s="64">
        <v>1.98</v>
      </c>
      <c r="K36" s="65">
        <v>0</v>
      </c>
      <c r="L36" s="66">
        <v>0</v>
      </c>
      <c r="M36" s="66">
        <v>0</v>
      </c>
      <c r="N36" s="66">
        <v>0</v>
      </c>
    </row>
    <row r="37" spans="1:14" ht="15" customHeight="1" x14ac:dyDescent="0.25">
      <c r="A37" s="96">
        <v>808</v>
      </c>
      <c r="B37" s="96">
        <v>2000052503790</v>
      </c>
      <c r="C37" s="96" t="s">
        <v>164</v>
      </c>
      <c r="D37" s="96"/>
      <c r="E37" s="59" t="s">
        <v>195</v>
      </c>
      <c r="F37" s="192">
        <v>3</v>
      </c>
      <c r="G37" s="63">
        <v>0.624</v>
      </c>
      <c r="H37" s="64">
        <v>31147.22</v>
      </c>
      <c r="I37" s="64">
        <v>1.69</v>
      </c>
      <c r="J37" s="64">
        <v>1.69</v>
      </c>
      <c r="K37" s="65">
        <v>0</v>
      </c>
      <c r="L37" s="66">
        <v>0</v>
      </c>
      <c r="M37" s="66">
        <v>0</v>
      </c>
      <c r="N37" s="66">
        <v>0</v>
      </c>
    </row>
    <row r="38" spans="1:14" ht="15" customHeight="1" x14ac:dyDescent="0.25">
      <c r="A38" s="96">
        <v>809</v>
      </c>
      <c r="B38" s="96">
        <v>2000027297816</v>
      </c>
      <c r="C38" s="96" t="s">
        <v>164</v>
      </c>
      <c r="D38" s="96"/>
      <c r="E38" s="59" t="s">
        <v>196</v>
      </c>
      <c r="F38" s="192">
        <v>2</v>
      </c>
      <c r="G38" s="63">
        <v>0</v>
      </c>
      <c r="H38" s="64">
        <v>12391.44</v>
      </c>
      <c r="I38" s="64">
        <v>0.77</v>
      </c>
      <c r="J38" s="64">
        <v>0.77</v>
      </c>
      <c r="K38" s="65">
        <v>0</v>
      </c>
      <c r="L38" s="66">
        <v>0</v>
      </c>
      <c r="M38" s="66">
        <v>0</v>
      </c>
      <c r="N38" s="66">
        <v>0</v>
      </c>
    </row>
    <row r="39" spans="1:14" ht="15" customHeight="1" x14ac:dyDescent="0.25">
      <c r="A39" s="96">
        <v>810</v>
      </c>
      <c r="B39" s="96">
        <v>2000050467030</v>
      </c>
      <c r="C39" s="96">
        <v>918</v>
      </c>
      <c r="D39" s="96">
        <v>2000027292534</v>
      </c>
      <c r="E39" s="59" t="s">
        <v>197</v>
      </c>
      <c r="F39" s="192">
        <v>2</v>
      </c>
      <c r="G39" s="63">
        <v>0</v>
      </c>
      <c r="H39" s="64">
        <v>14739.99</v>
      </c>
      <c r="I39" s="64">
        <v>1.03</v>
      </c>
      <c r="J39" s="64">
        <v>1.03</v>
      </c>
      <c r="K39" s="65">
        <v>0</v>
      </c>
      <c r="L39" s="66">
        <v>3072.9</v>
      </c>
      <c r="M39" s="66">
        <v>0.05</v>
      </c>
      <c r="N39" s="66">
        <v>0.05</v>
      </c>
    </row>
    <row r="40" spans="1:14" ht="15" customHeight="1" x14ac:dyDescent="0.25">
      <c r="A40" s="96">
        <v>811</v>
      </c>
      <c r="B40" s="96">
        <v>2000051063927</v>
      </c>
      <c r="C40" s="96" t="s">
        <v>164</v>
      </c>
      <c r="D40" s="96"/>
      <c r="E40" s="59" t="s">
        <v>198</v>
      </c>
      <c r="F40" s="192">
        <v>3</v>
      </c>
      <c r="G40" s="63">
        <v>0</v>
      </c>
      <c r="H40" s="64">
        <v>30629.56</v>
      </c>
      <c r="I40" s="64">
        <v>4.25</v>
      </c>
      <c r="J40" s="64">
        <v>4.25</v>
      </c>
      <c r="K40" s="65">
        <v>0</v>
      </c>
      <c r="L40" s="66">
        <v>0</v>
      </c>
      <c r="M40" s="66">
        <v>0</v>
      </c>
      <c r="N40" s="66">
        <v>0</v>
      </c>
    </row>
    <row r="41" spans="1:14" ht="15" customHeight="1" x14ac:dyDescent="0.25">
      <c r="A41" s="96">
        <v>812</v>
      </c>
      <c r="B41" s="96">
        <v>2000050544330</v>
      </c>
      <c r="C41" s="96" t="s">
        <v>164</v>
      </c>
      <c r="D41" s="96"/>
      <c r="E41" s="59" t="s">
        <v>199</v>
      </c>
      <c r="F41" s="192">
        <v>1</v>
      </c>
      <c r="G41" s="63">
        <v>0.221</v>
      </c>
      <c r="H41" s="64">
        <v>2155.66</v>
      </c>
      <c r="I41" s="64">
        <v>1.74</v>
      </c>
      <c r="J41" s="64">
        <v>1.74</v>
      </c>
      <c r="K41" s="65">
        <v>0</v>
      </c>
      <c r="L41" s="66">
        <v>0</v>
      </c>
      <c r="M41" s="66">
        <v>0</v>
      </c>
      <c r="N41" s="66">
        <v>0</v>
      </c>
    </row>
    <row r="42" spans="1:14" ht="129.65" customHeight="1" x14ac:dyDescent="0.25">
      <c r="A42" s="96">
        <v>813</v>
      </c>
      <c r="B42" s="96" t="s">
        <v>200</v>
      </c>
      <c r="C42" s="96" t="s">
        <v>164</v>
      </c>
      <c r="D42" s="96"/>
      <c r="E42" s="59" t="s">
        <v>201</v>
      </c>
      <c r="F42" s="192">
        <v>4</v>
      </c>
      <c r="G42" s="63">
        <v>0</v>
      </c>
      <c r="H42" s="64">
        <v>157590.23000000001</v>
      </c>
      <c r="I42" s="64">
        <v>3.26</v>
      </c>
      <c r="J42" s="64">
        <v>3.26</v>
      </c>
      <c r="K42" s="65">
        <v>0</v>
      </c>
      <c r="L42" s="66">
        <v>0</v>
      </c>
      <c r="M42" s="66">
        <v>0</v>
      </c>
      <c r="N42" s="66">
        <v>0</v>
      </c>
    </row>
    <row r="43" spans="1:14" ht="15" customHeight="1" x14ac:dyDescent="0.25">
      <c r="A43" s="96">
        <v>814</v>
      </c>
      <c r="B43" s="96">
        <v>2000027340036</v>
      </c>
      <c r="C43" s="96">
        <v>929</v>
      </c>
      <c r="D43" s="96">
        <v>2000054899591</v>
      </c>
      <c r="E43" s="59" t="s">
        <v>202</v>
      </c>
      <c r="F43" s="192">
        <v>1</v>
      </c>
      <c r="G43" s="63">
        <v>0.221</v>
      </c>
      <c r="H43" s="64">
        <v>2639.52</v>
      </c>
      <c r="I43" s="64">
        <v>0.84</v>
      </c>
      <c r="J43" s="64">
        <v>0.84</v>
      </c>
      <c r="K43" s="65">
        <v>0</v>
      </c>
      <c r="L43" s="66">
        <v>758.59</v>
      </c>
      <c r="M43" s="66">
        <v>0.05</v>
      </c>
      <c r="N43" s="66">
        <v>0.05</v>
      </c>
    </row>
    <row r="44" spans="1:14" ht="15" customHeight="1" x14ac:dyDescent="0.25">
      <c r="A44" s="96">
        <v>815</v>
      </c>
      <c r="B44" s="96">
        <v>2000027454648</v>
      </c>
      <c r="C44" s="96">
        <v>924</v>
      </c>
      <c r="D44" s="96">
        <v>2000054397290</v>
      </c>
      <c r="E44" s="59" t="s">
        <v>203</v>
      </c>
      <c r="F44" s="192">
        <v>3</v>
      </c>
      <c r="G44" s="63">
        <v>0</v>
      </c>
      <c r="H44" s="64">
        <v>33213.449999999997</v>
      </c>
      <c r="I44" s="64">
        <v>1.42</v>
      </c>
      <c r="J44" s="64">
        <v>1.42</v>
      </c>
      <c r="K44" s="65">
        <v>0</v>
      </c>
      <c r="L44" s="66">
        <v>1535.38</v>
      </c>
      <c r="M44" s="66">
        <v>0.05</v>
      </c>
      <c r="N44" s="66">
        <v>0.05</v>
      </c>
    </row>
    <row r="45" spans="1:14" ht="15" customHeight="1" x14ac:dyDescent="0.25">
      <c r="A45" s="96">
        <v>816</v>
      </c>
      <c r="B45" s="96">
        <v>2000027306995</v>
      </c>
      <c r="C45" s="96">
        <v>937</v>
      </c>
      <c r="D45" s="96">
        <v>2000050795630</v>
      </c>
      <c r="E45" s="59" t="s">
        <v>204</v>
      </c>
      <c r="F45" s="192">
        <v>2</v>
      </c>
      <c r="G45" s="63">
        <v>0</v>
      </c>
      <c r="H45" s="64">
        <v>12460.53</v>
      </c>
      <c r="I45" s="64">
        <v>2.98</v>
      </c>
      <c r="J45" s="64">
        <v>2.98</v>
      </c>
      <c r="K45" s="65">
        <v>0</v>
      </c>
      <c r="L45" s="66">
        <v>991.8</v>
      </c>
      <c r="M45" s="66">
        <v>0.05</v>
      </c>
      <c r="N45" s="66">
        <v>0.05</v>
      </c>
    </row>
    <row r="46" spans="1:14" ht="15" customHeight="1" x14ac:dyDescent="0.25">
      <c r="A46" s="96">
        <v>818</v>
      </c>
      <c r="B46" s="96">
        <v>2000050277160</v>
      </c>
      <c r="C46" s="96" t="s">
        <v>164</v>
      </c>
      <c r="D46" s="96"/>
      <c r="E46" s="59" t="s">
        <v>205</v>
      </c>
      <c r="F46" s="192">
        <v>4</v>
      </c>
      <c r="G46" s="63">
        <v>0</v>
      </c>
      <c r="H46" s="64">
        <v>209514.51</v>
      </c>
      <c r="I46" s="64">
        <v>2.52</v>
      </c>
      <c r="J46" s="64">
        <v>2.52</v>
      </c>
      <c r="K46" s="65">
        <v>0</v>
      </c>
      <c r="L46" s="66">
        <v>0</v>
      </c>
      <c r="M46" s="66">
        <v>0</v>
      </c>
      <c r="N46" s="66">
        <v>0</v>
      </c>
    </row>
    <row r="47" spans="1:14" ht="15" customHeight="1" x14ac:dyDescent="0.25">
      <c r="A47" s="96">
        <v>819</v>
      </c>
      <c r="B47" s="96">
        <v>2000027466068</v>
      </c>
      <c r="C47" s="96" t="s">
        <v>164</v>
      </c>
      <c r="D47" s="96"/>
      <c r="E47" s="59" t="s">
        <v>206</v>
      </c>
      <c r="F47" s="192">
        <v>1</v>
      </c>
      <c r="G47" s="63">
        <v>0</v>
      </c>
      <c r="H47" s="64">
        <v>2312.34</v>
      </c>
      <c r="I47" s="64">
        <v>2.48</v>
      </c>
      <c r="J47" s="64">
        <v>2.48</v>
      </c>
      <c r="K47" s="65">
        <v>0</v>
      </c>
      <c r="L47" s="66">
        <v>0</v>
      </c>
      <c r="M47" s="66">
        <v>0</v>
      </c>
      <c r="N47" s="66">
        <v>0</v>
      </c>
    </row>
    <row r="48" spans="1:14" ht="15" customHeight="1" x14ac:dyDescent="0.25">
      <c r="A48" s="96">
        <v>7174</v>
      </c>
      <c r="B48" s="96">
        <v>7174</v>
      </c>
      <c r="C48" s="96">
        <v>7174</v>
      </c>
      <c r="D48" s="96">
        <v>7174</v>
      </c>
      <c r="E48" s="59" t="s">
        <v>207</v>
      </c>
      <c r="F48" s="192">
        <v>0</v>
      </c>
      <c r="G48" s="63">
        <v>0</v>
      </c>
      <c r="H48" s="64">
        <v>312.64999999999998</v>
      </c>
      <c r="I48" s="64">
        <v>0.81</v>
      </c>
      <c r="J48" s="64">
        <v>0.81</v>
      </c>
      <c r="K48" s="65">
        <v>0</v>
      </c>
      <c r="L48" s="66">
        <v>0</v>
      </c>
      <c r="M48" s="66">
        <v>0</v>
      </c>
      <c r="N48" s="66">
        <v>0</v>
      </c>
    </row>
    <row r="49" spans="1:14" ht="15" customHeight="1" x14ac:dyDescent="0.25">
      <c r="A49" s="96">
        <v>823</v>
      </c>
      <c r="B49" s="96">
        <v>2000053759147</v>
      </c>
      <c r="C49" s="96">
        <v>923</v>
      </c>
      <c r="D49" s="96">
        <v>2000053759174</v>
      </c>
      <c r="E49" s="59" t="s">
        <v>208</v>
      </c>
      <c r="F49" s="192">
        <v>2</v>
      </c>
      <c r="G49" s="63">
        <v>0</v>
      </c>
      <c r="H49" s="64">
        <v>11904.69</v>
      </c>
      <c r="I49" s="64">
        <v>0.83</v>
      </c>
      <c r="J49" s="64">
        <v>0.83</v>
      </c>
      <c r="K49" s="65">
        <v>0</v>
      </c>
      <c r="L49" s="66">
        <v>2171.69</v>
      </c>
      <c r="M49" s="66">
        <v>0.05</v>
      </c>
      <c r="N49" s="66">
        <v>0.05</v>
      </c>
    </row>
    <row r="50" spans="1:14" ht="15" customHeight="1" x14ac:dyDescent="0.25">
      <c r="A50" s="96">
        <v>824</v>
      </c>
      <c r="B50" s="96">
        <v>2000027366498</v>
      </c>
      <c r="C50" s="96" t="s">
        <v>164</v>
      </c>
      <c r="D50" s="96"/>
      <c r="E50" s="59" t="s">
        <v>209</v>
      </c>
      <c r="F50" s="192">
        <v>3</v>
      </c>
      <c r="G50" s="63">
        <v>1.3759999999999999</v>
      </c>
      <c r="H50" s="64">
        <v>44272.14</v>
      </c>
      <c r="I50" s="64">
        <v>2.46</v>
      </c>
      <c r="J50" s="64">
        <v>2.46</v>
      </c>
      <c r="K50" s="65">
        <v>0</v>
      </c>
      <c r="L50" s="66">
        <v>0</v>
      </c>
      <c r="M50" s="66">
        <v>0</v>
      </c>
      <c r="N50" s="66">
        <v>0</v>
      </c>
    </row>
    <row r="51" spans="1:14" ht="15" customHeight="1" x14ac:dyDescent="0.25">
      <c r="A51" s="96">
        <v>825</v>
      </c>
      <c r="B51" s="96">
        <v>2000027323866</v>
      </c>
      <c r="C51" s="96">
        <v>933</v>
      </c>
      <c r="D51" s="96"/>
      <c r="E51" s="59" t="s">
        <v>210</v>
      </c>
      <c r="F51" s="192">
        <v>2</v>
      </c>
      <c r="G51" s="63">
        <v>0</v>
      </c>
      <c r="H51" s="64">
        <v>27431.68</v>
      </c>
      <c r="I51" s="64">
        <v>3.28</v>
      </c>
      <c r="J51" s="64">
        <v>3.28</v>
      </c>
      <c r="K51" s="65">
        <v>0</v>
      </c>
      <c r="L51" s="66">
        <v>13934.77</v>
      </c>
      <c r="M51" s="66">
        <v>0.05</v>
      </c>
      <c r="N51" s="66">
        <v>0.05</v>
      </c>
    </row>
    <row r="52" spans="1:14" ht="15" customHeight="1" x14ac:dyDescent="0.25">
      <c r="A52" s="96">
        <v>826</v>
      </c>
      <c r="B52" s="96">
        <v>2000027318634</v>
      </c>
      <c r="C52" s="96" t="s">
        <v>164</v>
      </c>
      <c r="D52" s="96"/>
      <c r="E52" s="59" t="s">
        <v>211</v>
      </c>
      <c r="F52" s="192">
        <v>2</v>
      </c>
      <c r="G52" s="63">
        <v>0</v>
      </c>
      <c r="H52" s="64">
        <v>22323.08</v>
      </c>
      <c r="I52" s="64">
        <v>1.0900000000000001</v>
      </c>
      <c r="J52" s="64">
        <v>1.0900000000000001</v>
      </c>
      <c r="K52" s="65">
        <v>0</v>
      </c>
      <c r="L52" s="66">
        <v>0</v>
      </c>
      <c r="M52" s="66">
        <v>0</v>
      </c>
      <c r="N52" s="66">
        <v>0</v>
      </c>
    </row>
    <row r="53" spans="1:14" ht="15" customHeight="1" x14ac:dyDescent="0.25">
      <c r="A53" s="96">
        <v>827</v>
      </c>
      <c r="B53" s="96">
        <v>2000052503805</v>
      </c>
      <c r="C53" s="96" t="s">
        <v>164</v>
      </c>
      <c r="D53" s="96"/>
      <c r="E53" s="59" t="s">
        <v>212</v>
      </c>
      <c r="F53" s="192">
        <v>3</v>
      </c>
      <c r="G53" s="63">
        <v>0.43</v>
      </c>
      <c r="H53" s="64">
        <v>31147.22</v>
      </c>
      <c r="I53" s="64">
        <v>1.9</v>
      </c>
      <c r="J53" s="64">
        <v>1.9</v>
      </c>
      <c r="K53" s="65">
        <v>0</v>
      </c>
      <c r="L53" s="66">
        <v>0</v>
      </c>
      <c r="M53" s="66">
        <v>0</v>
      </c>
      <c r="N53" s="66">
        <v>0</v>
      </c>
    </row>
    <row r="54" spans="1:14" ht="15" customHeight="1" x14ac:dyDescent="0.25">
      <c r="A54" s="96">
        <v>829</v>
      </c>
      <c r="B54" s="96">
        <v>2000050275552</v>
      </c>
      <c r="C54" s="96" t="s">
        <v>164</v>
      </c>
      <c r="D54" s="96"/>
      <c r="E54" s="59" t="s">
        <v>213</v>
      </c>
      <c r="F54" s="192">
        <v>4</v>
      </c>
      <c r="G54" s="63">
        <v>0</v>
      </c>
      <c r="H54" s="64">
        <v>158405.92000000001</v>
      </c>
      <c r="I54" s="64">
        <v>1.48</v>
      </c>
      <c r="J54" s="64">
        <v>1.48</v>
      </c>
      <c r="K54" s="65">
        <v>0</v>
      </c>
      <c r="L54" s="66">
        <v>0</v>
      </c>
      <c r="M54" s="66">
        <v>0</v>
      </c>
      <c r="N54" s="66">
        <v>0</v>
      </c>
    </row>
    <row r="55" spans="1:14" ht="15" customHeight="1" x14ac:dyDescent="0.25">
      <c r="A55" s="96">
        <v>820</v>
      </c>
      <c r="B55" s="96">
        <v>2000052993042</v>
      </c>
      <c r="C55" s="96" t="s">
        <v>164</v>
      </c>
      <c r="D55" s="96"/>
      <c r="E55" s="59" t="s">
        <v>214</v>
      </c>
      <c r="F55" s="192">
        <v>0</v>
      </c>
      <c r="G55" s="63">
        <v>0.80500000000000005</v>
      </c>
      <c r="H55" s="64">
        <v>357.05</v>
      </c>
      <c r="I55" s="64">
        <v>1.04</v>
      </c>
      <c r="J55" s="64">
        <v>1.04</v>
      </c>
      <c r="K55" s="65">
        <v>0</v>
      </c>
      <c r="L55" s="66">
        <v>0</v>
      </c>
      <c r="M55" s="66">
        <v>0</v>
      </c>
      <c r="N55" s="66">
        <v>0</v>
      </c>
    </row>
    <row r="56" spans="1:14" ht="15" customHeight="1" x14ac:dyDescent="0.25">
      <c r="A56" s="96">
        <v>830</v>
      </c>
      <c r="B56" s="96">
        <v>2000050277986</v>
      </c>
      <c r="C56" s="96" t="s">
        <v>164</v>
      </c>
      <c r="D56" s="96"/>
      <c r="E56" s="59" t="s">
        <v>215</v>
      </c>
      <c r="F56" s="192">
        <v>4</v>
      </c>
      <c r="G56" s="63">
        <v>0</v>
      </c>
      <c r="H56" s="64">
        <v>187759.93</v>
      </c>
      <c r="I56" s="64">
        <v>1.1499999999999999</v>
      </c>
      <c r="J56" s="64">
        <v>1.1499999999999999</v>
      </c>
      <c r="K56" s="65">
        <v>0</v>
      </c>
      <c r="L56" s="66">
        <v>0</v>
      </c>
      <c r="M56" s="66">
        <v>0</v>
      </c>
      <c r="N56" s="66">
        <v>0</v>
      </c>
    </row>
    <row r="57" spans="1:14" ht="15" customHeight="1" x14ac:dyDescent="0.25">
      <c r="A57" s="96">
        <v>854</v>
      </c>
      <c r="B57" s="96">
        <v>2000052369584</v>
      </c>
      <c r="C57" s="96" t="s">
        <v>164</v>
      </c>
      <c r="D57" s="96"/>
      <c r="E57" s="59" t="s">
        <v>216</v>
      </c>
      <c r="F57" s="192">
        <v>4</v>
      </c>
      <c r="G57" s="63">
        <v>0</v>
      </c>
      <c r="H57" s="64">
        <v>181245.39</v>
      </c>
      <c r="I57" s="64">
        <v>2.44</v>
      </c>
      <c r="J57" s="64">
        <v>2.44</v>
      </c>
      <c r="K57" s="65">
        <v>0</v>
      </c>
      <c r="L57" s="66">
        <v>0</v>
      </c>
      <c r="M57" s="66">
        <v>0</v>
      </c>
      <c r="N57" s="66">
        <v>0</v>
      </c>
    </row>
    <row r="58" spans="1:14" ht="15" customHeight="1" x14ac:dyDescent="0.25">
      <c r="A58" s="96">
        <v>835</v>
      </c>
      <c r="B58" s="96">
        <v>2000050275543</v>
      </c>
      <c r="C58" s="96" t="s">
        <v>164</v>
      </c>
      <c r="D58" s="96"/>
      <c r="E58" s="59" t="s">
        <v>217</v>
      </c>
      <c r="F58" s="192">
        <v>4</v>
      </c>
      <c r="G58" s="63">
        <v>0</v>
      </c>
      <c r="H58" s="64">
        <v>152314.98000000001</v>
      </c>
      <c r="I58" s="64">
        <v>1.63</v>
      </c>
      <c r="J58" s="64">
        <v>1.63</v>
      </c>
      <c r="K58" s="65">
        <v>0</v>
      </c>
      <c r="L58" s="66">
        <v>0</v>
      </c>
      <c r="M58" s="66">
        <v>0</v>
      </c>
      <c r="N58" s="66">
        <v>0</v>
      </c>
    </row>
    <row r="59" spans="1:14" ht="15" customHeight="1" x14ac:dyDescent="0.25">
      <c r="A59" s="96">
        <v>836</v>
      </c>
      <c r="B59" s="96">
        <v>2000051425787</v>
      </c>
      <c r="C59" s="96" t="s">
        <v>164</v>
      </c>
      <c r="D59" s="96"/>
      <c r="E59" s="59" t="s">
        <v>218</v>
      </c>
      <c r="F59" s="192">
        <v>2</v>
      </c>
      <c r="G59" s="63">
        <v>0</v>
      </c>
      <c r="H59" s="64">
        <v>12912.12</v>
      </c>
      <c r="I59" s="64">
        <v>2.85</v>
      </c>
      <c r="J59" s="64">
        <v>2.85</v>
      </c>
      <c r="K59" s="65">
        <v>0</v>
      </c>
      <c r="L59" s="66">
        <v>0</v>
      </c>
      <c r="M59" s="66">
        <v>0</v>
      </c>
      <c r="N59" s="66">
        <v>0</v>
      </c>
    </row>
    <row r="60" spans="1:14" ht="15" customHeight="1" x14ac:dyDescent="0.25">
      <c r="A60" s="96">
        <v>4033</v>
      </c>
      <c r="B60" s="96">
        <v>4033</v>
      </c>
      <c r="C60" s="96">
        <v>4032</v>
      </c>
      <c r="D60" s="96">
        <v>4032</v>
      </c>
      <c r="E60" s="59" t="s">
        <v>219</v>
      </c>
      <c r="F60" s="192">
        <v>0</v>
      </c>
      <c r="G60" s="63">
        <v>0</v>
      </c>
      <c r="H60" s="64">
        <v>0.26</v>
      </c>
      <c r="I60" s="64">
        <v>1.89</v>
      </c>
      <c r="J60" s="64">
        <v>1.89</v>
      </c>
      <c r="K60" s="65">
        <v>0</v>
      </c>
      <c r="L60" s="66">
        <v>13.01</v>
      </c>
      <c r="M60" s="66">
        <v>0.05</v>
      </c>
      <c r="N60" s="66">
        <v>0.05</v>
      </c>
    </row>
    <row r="61" spans="1:14" ht="15" customHeight="1" x14ac:dyDescent="0.25">
      <c r="A61" s="96">
        <v>4548</v>
      </c>
      <c r="B61" s="96">
        <v>4548</v>
      </c>
      <c r="C61" s="96">
        <v>4548</v>
      </c>
      <c r="D61" s="96">
        <v>4548</v>
      </c>
      <c r="E61" s="59" t="s">
        <v>220</v>
      </c>
      <c r="F61" s="192">
        <v>0</v>
      </c>
      <c r="G61" s="63">
        <v>0</v>
      </c>
      <c r="H61" s="64">
        <v>0.05</v>
      </c>
      <c r="I61" s="64">
        <v>1.17</v>
      </c>
      <c r="J61" s="64">
        <v>1.17</v>
      </c>
      <c r="K61" s="65">
        <v>0</v>
      </c>
      <c r="L61" s="66">
        <v>13.23</v>
      </c>
      <c r="M61" s="66">
        <v>0.05</v>
      </c>
      <c r="N61" s="66">
        <v>0.05</v>
      </c>
    </row>
    <row r="62" spans="1:14" ht="15" customHeight="1" x14ac:dyDescent="0.25">
      <c r="A62" s="96">
        <v>839</v>
      </c>
      <c r="B62" s="96">
        <v>2000053874062</v>
      </c>
      <c r="C62" s="96">
        <v>925</v>
      </c>
      <c r="D62" s="96">
        <v>2000053874080</v>
      </c>
      <c r="E62" s="59" t="s">
        <v>221</v>
      </c>
      <c r="F62" s="192">
        <v>0</v>
      </c>
      <c r="G62" s="63">
        <v>0</v>
      </c>
      <c r="H62" s="64">
        <v>3.23</v>
      </c>
      <c r="I62" s="64">
        <v>1.61</v>
      </c>
      <c r="J62" s="64">
        <v>1.61</v>
      </c>
      <c r="K62" s="65">
        <v>0</v>
      </c>
      <c r="L62" s="66">
        <v>452.59</v>
      </c>
      <c r="M62" s="66">
        <v>0.05</v>
      </c>
      <c r="N62" s="66">
        <v>0.05</v>
      </c>
    </row>
    <row r="63" spans="1:14" ht="15" customHeight="1" x14ac:dyDescent="0.25">
      <c r="A63" s="96">
        <v>505</v>
      </c>
      <c r="B63" s="96">
        <v>2000053874105</v>
      </c>
      <c r="C63" s="96">
        <v>521</v>
      </c>
      <c r="D63" s="96">
        <v>2000053874123</v>
      </c>
      <c r="E63" s="59" t="s">
        <v>222</v>
      </c>
      <c r="F63" s="192">
        <v>0</v>
      </c>
      <c r="G63" s="63">
        <v>0</v>
      </c>
      <c r="H63" s="64">
        <v>4.8499999999999996</v>
      </c>
      <c r="I63" s="64">
        <v>1.1100000000000001</v>
      </c>
      <c r="J63" s="64">
        <v>1.1100000000000001</v>
      </c>
      <c r="K63" s="65">
        <v>0</v>
      </c>
      <c r="L63" s="66">
        <v>662.6</v>
      </c>
      <c r="M63" s="66">
        <v>0.05</v>
      </c>
      <c r="N63" s="66">
        <v>0.05</v>
      </c>
    </row>
    <row r="64" spans="1:14" ht="15" customHeight="1" x14ac:dyDescent="0.25">
      <c r="A64" s="96">
        <v>840</v>
      </c>
      <c r="B64" s="96">
        <v>2000051011929</v>
      </c>
      <c r="C64" s="96">
        <v>930</v>
      </c>
      <c r="D64" s="96">
        <v>2000051034322</v>
      </c>
      <c r="E64" s="59" t="s">
        <v>223</v>
      </c>
      <c r="F64" s="192">
        <v>0</v>
      </c>
      <c r="G64" s="63">
        <v>0</v>
      </c>
      <c r="H64" s="64">
        <v>83.41</v>
      </c>
      <c r="I64" s="64">
        <v>0.77</v>
      </c>
      <c r="J64" s="64">
        <v>0.77</v>
      </c>
      <c r="K64" s="65">
        <v>0</v>
      </c>
      <c r="L64" s="66">
        <v>4170.6000000000004</v>
      </c>
      <c r="M64" s="66">
        <v>0.05</v>
      </c>
      <c r="N64" s="66">
        <v>0.05</v>
      </c>
    </row>
    <row r="65" spans="1:14" ht="15" customHeight="1" x14ac:dyDescent="0.25">
      <c r="A65" s="96">
        <v>7393</v>
      </c>
      <c r="B65" s="96">
        <v>7393</v>
      </c>
      <c r="C65" s="96">
        <v>7390</v>
      </c>
      <c r="D65" s="96">
        <v>7390</v>
      </c>
      <c r="E65" s="59" t="s">
        <v>224</v>
      </c>
      <c r="F65" s="192">
        <v>1</v>
      </c>
      <c r="G65" s="63">
        <v>0.90200000000000002</v>
      </c>
      <c r="H65" s="64">
        <v>2162.19</v>
      </c>
      <c r="I65" s="64">
        <v>0.97</v>
      </c>
      <c r="J65" s="64">
        <v>0.97</v>
      </c>
      <c r="K65" s="65">
        <v>0</v>
      </c>
      <c r="L65" s="66">
        <v>614</v>
      </c>
      <c r="M65" s="66">
        <v>0.05</v>
      </c>
      <c r="N65" s="66">
        <v>0.05</v>
      </c>
    </row>
    <row r="66" spans="1:14" ht="15" customHeight="1" x14ac:dyDescent="0.25">
      <c r="A66" s="96">
        <v>7394</v>
      </c>
      <c r="B66" s="96">
        <v>7394</v>
      </c>
      <c r="C66" s="96">
        <v>7391</v>
      </c>
      <c r="D66" s="96">
        <v>7391</v>
      </c>
      <c r="E66" s="59" t="s">
        <v>225</v>
      </c>
      <c r="F66" s="192">
        <v>1</v>
      </c>
      <c r="G66" s="63">
        <v>0</v>
      </c>
      <c r="H66" s="64">
        <v>2159.7600000000002</v>
      </c>
      <c r="I66" s="64">
        <v>0.99</v>
      </c>
      <c r="J66" s="64">
        <v>0.99</v>
      </c>
      <c r="K66" s="65">
        <v>0</v>
      </c>
      <c r="L66" s="66">
        <v>616.42999999999995</v>
      </c>
      <c r="M66" s="66">
        <v>0.05</v>
      </c>
      <c r="N66" s="66">
        <v>0.05</v>
      </c>
    </row>
    <row r="67" spans="1:14" ht="15" customHeight="1" x14ac:dyDescent="0.25">
      <c r="A67" s="96">
        <v>844</v>
      </c>
      <c r="B67" s="96">
        <v>2000027491213</v>
      </c>
      <c r="C67" s="96">
        <v>917</v>
      </c>
      <c r="D67" s="96">
        <v>2000050932697</v>
      </c>
      <c r="E67" s="59" t="s">
        <v>226</v>
      </c>
      <c r="F67" s="192">
        <v>0</v>
      </c>
      <c r="G67" s="63">
        <v>0</v>
      </c>
      <c r="H67" s="64">
        <v>28.36</v>
      </c>
      <c r="I67" s="64">
        <v>0.77</v>
      </c>
      <c r="J67" s="64">
        <v>0.77</v>
      </c>
      <c r="K67" s="65">
        <v>0</v>
      </c>
      <c r="L67" s="66">
        <v>1985.41</v>
      </c>
      <c r="M67" s="66">
        <v>0.05</v>
      </c>
      <c r="N67" s="66">
        <v>0.05</v>
      </c>
    </row>
    <row r="68" spans="1:14" ht="15" customHeight="1" x14ac:dyDescent="0.25">
      <c r="A68" s="96">
        <v>844</v>
      </c>
      <c r="B68" s="96">
        <v>2000050044320</v>
      </c>
      <c r="C68" s="96">
        <v>917</v>
      </c>
      <c r="D68" s="96">
        <v>2000051079954</v>
      </c>
      <c r="E68" s="59" t="s">
        <v>227</v>
      </c>
      <c r="F68" s="192">
        <v>0</v>
      </c>
      <c r="G68" s="63">
        <v>0</v>
      </c>
      <c r="H68" s="64">
        <v>27.46</v>
      </c>
      <c r="I68" s="64">
        <v>0.94</v>
      </c>
      <c r="J68" s="64">
        <v>0.94</v>
      </c>
      <c r="K68" s="65">
        <v>0</v>
      </c>
      <c r="L68" s="66">
        <v>576.66999999999996</v>
      </c>
      <c r="M68" s="66">
        <v>0.05</v>
      </c>
      <c r="N68" s="66">
        <v>0.05</v>
      </c>
    </row>
    <row r="69" spans="1:14" ht="15" customHeight="1" x14ac:dyDescent="0.25">
      <c r="A69" s="96">
        <v>844</v>
      </c>
      <c r="B69" s="96">
        <v>2000052468930</v>
      </c>
      <c r="C69" s="96">
        <v>917</v>
      </c>
      <c r="D69" s="96">
        <v>2000052231228</v>
      </c>
      <c r="E69" s="59" t="s">
        <v>228</v>
      </c>
      <c r="F69" s="192">
        <v>0</v>
      </c>
      <c r="G69" s="63">
        <v>0</v>
      </c>
      <c r="H69" s="64">
        <v>2.8</v>
      </c>
      <c r="I69" s="64">
        <v>1.1000000000000001</v>
      </c>
      <c r="J69" s="64">
        <v>1.1000000000000001</v>
      </c>
      <c r="K69" s="65">
        <v>0</v>
      </c>
      <c r="L69" s="66">
        <v>0</v>
      </c>
      <c r="M69" s="66">
        <v>0</v>
      </c>
      <c r="N69" s="66">
        <v>0</v>
      </c>
    </row>
    <row r="70" spans="1:14" ht="15" customHeight="1" x14ac:dyDescent="0.25">
      <c r="A70" s="96">
        <v>845</v>
      </c>
      <c r="B70" s="96">
        <v>2000050437959</v>
      </c>
      <c r="C70" s="96" t="s">
        <v>164</v>
      </c>
      <c r="D70" s="96"/>
      <c r="E70" s="59" t="s">
        <v>229</v>
      </c>
      <c r="F70" s="192">
        <v>2</v>
      </c>
      <c r="G70" s="63">
        <v>0</v>
      </c>
      <c r="H70" s="64">
        <v>17969.21</v>
      </c>
      <c r="I70" s="64">
        <v>2.2999999999999998</v>
      </c>
      <c r="J70" s="64">
        <v>2.2999999999999998</v>
      </c>
      <c r="K70" s="65">
        <v>0</v>
      </c>
      <c r="L70" s="66">
        <v>0</v>
      </c>
      <c r="M70" s="66">
        <v>0</v>
      </c>
      <c r="N70" s="66">
        <v>0</v>
      </c>
    </row>
    <row r="71" spans="1:14" ht="15" customHeight="1" x14ac:dyDescent="0.25">
      <c r="A71" s="96">
        <v>846</v>
      </c>
      <c r="B71" s="96">
        <v>2000050552457</v>
      </c>
      <c r="C71" s="96">
        <v>927</v>
      </c>
      <c r="D71" s="96">
        <v>2000050570312</v>
      </c>
      <c r="E71" s="59" t="s">
        <v>230</v>
      </c>
      <c r="F71" s="192">
        <v>0</v>
      </c>
      <c r="G71" s="63">
        <v>1.742</v>
      </c>
      <c r="H71" s="64">
        <v>5.47</v>
      </c>
      <c r="I71" s="64">
        <v>0.76</v>
      </c>
      <c r="J71" s="64">
        <v>0.76</v>
      </c>
      <c r="K71" s="65">
        <v>0</v>
      </c>
      <c r="L71" s="66">
        <v>273.27</v>
      </c>
      <c r="M71" s="66">
        <v>0.05</v>
      </c>
      <c r="N71" s="66">
        <v>0.05</v>
      </c>
    </row>
    <row r="72" spans="1:14" ht="15" customHeight="1" x14ac:dyDescent="0.25">
      <c r="A72" s="96">
        <v>847</v>
      </c>
      <c r="B72" s="96">
        <v>2000050662007</v>
      </c>
      <c r="C72" s="96">
        <v>928</v>
      </c>
      <c r="D72" s="96">
        <v>2000050662016</v>
      </c>
      <c r="E72" s="59" t="s">
        <v>231</v>
      </c>
      <c r="F72" s="192">
        <v>2</v>
      </c>
      <c r="G72" s="63">
        <v>0</v>
      </c>
      <c r="H72" s="64">
        <v>11763.81</v>
      </c>
      <c r="I72" s="64">
        <v>0.92</v>
      </c>
      <c r="J72" s="64">
        <v>0.92</v>
      </c>
      <c r="K72" s="65">
        <v>0</v>
      </c>
      <c r="L72" s="66">
        <v>678.38</v>
      </c>
      <c r="M72" s="66">
        <v>0.05</v>
      </c>
      <c r="N72" s="66">
        <v>0.05</v>
      </c>
    </row>
    <row r="73" spans="1:14" ht="15" customHeight="1" x14ac:dyDescent="0.25">
      <c r="A73" s="96">
        <v>849</v>
      </c>
      <c r="B73" s="96">
        <v>2000052866920</v>
      </c>
      <c r="C73" s="96" t="s">
        <v>164</v>
      </c>
      <c r="D73" s="96"/>
      <c r="E73" s="59" t="s">
        <v>232</v>
      </c>
      <c r="F73" s="192">
        <v>2</v>
      </c>
      <c r="G73" s="63">
        <v>0</v>
      </c>
      <c r="H73" s="64">
        <v>18875.88</v>
      </c>
      <c r="I73" s="64">
        <v>3.39</v>
      </c>
      <c r="J73" s="64">
        <v>3.39</v>
      </c>
      <c r="K73" s="65">
        <v>0</v>
      </c>
      <c r="L73" s="66">
        <v>0</v>
      </c>
      <c r="M73" s="66">
        <v>0</v>
      </c>
      <c r="N73" s="66">
        <v>0</v>
      </c>
    </row>
    <row r="74" spans="1:14" ht="15" customHeight="1" x14ac:dyDescent="0.25">
      <c r="A74" s="96">
        <v>851</v>
      </c>
      <c r="B74" s="96">
        <v>2000051336018</v>
      </c>
      <c r="C74" s="96" t="s">
        <v>164</v>
      </c>
      <c r="D74" s="96"/>
      <c r="E74" s="59" t="s">
        <v>233</v>
      </c>
      <c r="F74" s="192">
        <v>2</v>
      </c>
      <c r="G74" s="63">
        <v>0</v>
      </c>
      <c r="H74" s="64">
        <v>13267.07</v>
      </c>
      <c r="I74" s="64">
        <v>1.95</v>
      </c>
      <c r="J74" s="64">
        <v>1.95</v>
      </c>
      <c r="K74" s="65">
        <v>0</v>
      </c>
      <c r="L74" s="66">
        <v>0</v>
      </c>
      <c r="M74" s="66">
        <v>0</v>
      </c>
      <c r="N74" s="66">
        <v>0</v>
      </c>
    </row>
    <row r="75" spans="1:14" ht="15" customHeight="1" x14ac:dyDescent="0.25">
      <c r="A75" s="96">
        <v>853</v>
      </c>
      <c r="B75" s="96">
        <v>2000052659600</v>
      </c>
      <c r="C75" s="96">
        <v>938</v>
      </c>
      <c r="D75" s="96">
        <v>2000052659585</v>
      </c>
      <c r="E75" s="59" t="s">
        <v>234</v>
      </c>
      <c r="F75" s="192">
        <v>1</v>
      </c>
      <c r="G75" s="63">
        <v>0</v>
      </c>
      <c r="H75" s="64">
        <v>2520.39</v>
      </c>
      <c r="I75" s="64">
        <v>0.76</v>
      </c>
      <c r="J75" s="64">
        <v>0.76</v>
      </c>
      <c r="K75" s="65">
        <v>0</v>
      </c>
      <c r="L75" s="66">
        <v>0</v>
      </c>
      <c r="M75" s="66">
        <v>0</v>
      </c>
      <c r="N75" s="66">
        <v>0</v>
      </c>
    </row>
    <row r="76" spans="1:14" ht="15" customHeight="1" x14ac:dyDescent="0.25">
      <c r="A76" s="96">
        <v>855</v>
      </c>
      <c r="B76" s="96">
        <v>2000050276556</v>
      </c>
      <c r="C76" s="96" t="s">
        <v>164</v>
      </c>
      <c r="D76" s="96"/>
      <c r="E76" s="59" t="s">
        <v>235</v>
      </c>
      <c r="F76" s="192">
        <v>2</v>
      </c>
      <c r="G76" s="63">
        <v>0.52100000000000002</v>
      </c>
      <c r="H76" s="64">
        <v>12301.18</v>
      </c>
      <c r="I76" s="64">
        <v>1.66</v>
      </c>
      <c r="J76" s="64">
        <v>1.66</v>
      </c>
      <c r="K76" s="65">
        <v>0</v>
      </c>
      <c r="L76" s="66">
        <v>0</v>
      </c>
      <c r="M76" s="66">
        <v>0</v>
      </c>
      <c r="N76" s="66">
        <v>0</v>
      </c>
    </row>
    <row r="77" spans="1:14" ht="15" customHeight="1" x14ac:dyDescent="0.25">
      <c r="A77" s="96">
        <v>856</v>
      </c>
      <c r="B77" s="96">
        <v>2000054315483</v>
      </c>
      <c r="C77" s="96" t="s">
        <v>164</v>
      </c>
      <c r="D77" s="96"/>
      <c r="E77" s="59" t="s">
        <v>236</v>
      </c>
      <c r="F77" s="192">
        <v>3</v>
      </c>
      <c r="G77" s="63">
        <v>0</v>
      </c>
      <c r="H77" s="64">
        <v>30513.13</v>
      </c>
      <c r="I77" s="64">
        <v>1.43</v>
      </c>
      <c r="J77" s="64">
        <v>1.43</v>
      </c>
      <c r="K77" s="65">
        <v>0</v>
      </c>
      <c r="L77" s="66">
        <v>0</v>
      </c>
      <c r="M77" s="66">
        <v>0</v>
      </c>
      <c r="N77" s="66">
        <v>0</v>
      </c>
    </row>
    <row r="78" spans="1:14" ht="15" customHeight="1" x14ac:dyDescent="0.25">
      <c r="A78" s="96">
        <v>857</v>
      </c>
      <c r="B78" s="96">
        <v>2000054359392</v>
      </c>
      <c r="C78" s="96" t="s">
        <v>164</v>
      </c>
      <c r="D78" s="96"/>
      <c r="E78" s="59" t="s">
        <v>237</v>
      </c>
      <c r="F78" s="192">
        <v>3</v>
      </c>
      <c r="G78" s="63">
        <v>0</v>
      </c>
      <c r="H78" s="64">
        <v>30246.33</v>
      </c>
      <c r="I78" s="64">
        <v>1.87</v>
      </c>
      <c r="J78" s="64">
        <v>1.87</v>
      </c>
      <c r="K78" s="65">
        <v>0</v>
      </c>
      <c r="L78" s="66">
        <v>0</v>
      </c>
      <c r="M78" s="66">
        <v>0</v>
      </c>
      <c r="N78" s="66">
        <v>0</v>
      </c>
    </row>
    <row r="79" spans="1:14" ht="15" customHeight="1" x14ac:dyDescent="0.25">
      <c r="A79" s="96">
        <v>858</v>
      </c>
      <c r="B79" s="96">
        <v>2000051445019</v>
      </c>
      <c r="C79" s="96">
        <v>921</v>
      </c>
      <c r="D79" s="96">
        <v>2000051445143</v>
      </c>
      <c r="E79" s="59" t="s">
        <v>238</v>
      </c>
      <c r="F79" s="192">
        <v>0</v>
      </c>
      <c r="G79" s="63">
        <v>0.22600000000000001</v>
      </c>
      <c r="H79" s="64">
        <v>15.22</v>
      </c>
      <c r="I79" s="64">
        <v>0.86</v>
      </c>
      <c r="J79" s="64">
        <v>0.86</v>
      </c>
      <c r="K79" s="65">
        <v>0</v>
      </c>
      <c r="L79" s="66">
        <v>608.62</v>
      </c>
      <c r="M79" s="66">
        <v>0.05</v>
      </c>
      <c r="N79" s="66">
        <v>0.05</v>
      </c>
    </row>
    <row r="80" spans="1:14" ht="15" customHeight="1" x14ac:dyDescent="0.25">
      <c r="A80" s="96">
        <v>859</v>
      </c>
      <c r="B80" s="96">
        <v>2000054431783</v>
      </c>
      <c r="C80" s="96">
        <v>922</v>
      </c>
      <c r="D80" s="96">
        <v>2000054431792</v>
      </c>
      <c r="E80" s="59" t="s">
        <v>239</v>
      </c>
      <c r="F80" s="192">
        <v>0</v>
      </c>
      <c r="G80" s="63">
        <v>0</v>
      </c>
      <c r="H80" s="64">
        <v>17.98</v>
      </c>
      <c r="I80" s="64">
        <v>0.76</v>
      </c>
      <c r="J80" s="64">
        <v>0.76</v>
      </c>
      <c r="K80" s="65">
        <v>0</v>
      </c>
      <c r="L80" s="66">
        <v>359.58</v>
      </c>
      <c r="M80" s="66">
        <v>0.05</v>
      </c>
      <c r="N80" s="66">
        <v>0.05</v>
      </c>
    </row>
    <row r="81" spans="1:14" ht="15" customHeight="1" x14ac:dyDescent="0.25">
      <c r="A81" s="96">
        <v>860</v>
      </c>
      <c r="B81" s="96">
        <v>2000054674344</v>
      </c>
      <c r="C81" s="96">
        <v>939</v>
      </c>
      <c r="D81" s="96">
        <v>2000054674353</v>
      </c>
      <c r="E81" s="59" t="s">
        <v>240</v>
      </c>
      <c r="F81" s="192">
        <v>0</v>
      </c>
      <c r="G81" s="63">
        <v>0</v>
      </c>
      <c r="H81" s="64">
        <v>333.63</v>
      </c>
      <c r="I81" s="64">
        <v>1.21</v>
      </c>
      <c r="J81" s="64">
        <v>1.21</v>
      </c>
      <c r="K81" s="65">
        <v>0</v>
      </c>
      <c r="L81" s="66">
        <v>3707</v>
      </c>
      <c r="M81" s="66">
        <v>0.05</v>
      </c>
      <c r="N81" s="66">
        <v>0.05</v>
      </c>
    </row>
    <row r="82" spans="1:14" ht="15" customHeight="1" x14ac:dyDescent="0.25">
      <c r="A82" s="96">
        <v>7303</v>
      </c>
      <c r="B82" s="96">
        <v>7303</v>
      </c>
      <c r="C82" s="96" t="s">
        <v>164</v>
      </c>
      <c r="D82" s="96"/>
      <c r="E82" s="59" t="s">
        <v>241</v>
      </c>
      <c r="F82" s="192">
        <v>3</v>
      </c>
      <c r="G82" s="63">
        <v>0.20799999999999999</v>
      </c>
      <c r="H82" s="64">
        <v>29879.03</v>
      </c>
      <c r="I82" s="64">
        <v>3.18</v>
      </c>
      <c r="J82" s="64">
        <v>3.18</v>
      </c>
      <c r="K82" s="65">
        <v>0</v>
      </c>
      <c r="L82" s="66">
        <v>0</v>
      </c>
      <c r="M82" s="66">
        <v>0</v>
      </c>
      <c r="N82" s="66">
        <v>0</v>
      </c>
    </row>
    <row r="83" spans="1:14" ht="15" customHeight="1" x14ac:dyDescent="0.25">
      <c r="A83" s="96">
        <v>863</v>
      </c>
      <c r="B83" s="96">
        <v>2000055109274</v>
      </c>
      <c r="C83" s="96">
        <v>941</v>
      </c>
      <c r="D83" s="96">
        <v>2000055109283</v>
      </c>
      <c r="E83" s="59" t="s">
        <v>242</v>
      </c>
      <c r="F83" s="192">
        <v>1</v>
      </c>
      <c r="G83" s="63">
        <v>0</v>
      </c>
      <c r="H83" s="64">
        <v>2153.2199999999998</v>
      </c>
      <c r="I83" s="64">
        <v>3.76</v>
      </c>
      <c r="J83" s="64">
        <v>3.76</v>
      </c>
      <c r="K83" s="65">
        <v>0</v>
      </c>
      <c r="L83" s="66">
        <v>435.83</v>
      </c>
      <c r="M83" s="66">
        <v>0.05</v>
      </c>
      <c r="N83" s="66">
        <v>0.05</v>
      </c>
    </row>
    <row r="84" spans="1:14" ht="15" customHeight="1" x14ac:dyDescent="0.25">
      <c r="A84" s="96">
        <v>852</v>
      </c>
      <c r="B84" s="96">
        <v>2000055132440</v>
      </c>
      <c r="C84" s="96">
        <v>926</v>
      </c>
      <c r="D84" s="96">
        <v>2000055132450</v>
      </c>
      <c r="E84" s="59" t="s">
        <v>243</v>
      </c>
      <c r="F84" s="192">
        <v>0</v>
      </c>
      <c r="G84" s="63">
        <v>0</v>
      </c>
      <c r="H84" s="64">
        <v>4.32</v>
      </c>
      <c r="I84" s="64">
        <v>1.23</v>
      </c>
      <c r="J84" s="64">
        <v>1.23</v>
      </c>
      <c r="K84" s="65">
        <v>0</v>
      </c>
      <c r="L84" s="66">
        <v>432.38</v>
      </c>
      <c r="M84" s="66">
        <v>0.05</v>
      </c>
      <c r="N84" s="66">
        <v>0.05</v>
      </c>
    </row>
    <row r="85" spans="1:14" ht="15" customHeight="1" x14ac:dyDescent="0.25">
      <c r="A85" s="96">
        <v>862</v>
      </c>
      <c r="B85" s="96">
        <v>2000055138985</v>
      </c>
      <c r="C85" s="96">
        <v>940</v>
      </c>
      <c r="D85" s="96">
        <v>2000055138762</v>
      </c>
      <c r="E85" s="59" t="s">
        <v>244</v>
      </c>
      <c r="F85" s="192">
        <v>0</v>
      </c>
      <c r="G85" s="63">
        <v>0</v>
      </c>
      <c r="H85" s="64">
        <v>1.74</v>
      </c>
      <c r="I85" s="64">
        <v>1.1599999999999999</v>
      </c>
      <c r="J85" s="64">
        <v>1.1599999999999999</v>
      </c>
      <c r="K85" s="65">
        <v>0</v>
      </c>
      <c r="L85" s="66">
        <v>434.96</v>
      </c>
      <c r="M85" s="66">
        <v>0.05</v>
      </c>
      <c r="N85" s="66">
        <v>0.05</v>
      </c>
    </row>
    <row r="86" spans="1:14" ht="15" customHeight="1" x14ac:dyDescent="0.25">
      <c r="A86" s="96">
        <v>864</v>
      </c>
      <c r="B86" s="96">
        <v>2000055125815</v>
      </c>
      <c r="C86" s="96">
        <v>942</v>
      </c>
      <c r="D86" s="96">
        <v>2000055125824</v>
      </c>
      <c r="E86" s="59" t="s">
        <v>245</v>
      </c>
      <c r="F86" s="192">
        <v>0</v>
      </c>
      <c r="G86" s="63">
        <v>0.221</v>
      </c>
      <c r="H86" s="64">
        <v>9.61</v>
      </c>
      <c r="I86" s="64">
        <v>1.49</v>
      </c>
      <c r="J86" s="64">
        <v>1.49</v>
      </c>
      <c r="K86" s="65">
        <v>0</v>
      </c>
      <c r="L86" s="66">
        <v>864.79</v>
      </c>
      <c r="M86" s="66">
        <v>0.05</v>
      </c>
      <c r="N86" s="66">
        <v>0.05</v>
      </c>
    </row>
    <row r="87" spans="1:14" ht="15" customHeight="1" x14ac:dyDescent="0.25">
      <c r="A87" s="96">
        <v>865</v>
      </c>
      <c r="B87" s="96">
        <v>2000055125842</v>
      </c>
      <c r="C87" s="96">
        <v>943</v>
      </c>
      <c r="D87" s="96">
        <v>2000055125833</v>
      </c>
      <c r="E87" s="59" t="s">
        <v>246</v>
      </c>
      <c r="F87" s="192">
        <v>0</v>
      </c>
      <c r="G87" s="63">
        <v>0.221</v>
      </c>
      <c r="H87" s="64">
        <v>4.25</v>
      </c>
      <c r="I87" s="64">
        <v>2.0499999999999998</v>
      </c>
      <c r="J87" s="64">
        <v>2.0499999999999998</v>
      </c>
      <c r="K87" s="65">
        <v>0</v>
      </c>
      <c r="L87" s="66">
        <v>1275.24</v>
      </c>
      <c r="M87" s="66">
        <v>0.05</v>
      </c>
      <c r="N87" s="66">
        <v>0.05</v>
      </c>
    </row>
    <row r="88" spans="1:14" ht="15" customHeight="1" x14ac:dyDescent="0.25">
      <c r="A88" s="96">
        <v>866</v>
      </c>
      <c r="B88" s="96">
        <v>2000055213940</v>
      </c>
      <c r="C88" s="96">
        <v>944</v>
      </c>
      <c r="D88" s="96">
        <v>2000055213969</v>
      </c>
      <c r="E88" s="59" t="s">
        <v>247</v>
      </c>
      <c r="F88" s="192">
        <v>1</v>
      </c>
      <c r="G88" s="63">
        <v>0.221</v>
      </c>
      <c r="H88" s="64">
        <v>2154.37</v>
      </c>
      <c r="I88" s="64">
        <v>2.1</v>
      </c>
      <c r="J88" s="64">
        <v>2.1</v>
      </c>
      <c r="K88" s="65">
        <v>0</v>
      </c>
      <c r="L88" s="66">
        <v>606.5</v>
      </c>
      <c r="M88" s="66">
        <v>0.05</v>
      </c>
      <c r="N88" s="66">
        <v>0.05</v>
      </c>
    </row>
    <row r="89" spans="1:14" ht="15" customHeight="1" x14ac:dyDescent="0.25">
      <c r="A89" s="96">
        <v>861</v>
      </c>
      <c r="B89" s="96">
        <v>2000055029502</v>
      </c>
      <c r="C89" s="96" t="s">
        <v>164</v>
      </c>
      <c r="D89" s="96"/>
      <c r="E89" s="59" t="s">
        <v>248</v>
      </c>
      <c r="F89" s="192">
        <v>4</v>
      </c>
      <c r="G89" s="63">
        <v>0</v>
      </c>
      <c r="H89" s="64">
        <v>148316.63</v>
      </c>
      <c r="I89" s="64">
        <v>2.34</v>
      </c>
      <c r="J89" s="64">
        <v>2.34</v>
      </c>
      <c r="K89" s="65">
        <v>0</v>
      </c>
      <c r="L89" s="66">
        <v>0</v>
      </c>
      <c r="M89" s="66">
        <v>0</v>
      </c>
      <c r="N89" s="66">
        <v>0</v>
      </c>
    </row>
    <row r="90" spans="1:14" ht="15" customHeight="1" x14ac:dyDescent="0.25">
      <c r="A90" s="96">
        <v>861</v>
      </c>
      <c r="B90" s="96">
        <v>2000055029511</v>
      </c>
      <c r="C90" s="96" t="s">
        <v>164</v>
      </c>
      <c r="D90" s="96"/>
      <c r="E90" s="59" t="s">
        <v>249</v>
      </c>
      <c r="F90" s="192">
        <v>0</v>
      </c>
      <c r="G90" s="63">
        <v>0</v>
      </c>
      <c r="H90" s="64">
        <v>155.24</v>
      </c>
      <c r="I90" s="64">
        <v>2.2400000000000002</v>
      </c>
      <c r="J90" s="64">
        <v>2.2400000000000002</v>
      </c>
      <c r="K90" s="65">
        <v>0</v>
      </c>
      <c r="L90" s="66">
        <v>0</v>
      </c>
      <c r="M90" s="66">
        <v>0</v>
      </c>
      <c r="N90" s="66">
        <v>0</v>
      </c>
    </row>
    <row r="91" spans="1:14" ht="15" customHeight="1" x14ac:dyDescent="0.25">
      <c r="A91" s="96">
        <v>861</v>
      </c>
      <c r="B91" s="96">
        <v>2000055029520</v>
      </c>
      <c r="C91" s="96" t="s">
        <v>164</v>
      </c>
      <c r="D91" s="96"/>
      <c r="E91" s="59" t="s">
        <v>250</v>
      </c>
      <c r="F91" s="192">
        <v>0</v>
      </c>
      <c r="G91" s="63">
        <v>0</v>
      </c>
      <c r="H91" s="64">
        <v>155.24</v>
      </c>
      <c r="I91" s="64">
        <v>2.2599999999999998</v>
      </c>
      <c r="J91" s="64">
        <v>2.2599999999999998</v>
      </c>
      <c r="K91" s="65">
        <v>0</v>
      </c>
      <c r="L91" s="66">
        <v>0</v>
      </c>
      <c r="M91" s="66">
        <v>0</v>
      </c>
      <c r="N91" s="66">
        <v>0</v>
      </c>
    </row>
    <row r="92" spans="1:14" ht="15" customHeight="1" x14ac:dyDescent="0.25">
      <c r="A92" s="96">
        <v>861</v>
      </c>
      <c r="B92" s="96">
        <v>2000055029530</v>
      </c>
      <c r="C92" s="96" t="s">
        <v>164</v>
      </c>
      <c r="D92" s="96"/>
      <c r="E92" s="59" t="s">
        <v>251</v>
      </c>
      <c r="F92" s="192">
        <v>0</v>
      </c>
      <c r="G92" s="63">
        <v>0</v>
      </c>
      <c r="H92" s="64">
        <v>155.24</v>
      </c>
      <c r="I92" s="64">
        <v>2.41</v>
      </c>
      <c r="J92" s="64">
        <v>2.41</v>
      </c>
      <c r="K92" s="65">
        <v>0</v>
      </c>
      <c r="L92" s="66">
        <v>0</v>
      </c>
      <c r="M92" s="66">
        <v>0</v>
      </c>
      <c r="N92" s="66">
        <v>0</v>
      </c>
    </row>
    <row r="93" spans="1:14" ht="15" customHeight="1" x14ac:dyDescent="0.25">
      <c r="A93" s="96">
        <v>861</v>
      </c>
      <c r="B93" s="96">
        <v>2000055029549</v>
      </c>
      <c r="C93" s="96" t="s">
        <v>164</v>
      </c>
      <c r="D93" s="96"/>
      <c r="E93" s="59" t="s">
        <v>252</v>
      </c>
      <c r="F93" s="192">
        <v>0</v>
      </c>
      <c r="G93" s="63">
        <v>0</v>
      </c>
      <c r="H93" s="64">
        <v>155.24</v>
      </c>
      <c r="I93" s="64">
        <v>2.44</v>
      </c>
      <c r="J93" s="64">
        <v>2.44</v>
      </c>
      <c r="K93" s="65">
        <v>0</v>
      </c>
      <c r="L93" s="66">
        <v>0</v>
      </c>
      <c r="M93" s="66">
        <v>0</v>
      </c>
      <c r="N93" s="66">
        <v>0</v>
      </c>
    </row>
    <row r="94" spans="1:14" ht="15" customHeight="1" x14ac:dyDescent="0.25">
      <c r="A94" s="96">
        <v>861</v>
      </c>
      <c r="B94" s="96">
        <v>2000055029558</v>
      </c>
      <c r="C94" s="96" t="s">
        <v>164</v>
      </c>
      <c r="D94" s="96"/>
      <c r="E94" s="59" t="s">
        <v>253</v>
      </c>
      <c r="F94" s="192">
        <v>0</v>
      </c>
      <c r="G94" s="63">
        <v>0</v>
      </c>
      <c r="H94" s="64">
        <v>155.24</v>
      </c>
      <c r="I94" s="64">
        <v>2.2200000000000002</v>
      </c>
      <c r="J94" s="64">
        <v>2.2200000000000002</v>
      </c>
      <c r="K94" s="65">
        <v>0</v>
      </c>
      <c r="L94" s="66">
        <v>0</v>
      </c>
      <c r="M94" s="66">
        <v>0</v>
      </c>
      <c r="N94" s="66">
        <v>0</v>
      </c>
    </row>
    <row r="95" spans="1:14" ht="15" customHeight="1" x14ac:dyDescent="0.25">
      <c r="A95" s="96">
        <v>7096</v>
      </c>
      <c r="B95" s="96">
        <v>7096</v>
      </c>
      <c r="C95" s="96">
        <v>7081</v>
      </c>
      <c r="D95" s="96">
        <v>7081</v>
      </c>
      <c r="E95" s="59" t="s">
        <v>254</v>
      </c>
      <c r="F95" s="192">
        <v>4</v>
      </c>
      <c r="G95" s="63">
        <v>0</v>
      </c>
      <c r="H95" s="64">
        <v>157736.29</v>
      </c>
      <c r="I95" s="64">
        <v>1.97</v>
      </c>
      <c r="J95" s="64">
        <v>1.97</v>
      </c>
      <c r="K95" s="65">
        <v>0</v>
      </c>
      <c r="L95" s="66">
        <v>10438.799999999999</v>
      </c>
      <c r="M95" s="66">
        <v>0.05</v>
      </c>
      <c r="N95" s="66">
        <v>0.05</v>
      </c>
    </row>
    <row r="96" spans="1:14" ht="15" customHeight="1" x14ac:dyDescent="0.25">
      <c r="A96" s="96"/>
      <c r="B96" s="96"/>
      <c r="C96" s="96">
        <v>7095</v>
      </c>
      <c r="D96" s="96">
        <v>7095</v>
      </c>
      <c r="E96" s="59" t="s">
        <v>255</v>
      </c>
      <c r="F96" s="192">
        <v>0</v>
      </c>
      <c r="G96" s="63">
        <v>0</v>
      </c>
      <c r="H96" s="64">
        <v>0</v>
      </c>
      <c r="I96" s="64">
        <v>0</v>
      </c>
      <c r="J96" s="64">
        <v>0</v>
      </c>
      <c r="K96" s="65">
        <v>0</v>
      </c>
      <c r="L96" s="66">
        <v>7560.73</v>
      </c>
      <c r="M96" s="66">
        <v>0.05</v>
      </c>
      <c r="N96" s="66">
        <v>0.05</v>
      </c>
    </row>
    <row r="97" spans="1:14" ht="15" customHeight="1" x14ac:dyDescent="0.25">
      <c r="A97" s="96">
        <v>7098</v>
      </c>
      <c r="B97" s="96">
        <v>7098</v>
      </c>
      <c r="C97" s="96" t="s">
        <v>164</v>
      </c>
      <c r="D97" s="96"/>
      <c r="E97" s="59" t="s">
        <v>256</v>
      </c>
      <c r="F97" s="192">
        <v>0</v>
      </c>
      <c r="G97" s="63">
        <v>0</v>
      </c>
      <c r="H97" s="64">
        <v>13.28</v>
      </c>
      <c r="I97" s="64">
        <v>1.92</v>
      </c>
      <c r="J97" s="64">
        <v>1.92</v>
      </c>
      <c r="K97" s="65">
        <v>0</v>
      </c>
      <c r="L97" s="66">
        <v>0</v>
      </c>
      <c r="M97" s="66">
        <v>0</v>
      </c>
      <c r="N97" s="66">
        <v>0</v>
      </c>
    </row>
    <row r="98" spans="1:14" ht="15" customHeight="1" x14ac:dyDescent="0.25">
      <c r="A98" s="96">
        <v>7097</v>
      </c>
      <c r="B98" s="96">
        <v>7097</v>
      </c>
      <c r="C98" s="96" t="s">
        <v>164</v>
      </c>
      <c r="D98" s="96"/>
      <c r="E98" s="59" t="s">
        <v>257</v>
      </c>
      <c r="F98" s="192">
        <v>0</v>
      </c>
      <c r="G98" s="63">
        <v>0</v>
      </c>
      <c r="H98" s="64">
        <v>30294.36</v>
      </c>
      <c r="I98" s="64">
        <v>1.79</v>
      </c>
      <c r="J98" s="64">
        <v>1.79</v>
      </c>
      <c r="K98" s="65">
        <v>0</v>
      </c>
      <c r="L98" s="66">
        <v>0</v>
      </c>
      <c r="M98" s="66">
        <v>0</v>
      </c>
      <c r="N98" s="66">
        <v>0</v>
      </c>
    </row>
    <row r="99" spans="1:14" ht="15" customHeight="1" x14ac:dyDescent="0.25">
      <c r="A99" s="96">
        <v>833</v>
      </c>
      <c r="B99" s="96">
        <v>2000051300396</v>
      </c>
      <c r="C99" s="96" t="s">
        <v>164</v>
      </c>
      <c r="D99" s="96"/>
      <c r="E99" s="59" t="s">
        <v>258</v>
      </c>
      <c r="F99" s="192">
        <v>4</v>
      </c>
      <c r="G99" s="63">
        <v>0</v>
      </c>
      <c r="H99" s="64">
        <v>158330.85</v>
      </c>
      <c r="I99" s="64">
        <v>1.74</v>
      </c>
      <c r="J99" s="64">
        <v>1.74</v>
      </c>
      <c r="K99" s="65">
        <v>0</v>
      </c>
      <c r="L99" s="66">
        <v>0</v>
      </c>
      <c r="M99" s="66">
        <v>0</v>
      </c>
      <c r="N99" s="66">
        <v>0</v>
      </c>
    </row>
    <row r="100" spans="1:14" ht="15" customHeight="1" x14ac:dyDescent="0.25">
      <c r="A100" s="96">
        <v>867</v>
      </c>
      <c r="B100" s="96">
        <v>2000055426205</v>
      </c>
      <c r="C100" s="96">
        <v>946</v>
      </c>
      <c r="D100" s="96">
        <v>2000055426214</v>
      </c>
      <c r="E100" s="59" t="s">
        <v>259</v>
      </c>
      <c r="F100" s="192">
        <v>0</v>
      </c>
      <c r="G100" s="63">
        <v>0</v>
      </c>
      <c r="H100" s="64">
        <v>6.24</v>
      </c>
      <c r="I100" s="64">
        <v>1.26</v>
      </c>
      <c r="J100" s="64">
        <v>1.26</v>
      </c>
      <c r="K100" s="65">
        <v>0</v>
      </c>
      <c r="L100" s="66">
        <v>623.54</v>
      </c>
      <c r="M100" s="66">
        <v>0.05</v>
      </c>
      <c r="N100" s="66">
        <v>0.05</v>
      </c>
    </row>
    <row r="101" spans="1:14" ht="15" customHeight="1" x14ac:dyDescent="0.25">
      <c r="A101" s="96">
        <v>868</v>
      </c>
      <c r="B101" s="96">
        <v>2000055426232</v>
      </c>
      <c r="C101" s="96">
        <v>947</v>
      </c>
      <c r="D101" s="96">
        <v>2000055426241</v>
      </c>
      <c r="E101" s="59" t="s">
        <v>260</v>
      </c>
      <c r="F101" s="192">
        <v>0</v>
      </c>
      <c r="G101" s="63">
        <v>0</v>
      </c>
      <c r="H101" s="64">
        <v>14.17</v>
      </c>
      <c r="I101" s="64">
        <v>1.32</v>
      </c>
      <c r="J101" s="64">
        <v>1.32</v>
      </c>
      <c r="K101" s="65">
        <v>0</v>
      </c>
      <c r="L101" s="66">
        <v>1416.64</v>
      </c>
      <c r="M101" s="66">
        <v>0.05</v>
      </c>
      <c r="N101" s="66">
        <v>0.05</v>
      </c>
    </row>
    <row r="102" spans="1:14" ht="15" customHeight="1" x14ac:dyDescent="0.25">
      <c r="A102" s="96">
        <v>7484</v>
      </c>
      <c r="B102" s="96">
        <v>7484</v>
      </c>
      <c r="C102" s="96">
        <v>7485</v>
      </c>
      <c r="D102" s="96">
        <v>7485</v>
      </c>
      <c r="E102" s="59" t="s">
        <v>261</v>
      </c>
      <c r="F102" s="192">
        <v>0</v>
      </c>
      <c r="G102" s="63">
        <v>0</v>
      </c>
      <c r="H102" s="64">
        <v>4.24</v>
      </c>
      <c r="I102" s="64">
        <v>1.59</v>
      </c>
      <c r="J102" s="64">
        <v>1.59</v>
      </c>
      <c r="K102" s="65">
        <v>0</v>
      </c>
      <c r="L102" s="66">
        <v>1017.08</v>
      </c>
      <c r="M102" s="66">
        <v>0.05</v>
      </c>
      <c r="N102" s="66">
        <v>0.05</v>
      </c>
    </row>
    <row r="103" spans="1:14" ht="15" customHeight="1" x14ac:dyDescent="0.25">
      <c r="A103" s="96">
        <v>870</v>
      </c>
      <c r="B103" s="96">
        <v>2000055580574</v>
      </c>
      <c r="C103" s="96">
        <v>949</v>
      </c>
      <c r="D103" s="96">
        <v>2000055580583</v>
      </c>
      <c r="E103" s="59" t="s">
        <v>262</v>
      </c>
      <c r="F103" s="192">
        <v>0</v>
      </c>
      <c r="G103" s="63">
        <v>0</v>
      </c>
      <c r="H103" s="64">
        <v>7.21</v>
      </c>
      <c r="I103" s="64">
        <v>1.35</v>
      </c>
      <c r="J103" s="64">
        <v>1.35</v>
      </c>
      <c r="K103" s="65">
        <v>0</v>
      </c>
      <c r="L103" s="66">
        <v>1008.82</v>
      </c>
      <c r="M103" s="66">
        <v>0.05</v>
      </c>
      <c r="N103" s="66">
        <v>0.05</v>
      </c>
    </row>
    <row r="104" spans="1:14" ht="15" customHeight="1" x14ac:dyDescent="0.25">
      <c r="A104" s="96">
        <v>872</v>
      </c>
      <c r="B104" s="96">
        <v>2000055580592</v>
      </c>
      <c r="C104" s="96">
        <v>611</v>
      </c>
      <c r="D104" s="96">
        <v>2000055580608</v>
      </c>
      <c r="E104" s="59" t="s">
        <v>263</v>
      </c>
      <c r="F104" s="192">
        <v>0</v>
      </c>
      <c r="G104" s="63">
        <v>0</v>
      </c>
      <c r="H104" s="64">
        <v>10.32</v>
      </c>
      <c r="I104" s="64">
        <v>0.94</v>
      </c>
      <c r="J104" s="64">
        <v>0.94</v>
      </c>
      <c r="K104" s="65">
        <v>0</v>
      </c>
      <c r="L104" s="66">
        <v>619.45000000000005</v>
      </c>
      <c r="M104" s="66">
        <v>0.05</v>
      </c>
      <c r="N104" s="66">
        <v>0.05</v>
      </c>
    </row>
    <row r="105" spans="1:14" ht="15" customHeight="1" x14ac:dyDescent="0.25">
      <c r="A105" s="96">
        <v>873</v>
      </c>
      <c r="B105" s="96">
        <v>2000055582785</v>
      </c>
      <c r="C105" s="96">
        <v>612</v>
      </c>
      <c r="D105" s="96">
        <v>2000055582794</v>
      </c>
      <c r="E105" s="59" t="s">
        <v>264</v>
      </c>
      <c r="F105" s="192">
        <v>0</v>
      </c>
      <c r="G105" s="63">
        <v>0.221</v>
      </c>
      <c r="H105" s="64">
        <v>10.1</v>
      </c>
      <c r="I105" s="64">
        <v>2.74</v>
      </c>
      <c r="J105" s="64">
        <v>2.74</v>
      </c>
      <c r="K105" s="65">
        <v>0</v>
      </c>
      <c r="L105" s="66">
        <v>2019.99</v>
      </c>
      <c r="M105" s="66">
        <v>0.05</v>
      </c>
      <c r="N105" s="66">
        <v>0.05</v>
      </c>
    </row>
    <row r="106" spans="1:14" ht="15" customHeight="1" x14ac:dyDescent="0.25">
      <c r="A106" s="96">
        <v>874</v>
      </c>
      <c r="B106" s="96">
        <v>2000055634982</v>
      </c>
      <c r="C106" s="96">
        <v>613</v>
      </c>
      <c r="D106" s="96">
        <v>2000055634991</v>
      </c>
      <c r="E106" s="59" t="s">
        <v>265</v>
      </c>
      <c r="F106" s="192">
        <v>0</v>
      </c>
      <c r="G106" s="63">
        <v>0</v>
      </c>
      <c r="H106" s="64">
        <v>6.5</v>
      </c>
      <c r="I106" s="64">
        <v>1.44</v>
      </c>
      <c r="J106" s="64">
        <v>1.44</v>
      </c>
      <c r="K106" s="65">
        <v>0</v>
      </c>
      <c r="L106" s="66">
        <v>649.82000000000005</v>
      </c>
      <c r="M106" s="66">
        <v>0.05</v>
      </c>
      <c r="N106" s="66">
        <v>0.05</v>
      </c>
    </row>
    <row r="107" spans="1:14" ht="15" customHeight="1" x14ac:dyDescent="0.25">
      <c r="A107" s="96">
        <v>875</v>
      </c>
      <c r="B107" s="96">
        <v>2000055643198</v>
      </c>
      <c r="C107" s="96">
        <v>614</v>
      </c>
      <c r="D107" s="96">
        <v>2000055643203</v>
      </c>
      <c r="E107" s="59" t="s">
        <v>266</v>
      </c>
      <c r="F107" s="192">
        <v>0</v>
      </c>
      <c r="G107" s="63">
        <v>0.222</v>
      </c>
      <c r="H107" s="64">
        <v>4.8099999999999996</v>
      </c>
      <c r="I107" s="64">
        <v>1.7</v>
      </c>
      <c r="J107" s="64">
        <v>1.7</v>
      </c>
      <c r="K107" s="65">
        <v>0</v>
      </c>
      <c r="L107" s="66">
        <v>624.96</v>
      </c>
      <c r="M107" s="66">
        <v>0.05</v>
      </c>
      <c r="N107" s="66">
        <v>0.05</v>
      </c>
    </row>
    <row r="108" spans="1:14" ht="15" customHeight="1" x14ac:dyDescent="0.25">
      <c r="A108" s="96">
        <v>705</v>
      </c>
      <c r="B108" s="96">
        <v>2000051981890</v>
      </c>
      <c r="C108" s="96" t="s">
        <v>164</v>
      </c>
      <c r="D108" s="96"/>
      <c r="E108" s="59" t="s">
        <v>267</v>
      </c>
      <c r="F108" s="192">
        <v>3</v>
      </c>
      <c r="G108" s="63">
        <v>0</v>
      </c>
      <c r="H108" s="64">
        <v>30189.52</v>
      </c>
      <c r="I108" s="64">
        <v>1.98</v>
      </c>
      <c r="J108" s="64">
        <v>1.98</v>
      </c>
      <c r="K108" s="65">
        <v>0</v>
      </c>
      <c r="L108" s="66">
        <v>0</v>
      </c>
      <c r="M108" s="66">
        <v>0</v>
      </c>
      <c r="N108" s="66">
        <v>0</v>
      </c>
    </row>
    <row r="109" spans="1:14" ht="15" customHeight="1" x14ac:dyDescent="0.25">
      <c r="A109" s="96">
        <v>876</v>
      </c>
      <c r="B109" s="96">
        <v>2000055872892</v>
      </c>
      <c r="C109" s="96">
        <v>615</v>
      </c>
      <c r="D109" s="96">
        <v>2000055872917</v>
      </c>
      <c r="E109" s="59" t="s">
        <v>268</v>
      </c>
      <c r="F109" s="192">
        <v>0</v>
      </c>
      <c r="G109" s="63">
        <v>0.221</v>
      </c>
      <c r="H109" s="64">
        <v>6.25</v>
      </c>
      <c r="I109" s="64">
        <v>1.67</v>
      </c>
      <c r="J109" s="64">
        <v>1.67</v>
      </c>
      <c r="K109" s="65">
        <v>0</v>
      </c>
      <c r="L109" s="66">
        <v>1500.88</v>
      </c>
      <c r="M109" s="66">
        <v>0.05</v>
      </c>
      <c r="N109" s="66">
        <v>0.05</v>
      </c>
    </row>
    <row r="110" spans="1:14" ht="15" customHeight="1" x14ac:dyDescent="0.25">
      <c r="A110" s="96">
        <v>877</v>
      </c>
      <c r="B110" s="96">
        <v>2000055600255</v>
      </c>
      <c r="C110" s="96">
        <v>616</v>
      </c>
      <c r="D110" s="96">
        <v>2000055600291</v>
      </c>
      <c r="E110" s="59" t="s">
        <v>269</v>
      </c>
      <c r="F110" s="192">
        <v>0</v>
      </c>
      <c r="G110" s="63">
        <v>0</v>
      </c>
      <c r="H110" s="64">
        <v>24.49</v>
      </c>
      <c r="I110" s="64">
        <v>1.02</v>
      </c>
      <c r="J110" s="64">
        <v>1.02</v>
      </c>
      <c r="K110" s="65">
        <v>0</v>
      </c>
      <c r="L110" s="66">
        <v>1150.81</v>
      </c>
      <c r="M110" s="66">
        <v>0.05</v>
      </c>
      <c r="N110" s="66">
        <v>0.05</v>
      </c>
    </row>
    <row r="111" spans="1:14" ht="15" customHeight="1" x14ac:dyDescent="0.25">
      <c r="A111" s="96">
        <v>878</v>
      </c>
      <c r="B111" s="96">
        <v>2000055600194</v>
      </c>
      <c r="C111" s="96">
        <v>617</v>
      </c>
      <c r="D111" s="96">
        <v>2000055600200</v>
      </c>
      <c r="E111" s="59" t="s">
        <v>270</v>
      </c>
      <c r="F111" s="192">
        <v>0</v>
      </c>
      <c r="G111" s="63">
        <v>0.215</v>
      </c>
      <c r="H111" s="64">
        <v>19.760000000000002</v>
      </c>
      <c r="I111" s="64">
        <v>1.08</v>
      </c>
      <c r="J111" s="64">
        <v>1.08</v>
      </c>
      <c r="K111" s="65">
        <v>0</v>
      </c>
      <c r="L111" s="66">
        <v>1114.3900000000001</v>
      </c>
      <c r="M111" s="66">
        <v>0.05</v>
      </c>
      <c r="N111" s="66">
        <v>0.05</v>
      </c>
    </row>
    <row r="112" spans="1:14" ht="15" customHeight="1" x14ac:dyDescent="0.25">
      <c r="A112" s="96">
        <v>880</v>
      </c>
      <c r="B112" s="96">
        <v>2000055918093</v>
      </c>
      <c r="C112" s="96">
        <v>619</v>
      </c>
      <c r="D112" s="96">
        <v>2000055918109</v>
      </c>
      <c r="E112" s="59" t="s">
        <v>271</v>
      </c>
      <c r="F112" s="192">
        <v>0</v>
      </c>
      <c r="G112" s="63">
        <v>0</v>
      </c>
      <c r="H112" s="64">
        <v>5.2</v>
      </c>
      <c r="I112" s="64">
        <v>1.1499999999999999</v>
      </c>
      <c r="J112" s="64">
        <v>1.1499999999999999</v>
      </c>
      <c r="K112" s="65">
        <v>0</v>
      </c>
      <c r="L112" s="66">
        <v>624.57000000000005</v>
      </c>
      <c r="M112" s="66">
        <v>0.05</v>
      </c>
      <c r="N112" s="66">
        <v>0.05</v>
      </c>
    </row>
    <row r="113" spans="1:14" ht="15" customHeight="1" x14ac:dyDescent="0.25">
      <c r="A113" s="96">
        <v>881</v>
      </c>
      <c r="B113" s="96">
        <v>2000055969256</v>
      </c>
      <c r="C113" s="96">
        <v>620</v>
      </c>
      <c r="D113" s="96">
        <v>2000055969265</v>
      </c>
      <c r="E113" s="59" t="s">
        <v>272</v>
      </c>
      <c r="F113" s="192">
        <v>0</v>
      </c>
      <c r="G113" s="63">
        <v>1.2250000000000001</v>
      </c>
      <c r="H113" s="64">
        <v>6.3</v>
      </c>
      <c r="I113" s="64">
        <v>1.66</v>
      </c>
      <c r="J113" s="64">
        <v>1.66</v>
      </c>
      <c r="K113" s="65">
        <v>0</v>
      </c>
      <c r="L113" s="66">
        <v>1260.58</v>
      </c>
      <c r="M113" s="66">
        <v>0.05</v>
      </c>
      <c r="N113" s="66">
        <v>0.05</v>
      </c>
    </row>
    <row r="114" spans="1:14" ht="15" customHeight="1" x14ac:dyDescent="0.25">
      <c r="A114" s="96">
        <v>882</v>
      </c>
      <c r="B114" s="96">
        <v>2000055600352</v>
      </c>
      <c r="C114" s="96">
        <v>621</v>
      </c>
      <c r="D114" s="96">
        <v>2000055600399</v>
      </c>
      <c r="E114" s="59" t="s">
        <v>273</v>
      </c>
      <c r="F114" s="192">
        <v>0</v>
      </c>
      <c r="G114" s="63">
        <v>0</v>
      </c>
      <c r="H114" s="64">
        <v>6.24</v>
      </c>
      <c r="I114" s="64">
        <v>1.24</v>
      </c>
      <c r="J114" s="64">
        <v>1.24</v>
      </c>
      <c r="K114" s="65">
        <v>0</v>
      </c>
      <c r="L114" s="66">
        <v>623.54</v>
      </c>
      <c r="M114" s="66">
        <v>0.05</v>
      </c>
      <c r="N114" s="66">
        <v>0.05</v>
      </c>
    </row>
    <row r="115" spans="1:14" ht="15" customHeight="1" x14ac:dyDescent="0.25">
      <c r="A115" s="96">
        <v>883</v>
      </c>
      <c r="B115" s="96">
        <v>2000055582767</v>
      </c>
      <c r="C115" s="96">
        <v>622</v>
      </c>
      <c r="D115" s="96">
        <v>2000055582776</v>
      </c>
      <c r="E115" s="59" t="s">
        <v>274</v>
      </c>
      <c r="F115" s="192">
        <v>0</v>
      </c>
      <c r="G115" s="63">
        <v>0</v>
      </c>
      <c r="H115" s="64">
        <v>27.66</v>
      </c>
      <c r="I115" s="64">
        <v>1.31</v>
      </c>
      <c r="J115" s="64">
        <v>1.31</v>
      </c>
      <c r="K115" s="65">
        <v>0</v>
      </c>
      <c r="L115" s="66">
        <v>2765.65</v>
      </c>
      <c r="M115" s="66">
        <v>0.05</v>
      </c>
      <c r="N115" s="66">
        <v>0.05</v>
      </c>
    </row>
    <row r="116" spans="1:14" ht="15" customHeight="1" x14ac:dyDescent="0.25">
      <c r="A116" s="96">
        <v>884</v>
      </c>
      <c r="B116" s="96">
        <v>2000056041495</v>
      </c>
      <c r="C116" s="96">
        <v>623</v>
      </c>
      <c r="D116" s="96">
        <v>2000056041510</v>
      </c>
      <c r="E116" s="59" t="s">
        <v>275</v>
      </c>
      <c r="F116" s="192">
        <v>0</v>
      </c>
      <c r="G116" s="63">
        <v>0.59899999999999998</v>
      </c>
      <c r="H116" s="64">
        <v>30.53</v>
      </c>
      <c r="I116" s="64">
        <v>1.1299999999999999</v>
      </c>
      <c r="J116" s="64">
        <v>1.1299999999999999</v>
      </c>
      <c r="K116" s="65">
        <v>0</v>
      </c>
      <c r="L116" s="66">
        <v>5342.1</v>
      </c>
      <c r="M116" s="66">
        <v>0.05</v>
      </c>
      <c r="N116" s="66">
        <v>0.05</v>
      </c>
    </row>
    <row r="117" spans="1:14" ht="15" customHeight="1" x14ac:dyDescent="0.25">
      <c r="A117" s="96">
        <v>349</v>
      </c>
      <c r="B117" s="96">
        <v>2000056041500</v>
      </c>
      <c r="C117" s="96">
        <v>504</v>
      </c>
      <c r="D117" s="96">
        <v>2000056041529</v>
      </c>
      <c r="E117" s="59" t="s">
        <v>276</v>
      </c>
      <c r="F117" s="192">
        <v>0</v>
      </c>
      <c r="G117" s="63">
        <v>0.59599999999999997</v>
      </c>
      <c r="H117" s="64">
        <v>30.53</v>
      </c>
      <c r="I117" s="64">
        <v>1.3</v>
      </c>
      <c r="J117" s="64">
        <v>1.3</v>
      </c>
      <c r="K117" s="65">
        <v>0</v>
      </c>
      <c r="L117" s="66">
        <v>5342.1</v>
      </c>
      <c r="M117" s="66">
        <v>0.05</v>
      </c>
      <c r="N117" s="66">
        <v>0.05</v>
      </c>
    </row>
    <row r="118" spans="1:14" ht="15" customHeight="1" x14ac:dyDescent="0.25">
      <c r="A118" s="96">
        <v>885</v>
      </c>
      <c r="B118" s="96">
        <v>2000055916254</v>
      </c>
      <c r="C118" s="96">
        <v>624</v>
      </c>
      <c r="D118" s="96">
        <v>2000055916263</v>
      </c>
      <c r="E118" s="59" t="s">
        <v>277</v>
      </c>
      <c r="F118" s="192">
        <v>0</v>
      </c>
      <c r="G118" s="63">
        <v>0</v>
      </c>
      <c r="H118" s="64">
        <v>5.88</v>
      </c>
      <c r="I118" s="64">
        <v>1.68</v>
      </c>
      <c r="J118" s="64">
        <v>1.68</v>
      </c>
      <c r="K118" s="65">
        <v>0</v>
      </c>
      <c r="L118" s="66">
        <v>1765.38</v>
      </c>
      <c r="M118" s="66">
        <v>0.05</v>
      </c>
      <c r="N118" s="66">
        <v>0.05</v>
      </c>
    </row>
    <row r="119" spans="1:14" ht="15" customHeight="1" x14ac:dyDescent="0.25">
      <c r="A119" s="96">
        <v>886</v>
      </c>
      <c r="B119" s="96">
        <v>2000055860113</v>
      </c>
      <c r="C119" s="96">
        <v>625</v>
      </c>
      <c r="D119" s="96">
        <v>2000055860122</v>
      </c>
      <c r="E119" s="59" t="s">
        <v>278</v>
      </c>
      <c r="F119" s="192">
        <v>0</v>
      </c>
      <c r="G119" s="63">
        <v>0.221</v>
      </c>
      <c r="H119" s="64">
        <v>4.87</v>
      </c>
      <c r="I119" s="64">
        <v>2.3199999999999998</v>
      </c>
      <c r="J119" s="64">
        <v>2.3199999999999998</v>
      </c>
      <c r="K119" s="65">
        <v>0</v>
      </c>
      <c r="L119" s="66">
        <v>387.11</v>
      </c>
      <c r="M119" s="66">
        <v>0.05</v>
      </c>
      <c r="N119" s="66">
        <v>0.05</v>
      </c>
    </row>
    <row r="120" spans="1:14" ht="15" customHeight="1" x14ac:dyDescent="0.25">
      <c r="A120" s="96">
        <v>888</v>
      </c>
      <c r="B120" s="96">
        <v>2000055899574</v>
      </c>
      <c r="C120" s="96">
        <v>627</v>
      </c>
      <c r="D120" s="96">
        <v>2000055899583</v>
      </c>
      <c r="E120" s="59" t="s">
        <v>279</v>
      </c>
      <c r="F120" s="192">
        <v>0</v>
      </c>
      <c r="G120" s="63">
        <v>0.221</v>
      </c>
      <c r="H120" s="64">
        <v>3.3</v>
      </c>
      <c r="I120" s="64">
        <v>1.31</v>
      </c>
      <c r="J120" s="64">
        <v>1.31</v>
      </c>
      <c r="K120" s="65">
        <v>0</v>
      </c>
      <c r="L120" s="66">
        <v>626.47</v>
      </c>
      <c r="M120" s="66">
        <v>0.05</v>
      </c>
      <c r="N120" s="66">
        <v>0.05</v>
      </c>
    </row>
    <row r="121" spans="1:14" ht="15" customHeight="1" x14ac:dyDescent="0.25">
      <c r="A121" s="96">
        <v>889</v>
      </c>
      <c r="B121" s="96">
        <v>2000055899529</v>
      </c>
      <c r="C121" s="96">
        <v>628</v>
      </c>
      <c r="D121" s="96">
        <v>2000055899538</v>
      </c>
      <c r="E121" s="59" t="s">
        <v>280</v>
      </c>
      <c r="F121" s="192">
        <v>0</v>
      </c>
      <c r="G121" s="63">
        <v>0</v>
      </c>
      <c r="H121" s="64">
        <v>34.630000000000003</v>
      </c>
      <c r="I121" s="64">
        <v>1.02</v>
      </c>
      <c r="J121" s="64">
        <v>1.02</v>
      </c>
      <c r="K121" s="65">
        <v>0</v>
      </c>
      <c r="L121" s="66">
        <v>3647.98</v>
      </c>
      <c r="M121" s="66">
        <v>0.05</v>
      </c>
      <c r="N121" s="66">
        <v>0.05</v>
      </c>
    </row>
    <row r="122" spans="1:14" ht="15" customHeight="1" x14ac:dyDescent="0.25">
      <c r="A122" s="96">
        <v>890</v>
      </c>
      <c r="B122" s="96">
        <v>2000056041556</v>
      </c>
      <c r="C122" s="96">
        <v>629</v>
      </c>
      <c r="D122" s="96">
        <v>2000056041565</v>
      </c>
      <c r="E122" s="59" t="s">
        <v>281</v>
      </c>
      <c r="F122" s="192">
        <v>0</v>
      </c>
      <c r="G122" s="63">
        <v>0</v>
      </c>
      <c r="H122" s="64">
        <v>76.400000000000006</v>
      </c>
      <c r="I122" s="64">
        <v>1.1100000000000001</v>
      </c>
      <c r="J122" s="64">
        <v>1.1100000000000001</v>
      </c>
      <c r="K122" s="65">
        <v>0</v>
      </c>
      <c r="L122" s="66">
        <v>3865.03</v>
      </c>
      <c r="M122" s="66">
        <v>0.05</v>
      </c>
      <c r="N122" s="66">
        <v>0.05</v>
      </c>
    </row>
    <row r="123" spans="1:14" ht="15" customHeight="1" x14ac:dyDescent="0.25">
      <c r="A123" s="96">
        <v>834</v>
      </c>
      <c r="B123" s="96" t="s">
        <v>282</v>
      </c>
      <c r="C123" s="96">
        <v>914</v>
      </c>
      <c r="D123" s="96" t="s">
        <v>283</v>
      </c>
      <c r="E123" s="59" t="s">
        <v>284</v>
      </c>
      <c r="F123" s="192">
        <v>4</v>
      </c>
      <c r="G123" s="63">
        <v>0</v>
      </c>
      <c r="H123" s="64">
        <v>154381.85999999999</v>
      </c>
      <c r="I123" s="64">
        <v>3.01</v>
      </c>
      <c r="J123" s="64">
        <v>3.01</v>
      </c>
      <c r="K123" s="65">
        <v>0</v>
      </c>
      <c r="L123" s="66">
        <v>1842.72</v>
      </c>
      <c r="M123" s="66">
        <v>0.05</v>
      </c>
      <c r="N123" s="66">
        <v>0.05</v>
      </c>
    </row>
    <row r="124" spans="1:14" ht="38.4" customHeight="1" x14ac:dyDescent="0.25">
      <c r="A124" s="96">
        <v>891</v>
      </c>
      <c r="B124" s="96">
        <v>2000056235458</v>
      </c>
      <c r="C124" s="96" t="s">
        <v>164</v>
      </c>
      <c r="D124" s="96"/>
      <c r="E124" s="59" t="s">
        <v>285</v>
      </c>
      <c r="F124" s="192">
        <v>2</v>
      </c>
      <c r="G124" s="63">
        <v>0</v>
      </c>
      <c r="H124" s="64">
        <v>15679.91</v>
      </c>
      <c r="I124" s="64">
        <v>2.19</v>
      </c>
      <c r="J124" s="64">
        <v>2.19</v>
      </c>
      <c r="K124" s="65">
        <v>0</v>
      </c>
      <c r="L124" s="66">
        <v>0</v>
      </c>
      <c r="M124" s="66">
        <v>0</v>
      </c>
      <c r="N124" s="66">
        <v>0</v>
      </c>
    </row>
    <row r="125" spans="1:14" ht="53.15" customHeight="1" x14ac:dyDescent="0.25">
      <c r="A125" s="96">
        <v>892</v>
      </c>
      <c r="B125" s="96">
        <v>2000055582800</v>
      </c>
      <c r="C125" s="96">
        <v>630</v>
      </c>
      <c r="D125" s="96">
        <v>2000055582819</v>
      </c>
      <c r="E125" s="59" t="s">
        <v>286</v>
      </c>
      <c r="F125" s="192">
        <v>0</v>
      </c>
      <c r="G125" s="63">
        <v>0</v>
      </c>
      <c r="H125" s="64">
        <v>2.5099999999999998</v>
      </c>
      <c r="I125" s="64">
        <v>2.12</v>
      </c>
      <c r="J125" s="64">
        <v>2.12</v>
      </c>
      <c r="K125" s="65">
        <v>0</v>
      </c>
      <c r="L125" s="66">
        <v>627.26</v>
      </c>
      <c r="M125" s="66">
        <v>0.05</v>
      </c>
      <c r="N125" s="66">
        <v>0.05</v>
      </c>
    </row>
    <row r="126" spans="1:14" ht="15" customHeight="1" x14ac:dyDescent="0.25">
      <c r="A126" s="96">
        <v>893</v>
      </c>
      <c r="B126" s="96">
        <v>2000056442147</v>
      </c>
      <c r="C126" s="96">
        <v>631</v>
      </c>
      <c r="D126" s="96">
        <v>2000056442156</v>
      </c>
      <c r="E126" s="59" t="s">
        <v>287</v>
      </c>
      <c r="F126" s="192">
        <v>0</v>
      </c>
      <c r="G126" s="63">
        <v>0</v>
      </c>
      <c r="H126" s="64">
        <v>4.6500000000000004</v>
      </c>
      <c r="I126" s="64">
        <v>1.25</v>
      </c>
      <c r="J126" s="64">
        <v>1.25</v>
      </c>
      <c r="K126" s="65">
        <v>0</v>
      </c>
      <c r="L126" s="66">
        <v>286.81</v>
      </c>
      <c r="M126" s="66">
        <v>0.05</v>
      </c>
      <c r="N126" s="66">
        <v>0.05</v>
      </c>
    </row>
    <row r="127" spans="1:14" ht="15" customHeight="1" x14ac:dyDescent="0.25">
      <c r="A127" s="96">
        <v>894</v>
      </c>
      <c r="B127" s="96">
        <v>2000055894939</v>
      </c>
      <c r="C127" s="96">
        <v>632</v>
      </c>
      <c r="D127" s="96">
        <v>2000055894948</v>
      </c>
      <c r="E127" s="59" t="s">
        <v>288</v>
      </c>
      <c r="F127" s="192">
        <v>0</v>
      </c>
      <c r="G127" s="63">
        <v>0</v>
      </c>
      <c r="H127" s="64">
        <v>2.3199999999999998</v>
      </c>
      <c r="I127" s="64">
        <v>2.14</v>
      </c>
      <c r="J127" s="64">
        <v>2.14</v>
      </c>
      <c r="K127" s="65">
        <v>0</v>
      </c>
      <c r="L127" s="66">
        <v>627.45000000000005</v>
      </c>
      <c r="M127" s="66">
        <v>0.05</v>
      </c>
      <c r="N127" s="66">
        <v>0.05</v>
      </c>
    </row>
    <row r="128" spans="1:14" ht="15" customHeight="1" x14ac:dyDescent="0.25">
      <c r="A128" s="96">
        <v>895</v>
      </c>
      <c r="B128" s="96">
        <v>2000055630116</v>
      </c>
      <c r="C128" s="96">
        <v>633</v>
      </c>
      <c r="D128" s="96">
        <v>2000055630125</v>
      </c>
      <c r="E128" s="59" t="s">
        <v>289</v>
      </c>
      <c r="F128" s="192">
        <v>0</v>
      </c>
      <c r="G128" s="63">
        <v>0</v>
      </c>
      <c r="H128" s="64">
        <v>6.82</v>
      </c>
      <c r="I128" s="64">
        <v>1.7</v>
      </c>
      <c r="J128" s="64">
        <v>1.7</v>
      </c>
      <c r="K128" s="65">
        <v>0</v>
      </c>
      <c r="L128" s="66">
        <v>429.88</v>
      </c>
      <c r="M128" s="66">
        <v>0.05</v>
      </c>
      <c r="N128" s="66">
        <v>0.05</v>
      </c>
    </row>
    <row r="129" spans="1:14" ht="15" customHeight="1" x14ac:dyDescent="0.25">
      <c r="A129" s="96">
        <v>896</v>
      </c>
      <c r="B129" s="96">
        <v>2000055845773</v>
      </c>
      <c r="C129" s="96">
        <v>634</v>
      </c>
      <c r="D129" s="96">
        <v>2000055845782</v>
      </c>
      <c r="E129" s="59" t="s">
        <v>290</v>
      </c>
      <c r="F129" s="192">
        <v>0</v>
      </c>
      <c r="G129" s="63">
        <v>1.198</v>
      </c>
      <c r="H129" s="64">
        <v>3.69</v>
      </c>
      <c r="I129" s="64">
        <v>1.18</v>
      </c>
      <c r="J129" s="64">
        <v>1.18</v>
      </c>
      <c r="K129" s="65">
        <v>0</v>
      </c>
      <c r="L129" s="66">
        <v>433.02</v>
      </c>
      <c r="M129" s="66">
        <v>0.05</v>
      </c>
      <c r="N129" s="66">
        <v>0.05</v>
      </c>
    </row>
    <row r="130" spans="1:14" ht="15" customHeight="1" x14ac:dyDescent="0.25">
      <c r="A130" s="96">
        <v>720</v>
      </c>
      <c r="B130" s="96">
        <v>2000055856970</v>
      </c>
      <c r="C130" s="96">
        <v>635</v>
      </c>
      <c r="D130" s="96">
        <v>2000055856989</v>
      </c>
      <c r="E130" s="59" t="s">
        <v>291</v>
      </c>
      <c r="F130" s="192">
        <v>0</v>
      </c>
      <c r="G130" s="63">
        <v>0</v>
      </c>
      <c r="H130" s="64">
        <v>10.119999999999999</v>
      </c>
      <c r="I130" s="64">
        <v>3.21</v>
      </c>
      <c r="J130" s="64">
        <v>3.21</v>
      </c>
      <c r="K130" s="65">
        <v>0</v>
      </c>
      <c r="L130" s="66">
        <v>3035.38</v>
      </c>
      <c r="M130" s="66">
        <v>0.05</v>
      </c>
      <c r="N130" s="66">
        <v>0.05</v>
      </c>
    </row>
    <row r="131" spans="1:14" ht="15" customHeight="1" x14ac:dyDescent="0.25">
      <c r="A131" s="96">
        <v>848</v>
      </c>
      <c r="B131" s="96">
        <v>2000056875315</v>
      </c>
      <c r="C131" s="96">
        <v>648</v>
      </c>
      <c r="D131" s="96">
        <v>2000056875324</v>
      </c>
      <c r="E131" s="59" t="s">
        <v>292</v>
      </c>
      <c r="F131" s="192">
        <v>0</v>
      </c>
      <c r="G131" s="63">
        <v>0.17399999999999999</v>
      </c>
      <c r="H131" s="64">
        <v>105.76</v>
      </c>
      <c r="I131" s="64">
        <v>0.81</v>
      </c>
      <c r="J131" s="64">
        <v>0.81</v>
      </c>
      <c r="K131" s="65">
        <v>0</v>
      </c>
      <c r="L131" s="66">
        <v>1399.68</v>
      </c>
      <c r="M131" s="66">
        <v>0.05</v>
      </c>
      <c r="N131" s="66">
        <v>0.05</v>
      </c>
    </row>
    <row r="132" spans="1:14" ht="15" customHeight="1" x14ac:dyDescent="0.25">
      <c r="A132" s="96">
        <v>724</v>
      </c>
      <c r="B132" s="96">
        <v>2000055874997</v>
      </c>
      <c r="C132" s="96">
        <v>639</v>
      </c>
      <c r="D132" s="96">
        <v>2000055875003</v>
      </c>
      <c r="E132" s="59" t="s">
        <v>293</v>
      </c>
      <c r="F132" s="192">
        <v>0</v>
      </c>
      <c r="G132" s="63">
        <v>0</v>
      </c>
      <c r="H132" s="64">
        <v>40.36</v>
      </c>
      <c r="I132" s="64">
        <v>0.76</v>
      </c>
      <c r="J132" s="64">
        <v>0.76</v>
      </c>
      <c r="K132" s="65">
        <v>0</v>
      </c>
      <c r="L132" s="66">
        <v>2368.02</v>
      </c>
      <c r="M132" s="66">
        <v>0.05</v>
      </c>
      <c r="N132" s="66">
        <v>0.05</v>
      </c>
    </row>
    <row r="133" spans="1:14" ht="15" customHeight="1" x14ac:dyDescent="0.25">
      <c r="A133" s="96">
        <v>725</v>
      </c>
      <c r="B133" s="96">
        <v>2000055996659</v>
      </c>
      <c r="C133" s="96">
        <v>640</v>
      </c>
      <c r="D133" s="96">
        <v>2000055996668</v>
      </c>
      <c r="E133" s="59" t="s">
        <v>294</v>
      </c>
      <c r="F133" s="192">
        <v>0</v>
      </c>
      <c r="G133" s="63">
        <v>0</v>
      </c>
      <c r="H133" s="64">
        <v>9.19</v>
      </c>
      <c r="I133" s="64">
        <v>0.99</v>
      </c>
      <c r="J133" s="64">
        <v>0.99</v>
      </c>
      <c r="K133" s="65">
        <v>0</v>
      </c>
      <c r="L133" s="66">
        <v>620.58000000000004</v>
      </c>
      <c r="M133" s="66">
        <v>0.05</v>
      </c>
      <c r="N133" s="66">
        <v>0.05</v>
      </c>
    </row>
    <row r="134" spans="1:14" ht="15" customHeight="1" x14ac:dyDescent="0.25">
      <c r="A134" s="96">
        <v>726</v>
      </c>
      <c r="B134" s="96">
        <v>2000055627860</v>
      </c>
      <c r="C134" s="96">
        <v>641</v>
      </c>
      <c r="D134" s="96">
        <v>2000055627888</v>
      </c>
      <c r="E134" s="59" t="s">
        <v>295</v>
      </c>
      <c r="F134" s="192">
        <v>0</v>
      </c>
      <c r="G134" s="63">
        <v>0.59299999999999997</v>
      </c>
      <c r="H134" s="64">
        <v>7.49</v>
      </c>
      <c r="I134" s="64">
        <v>1.06</v>
      </c>
      <c r="J134" s="64">
        <v>1.06</v>
      </c>
      <c r="K134" s="65">
        <v>0</v>
      </c>
      <c r="L134" s="66">
        <v>429.21</v>
      </c>
      <c r="M134" s="66">
        <v>0.05</v>
      </c>
      <c r="N134" s="66">
        <v>0.05</v>
      </c>
    </row>
    <row r="135" spans="1:14" ht="15" customHeight="1" x14ac:dyDescent="0.25">
      <c r="A135" s="96">
        <v>727</v>
      </c>
      <c r="B135" s="96">
        <v>2000055899788</v>
      </c>
      <c r="C135" s="96">
        <v>642</v>
      </c>
      <c r="D135" s="96">
        <v>2000055899797</v>
      </c>
      <c r="E135" s="59" t="s">
        <v>296</v>
      </c>
      <c r="F135" s="192">
        <v>0</v>
      </c>
      <c r="G135" s="63">
        <v>0.217</v>
      </c>
      <c r="H135" s="64">
        <v>22.47</v>
      </c>
      <c r="I135" s="64">
        <v>1.1000000000000001</v>
      </c>
      <c r="J135" s="64">
        <v>1.1000000000000001</v>
      </c>
      <c r="K135" s="65">
        <v>0</v>
      </c>
      <c r="L135" s="66">
        <v>1370.51</v>
      </c>
      <c r="M135" s="66">
        <v>0.05</v>
      </c>
      <c r="N135" s="66">
        <v>0.05</v>
      </c>
    </row>
    <row r="136" spans="1:14" ht="15" customHeight="1" x14ac:dyDescent="0.25">
      <c r="A136" s="96">
        <v>831</v>
      </c>
      <c r="B136" s="96">
        <v>2000055924005</v>
      </c>
      <c r="C136" s="96">
        <v>645</v>
      </c>
      <c r="D136" s="96">
        <v>2000055924014</v>
      </c>
      <c r="E136" s="59" t="s">
        <v>297</v>
      </c>
      <c r="F136" s="192">
        <v>0</v>
      </c>
      <c r="G136" s="63">
        <v>0</v>
      </c>
      <c r="H136" s="64">
        <v>32.75</v>
      </c>
      <c r="I136" s="64">
        <v>1.37</v>
      </c>
      <c r="J136" s="64">
        <v>1.37</v>
      </c>
      <c r="K136" s="65">
        <v>0</v>
      </c>
      <c r="L136" s="66">
        <v>3012.75</v>
      </c>
      <c r="M136" s="66">
        <v>0.05</v>
      </c>
      <c r="N136" s="66">
        <v>0.05</v>
      </c>
    </row>
    <row r="137" spans="1:14" ht="15" customHeight="1" x14ac:dyDescent="0.25">
      <c r="A137" s="96">
        <v>832</v>
      </c>
      <c r="B137" s="96">
        <v>2000055878690</v>
      </c>
      <c r="C137" s="96">
        <v>646</v>
      </c>
      <c r="D137" s="96">
        <v>2000055878705</v>
      </c>
      <c r="E137" s="59" t="s">
        <v>298</v>
      </c>
      <c r="F137" s="192">
        <v>0</v>
      </c>
      <c r="G137" s="63">
        <v>0.223</v>
      </c>
      <c r="H137" s="64">
        <v>5.65</v>
      </c>
      <c r="I137" s="64">
        <v>3.58</v>
      </c>
      <c r="J137" s="64">
        <v>3.58</v>
      </c>
      <c r="K137" s="65">
        <v>0</v>
      </c>
      <c r="L137" s="66">
        <v>1450.38</v>
      </c>
      <c r="M137" s="66">
        <v>0.05</v>
      </c>
      <c r="N137" s="66">
        <v>0.05</v>
      </c>
    </row>
    <row r="138" spans="1:14" ht="15" customHeight="1" x14ac:dyDescent="0.25">
      <c r="A138" s="96" t="s">
        <v>299</v>
      </c>
      <c r="B138" s="96">
        <v>2000056762133</v>
      </c>
      <c r="C138" s="96" t="s">
        <v>300</v>
      </c>
      <c r="D138" s="96">
        <v>2000056762142</v>
      </c>
      <c r="E138" s="59" t="s">
        <v>301</v>
      </c>
      <c r="F138" s="192">
        <v>0</v>
      </c>
      <c r="G138" s="63">
        <v>0.20100000000000001</v>
      </c>
      <c r="H138" s="64">
        <v>17.54</v>
      </c>
      <c r="I138" s="64">
        <v>0.92</v>
      </c>
      <c r="J138" s="64">
        <v>0.92</v>
      </c>
      <c r="K138" s="65">
        <v>0</v>
      </c>
      <c r="L138" s="66">
        <v>1753.73</v>
      </c>
      <c r="M138" s="66">
        <v>0.05</v>
      </c>
      <c r="N138" s="66">
        <v>0.05</v>
      </c>
    </row>
    <row r="139" spans="1:14" ht="15" customHeight="1" x14ac:dyDescent="0.25">
      <c r="A139" s="96">
        <v>850</v>
      </c>
      <c r="B139" s="96">
        <v>2000055901285</v>
      </c>
      <c r="C139" s="96">
        <v>649</v>
      </c>
      <c r="D139" s="96">
        <v>2000055901300</v>
      </c>
      <c r="E139" s="59" t="s">
        <v>302</v>
      </c>
      <c r="F139" s="192">
        <v>0</v>
      </c>
      <c r="G139" s="63">
        <v>0</v>
      </c>
      <c r="H139" s="64">
        <v>15.32</v>
      </c>
      <c r="I139" s="64">
        <v>0.9</v>
      </c>
      <c r="J139" s="64">
        <v>0.9</v>
      </c>
      <c r="K139" s="65">
        <v>0</v>
      </c>
      <c r="L139" s="66">
        <v>551.41</v>
      </c>
      <c r="M139" s="66">
        <v>0.05</v>
      </c>
      <c r="N139" s="66">
        <v>0.05</v>
      </c>
    </row>
    <row r="140" spans="1:14" ht="15" customHeight="1" x14ac:dyDescent="0.25">
      <c r="A140" s="96">
        <v>661</v>
      </c>
      <c r="B140" s="96">
        <v>2000055901346</v>
      </c>
      <c r="C140" s="96">
        <v>911</v>
      </c>
      <c r="D140" s="96">
        <v>2000055901355</v>
      </c>
      <c r="E140" s="59" t="s">
        <v>303</v>
      </c>
      <c r="F140" s="192">
        <v>0</v>
      </c>
      <c r="G140" s="63">
        <v>0</v>
      </c>
      <c r="H140" s="64">
        <v>9.69</v>
      </c>
      <c r="I140" s="64">
        <v>1.01</v>
      </c>
      <c r="J140" s="64">
        <v>1.01</v>
      </c>
      <c r="K140" s="65">
        <v>0</v>
      </c>
      <c r="L140" s="66">
        <v>620.08000000000004</v>
      </c>
      <c r="M140" s="66">
        <v>0.05</v>
      </c>
      <c r="N140" s="66">
        <v>0.05</v>
      </c>
    </row>
    <row r="141" spans="1:14" ht="15" customHeight="1" x14ac:dyDescent="0.25">
      <c r="A141" s="96">
        <v>662</v>
      </c>
      <c r="B141" s="96">
        <v>2000055899389</v>
      </c>
      <c r="C141" s="96">
        <v>912</v>
      </c>
      <c r="D141" s="96">
        <v>2000055899398</v>
      </c>
      <c r="E141" s="59" t="s">
        <v>304</v>
      </c>
      <c r="F141" s="192">
        <v>0</v>
      </c>
      <c r="G141" s="63">
        <v>0.222</v>
      </c>
      <c r="H141" s="64">
        <v>12.08</v>
      </c>
      <c r="I141" s="64">
        <v>1.66</v>
      </c>
      <c r="J141" s="64">
        <v>1.66</v>
      </c>
      <c r="K141" s="65">
        <v>0</v>
      </c>
      <c r="L141" s="66">
        <v>1932.76</v>
      </c>
      <c r="M141" s="66">
        <v>0.05</v>
      </c>
      <c r="N141" s="66">
        <v>0.05</v>
      </c>
    </row>
    <row r="142" spans="1:14" ht="15" customHeight="1" x14ac:dyDescent="0.25">
      <c r="A142" s="96">
        <v>452</v>
      </c>
      <c r="B142" s="96">
        <v>2000056479100</v>
      </c>
      <c r="C142" s="96">
        <v>952</v>
      </c>
      <c r="D142" s="96">
        <v>2000056479110</v>
      </c>
      <c r="E142" s="59" t="s">
        <v>305</v>
      </c>
      <c r="F142" s="192">
        <v>0</v>
      </c>
      <c r="G142" s="63">
        <v>0.20200000000000001</v>
      </c>
      <c r="H142" s="64">
        <v>37.229999999999997</v>
      </c>
      <c r="I142" s="64">
        <v>1.1299999999999999</v>
      </c>
      <c r="J142" s="64">
        <v>1.1299999999999999</v>
      </c>
      <c r="K142" s="65">
        <v>0</v>
      </c>
      <c r="L142" s="66">
        <v>3308.98</v>
      </c>
      <c r="M142" s="66">
        <v>0.05</v>
      </c>
      <c r="N142" s="66">
        <v>0.05</v>
      </c>
    </row>
    <row r="143" spans="1:14" ht="15" customHeight="1" x14ac:dyDescent="0.25">
      <c r="A143" s="96">
        <v>663</v>
      </c>
      <c r="B143" s="96">
        <v>2000055858718</v>
      </c>
      <c r="C143" s="96">
        <v>913</v>
      </c>
      <c r="D143" s="96">
        <v>2000055858727</v>
      </c>
      <c r="E143" s="59" t="s">
        <v>306</v>
      </c>
      <c r="F143" s="192">
        <v>0</v>
      </c>
      <c r="G143" s="63">
        <v>0.223</v>
      </c>
      <c r="H143" s="64">
        <v>5.91</v>
      </c>
      <c r="I143" s="64">
        <v>1.63</v>
      </c>
      <c r="J143" s="64">
        <v>1.63</v>
      </c>
      <c r="K143" s="65">
        <v>0</v>
      </c>
      <c r="L143" s="66">
        <v>1301.29</v>
      </c>
      <c r="M143" s="66">
        <v>0.05</v>
      </c>
      <c r="N143" s="66">
        <v>0.05</v>
      </c>
    </row>
    <row r="144" spans="1:14" ht="15" customHeight="1" x14ac:dyDescent="0.25">
      <c r="A144" s="96" t="s">
        <v>307</v>
      </c>
      <c r="B144" s="96">
        <v>2000056951250</v>
      </c>
      <c r="C144" s="96" t="s">
        <v>308</v>
      </c>
      <c r="D144" s="96">
        <v>2000056951269</v>
      </c>
      <c r="E144" s="59" t="s">
        <v>309</v>
      </c>
      <c r="F144" s="192">
        <v>0</v>
      </c>
      <c r="G144" s="63">
        <v>0</v>
      </c>
      <c r="H144" s="64">
        <v>1295.04</v>
      </c>
      <c r="I144" s="64">
        <v>0.76</v>
      </c>
      <c r="J144" s="64">
        <v>0.76</v>
      </c>
      <c r="K144" s="65">
        <v>0</v>
      </c>
      <c r="L144" s="66">
        <v>11954.23</v>
      </c>
      <c r="M144" s="66">
        <v>0.05</v>
      </c>
      <c r="N144" s="66">
        <v>0.05</v>
      </c>
    </row>
    <row r="145" spans="1:14" ht="15" customHeight="1" x14ac:dyDescent="0.25">
      <c r="A145" s="96">
        <v>458</v>
      </c>
      <c r="B145" s="96">
        <v>2000056277271</v>
      </c>
      <c r="C145" s="96">
        <v>958</v>
      </c>
      <c r="D145" s="96">
        <v>2000056277280</v>
      </c>
      <c r="E145" s="59" t="s">
        <v>310</v>
      </c>
      <c r="F145" s="192">
        <v>0</v>
      </c>
      <c r="G145" s="63">
        <v>0</v>
      </c>
      <c r="H145" s="64">
        <v>18.23</v>
      </c>
      <c r="I145" s="64">
        <v>1.37</v>
      </c>
      <c r="J145" s="64">
        <v>1.37</v>
      </c>
      <c r="K145" s="65">
        <v>0</v>
      </c>
      <c r="L145" s="66">
        <v>611.54</v>
      </c>
      <c r="M145" s="66">
        <v>0.05</v>
      </c>
      <c r="N145" s="66">
        <v>0.05</v>
      </c>
    </row>
    <row r="146" spans="1:14" ht="15" customHeight="1" x14ac:dyDescent="0.25">
      <c r="A146" s="96">
        <v>596</v>
      </c>
      <c r="B146" s="96">
        <v>2000056113290</v>
      </c>
      <c r="C146" s="96">
        <v>626</v>
      </c>
      <c r="D146" s="96">
        <v>2000056113323</v>
      </c>
      <c r="E146" s="59" t="s">
        <v>311</v>
      </c>
      <c r="F146" s="192">
        <v>0</v>
      </c>
      <c r="G146" s="63">
        <v>0.80100000000000005</v>
      </c>
      <c r="H146" s="64">
        <v>6.24</v>
      </c>
      <c r="I146" s="64">
        <v>1.37</v>
      </c>
      <c r="J146" s="64">
        <v>1.37</v>
      </c>
      <c r="K146" s="65">
        <v>0</v>
      </c>
      <c r="L146" s="66">
        <v>623.54</v>
      </c>
      <c r="M146" s="66">
        <v>0.05</v>
      </c>
      <c r="N146" s="66">
        <v>0.05</v>
      </c>
    </row>
    <row r="147" spans="1:14" ht="15" customHeight="1" x14ac:dyDescent="0.25">
      <c r="A147" s="96">
        <v>597</v>
      </c>
      <c r="B147" s="96">
        <v>2000056188505</v>
      </c>
      <c r="C147" s="96">
        <v>607</v>
      </c>
      <c r="D147" s="96">
        <v>2000056212628</v>
      </c>
      <c r="E147" s="59" t="s">
        <v>312</v>
      </c>
      <c r="F147" s="192">
        <v>0</v>
      </c>
      <c r="G147" s="63">
        <v>0</v>
      </c>
      <c r="H147" s="64">
        <v>6.85</v>
      </c>
      <c r="I147" s="64">
        <v>1.59</v>
      </c>
      <c r="J147" s="64">
        <v>1.59</v>
      </c>
      <c r="K147" s="65">
        <v>0</v>
      </c>
      <c r="L147" s="66">
        <v>622.91999999999996</v>
      </c>
      <c r="M147" s="66">
        <v>0.05</v>
      </c>
      <c r="N147" s="66">
        <v>0.05</v>
      </c>
    </row>
    <row r="148" spans="1:14" ht="15" customHeight="1" x14ac:dyDescent="0.25">
      <c r="A148" s="96">
        <v>665</v>
      </c>
      <c r="B148" s="96">
        <v>2000055924023</v>
      </c>
      <c r="C148" s="96">
        <v>915</v>
      </c>
      <c r="D148" s="96">
        <v>2000055924032</v>
      </c>
      <c r="E148" s="59" t="s">
        <v>313</v>
      </c>
      <c r="F148" s="192">
        <v>0</v>
      </c>
      <c r="G148" s="63">
        <v>0</v>
      </c>
      <c r="H148" s="64">
        <v>31.07</v>
      </c>
      <c r="I148" s="64">
        <v>1.4</v>
      </c>
      <c r="J148" s="64">
        <v>1.4</v>
      </c>
      <c r="K148" s="65">
        <v>0</v>
      </c>
      <c r="L148" s="66">
        <v>1740.19</v>
      </c>
      <c r="M148" s="66">
        <v>0.05</v>
      </c>
      <c r="N148" s="66">
        <v>0.05</v>
      </c>
    </row>
    <row r="149" spans="1:14" ht="15" customHeight="1" x14ac:dyDescent="0.25">
      <c r="A149" s="96">
        <v>598</v>
      </c>
      <c r="B149" s="96">
        <v>2000056127229</v>
      </c>
      <c r="C149" s="96">
        <v>608</v>
      </c>
      <c r="D149" s="96">
        <v>2000056127292</v>
      </c>
      <c r="E149" s="59" t="s">
        <v>314</v>
      </c>
      <c r="F149" s="192">
        <v>0</v>
      </c>
      <c r="G149" s="63">
        <v>0.20599999999999999</v>
      </c>
      <c r="H149" s="64">
        <v>10.63</v>
      </c>
      <c r="I149" s="64">
        <v>2.39</v>
      </c>
      <c r="J149" s="64">
        <v>2.39</v>
      </c>
      <c r="K149" s="65">
        <v>0</v>
      </c>
      <c r="L149" s="66">
        <v>2359.92</v>
      </c>
      <c r="M149" s="66">
        <v>0.05</v>
      </c>
      <c r="N149" s="66">
        <v>0.05</v>
      </c>
    </row>
    <row r="150" spans="1:14" ht="15" customHeight="1" x14ac:dyDescent="0.25">
      <c r="A150" s="96">
        <v>459</v>
      </c>
      <c r="B150" s="96">
        <v>2000056455252</v>
      </c>
      <c r="C150" s="96">
        <v>959</v>
      </c>
      <c r="D150" s="96">
        <v>2000056455270</v>
      </c>
      <c r="E150" s="59" t="s">
        <v>315</v>
      </c>
      <c r="F150" s="192">
        <v>0</v>
      </c>
      <c r="G150" s="63">
        <v>0.22</v>
      </c>
      <c r="H150" s="64">
        <v>9.1300000000000008</v>
      </c>
      <c r="I150" s="64">
        <v>1.18</v>
      </c>
      <c r="J150" s="64">
        <v>1.18</v>
      </c>
      <c r="K150" s="65">
        <v>0</v>
      </c>
      <c r="L150" s="66">
        <v>620.64</v>
      </c>
      <c r="M150" s="66">
        <v>0.05</v>
      </c>
      <c r="N150" s="66">
        <v>0.05</v>
      </c>
    </row>
    <row r="151" spans="1:14" ht="15" customHeight="1" x14ac:dyDescent="0.25">
      <c r="A151" s="96">
        <v>599</v>
      </c>
      <c r="B151" s="96">
        <v>2000056021300</v>
      </c>
      <c r="C151" s="96">
        <v>609</v>
      </c>
      <c r="D151" s="96">
        <v>2000056021319</v>
      </c>
      <c r="E151" s="59" t="s">
        <v>316</v>
      </c>
      <c r="F151" s="192">
        <v>0</v>
      </c>
      <c r="G151" s="63">
        <v>0.222</v>
      </c>
      <c r="H151" s="64">
        <v>77.400000000000006</v>
      </c>
      <c r="I151" s="64">
        <v>1.42</v>
      </c>
      <c r="J151" s="64">
        <v>1.42</v>
      </c>
      <c r="K151" s="65">
        <v>0</v>
      </c>
      <c r="L151" s="66">
        <v>7739.68</v>
      </c>
      <c r="M151" s="66">
        <v>0.05</v>
      </c>
      <c r="N151" s="66">
        <v>0.05</v>
      </c>
    </row>
    <row r="152" spans="1:14" ht="15" customHeight="1" x14ac:dyDescent="0.25">
      <c r="A152" s="96">
        <v>666</v>
      </c>
      <c r="B152" s="96">
        <v>2000055815004</v>
      </c>
      <c r="C152" s="96">
        <v>916</v>
      </c>
      <c r="D152" s="96">
        <v>2000055815013</v>
      </c>
      <c r="E152" s="59" t="s">
        <v>317</v>
      </c>
      <c r="F152" s="192">
        <v>0</v>
      </c>
      <c r="G152" s="63">
        <v>0.22</v>
      </c>
      <c r="H152" s="64">
        <v>42.32</v>
      </c>
      <c r="I152" s="64">
        <v>1.21</v>
      </c>
      <c r="J152" s="64">
        <v>1.21</v>
      </c>
      <c r="K152" s="65">
        <v>0</v>
      </c>
      <c r="L152" s="66">
        <v>2750.98</v>
      </c>
      <c r="M152" s="66">
        <v>0.05</v>
      </c>
      <c r="N152" s="66">
        <v>0.05</v>
      </c>
    </row>
    <row r="153" spans="1:14" ht="15" customHeight="1" x14ac:dyDescent="0.25">
      <c r="A153" s="96">
        <v>460</v>
      </c>
      <c r="B153" s="96">
        <v>2000056244977</v>
      </c>
      <c r="C153" s="96">
        <v>960</v>
      </c>
      <c r="D153" s="96">
        <v>2000056244986</v>
      </c>
      <c r="E153" s="59" t="s">
        <v>318</v>
      </c>
      <c r="F153" s="192">
        <v>0</v>
      </c>
      <c r="G153" s="63">
        <v>0.214</v>
      </c>
      <c r="H153" s="64">
        <v>16.36</v>
      </c>
      <c r="I153" s="64">
        <v>0.88</v>
      </c>
      <c r="J153" s="64">
        <v>0.88</v>
      </c>
      <c r="K153" s="65">
        <v>0</v>
      </c>
      <c r="L153" s="66">
        <v>613.41</v>
      </c>
      <c r="M153" s="66">
        <v>0.05</v>
      </c>
      <c r="N153" s="66">
        <v>0.05</v>
      </c>
    </row>
    <row r="154" spans="1:14" ht="15" customHeight="1" x14ac:dyDescent="0.25">
      <c r="A154" s="96">
        <v>650</v>
      </c>
      <c r="B154" s="96">
        <v>2000056148799</v>
      </c>
      <c r="C154" s="96">
        <v>600</v>
      </c>
      <c r="D154" s="96">
        <v>2000056148804</v>
      </c>
      <c r="E154" s="59" t="s">
        <v>319</v>
      </c>
      <c r="F154" s="192">
        <v>0</v>
      </c>
      <c r="G154" s="63">
        <v>0.60299999999999998</v>
      </c>
      <c r="H154" s="64">
        <v>12.64</v>
      </c>
      <c r="I154" s="64">
        <v>2.36</v>
      </c>
      <c r="J154" s="64">
        <v>2.36</v>
      </c>
      <c r="K154" s="65">
        <v>0</v>
      </c>
      <c r="L154" s="66">
        <v>2528.4699999999998</v>
      </c>
      <c r="M154" s="66">
        <v>0.05</v>
      </c>
      <c r="N154" s="66">
        <v>0.05</v>
      </c>
    </row>
    <row r="155" spans="1:14" ht="15" customHeight="1" x14ac:dyDescent="0.25">
      <c r="A155" s="96">
        <v>651</v>
      </c>
      <c r="B155" s="96">
        <v>2000056082126</v>
      </c>
      <c r="C155" s="96">
        <v>601</v>
      </c>
      <c r="D155" s="96">
        <v>2000056082135</v>
      </c>
      <c r="E155" s="59" t="s">
        <v>320</v>
      </c>
      <c r="F155" s="192">
        <v>0</v>
      </c>
      <c r="G155" s="63">
        <v>1.2370000000000001</v>
      </c>
      <c r="H155" s="64">
        <v>2.42</v>
      </c>
      <c r="I155" s="64">
        <v>2.11</v>
      </c>
      <c r="J155" s="64">
        <v>2.11</v>
      </c>
      <c r="K155" s="65">
        <v>0</v>
      </c>
      <c r="L155" s="66">
        <v>846.35</v>
      </c>
      <c r="M155" s="66">
        <v>0.05</v>
      </c>
      <c r="N155" s="66">
        <v>0.05</v>
      </c>
    </row>
    <row r="156" spans="1:14" ht="15" customHeight="1" x14ac:dyDescent="0.25">
      <c r="A156" s="96">
        <v>652</v>
      </c>
      <c r="B156" s="96">
        <v>2000056194252</v>
      </c>
      <c r="C156" s="96">
        <v>602</v>
      </c>
      <c r="D156" s="96">
        <v>2000056194261</v>
      </c>
      <c r="E156" s="59" t="s">
        <v>321</v>
      </c>
      <c r="F156" s="192">
        <v>0</v>
      </c>
      <c r="G156" s="63">
        <v>0</v>
      </c>
      <c r="H156" s="64">
        <v>22.23</v>
      </c>
      <c r="I156" s="64">
        <v>0.99</v>
      </c>
      <c r="J156" s="64">
        <v>0.99</v>
      </c>
      <c r="K156" s="65">
        <v>0</v>
      </c>
      <c r="L156" s="66">
        <v>733.64</v>
      </c>
      <c r="M156" s="66">
        <v>0.05</v>
      </c>
      <c r="N156" s="66">
        <v>0.05</v>
      </c>
    </row>
    <row r="157" spans="1:14" ht="15" customHeight="1" x14ac:dyDescent="0.25">
      <c r="A157" s="96">
        <v>667</v>
      </c>
      <c r="B157" s="96">
        <v>2000055881610</v>
      </c>
      <c r="C157" s="96">
        <v>647</v>
      </c>
      <c r="D157" s="96">
        <v>2000055881629</v>
      </c>
      <c r="E157" s="59" t="s">
        <v>322</v>
      </c>
      <c r="F157" s="192">
        <v>0</v>
      </c>
      <c r="G157" s="63">
        <v>1.2450000000000001</v>
      </c>
      <c r="H157" s="64">
        <v>14.83</v>
      </c>
      <c r="I157" s="64">
        <v>1.52</v>
      </c>
      <c r="J157" s="64">
        <v>1.52</v>
      </c>
      <c r="K157" s="65">
        <v>0</v>
      </c>
      <c r="L157" s="66">
        <v>1756.43</v>
      </c>
      <c r="M157" s="66">
        <v>0.05</v>
      </c>
      <c r="N157" s="66">
        <v>0.05</v>
      </c>
    </row>
    <row r="158" spans="1:14" ht="15" customHeight="1" x14ac:dyDescent="0.25">
      <c r="A158" s="96">
        <v>465</v>
      </c>
      <c r="B158" s="96">
        <v>2000056474803</v>
      </c>
      <c r="C158" s="96">
        <v>954</v>
      </c>
      <c r="D158" s="96">
        <v>2000056474812</v>
      </c>
      <c r="E158" s="59" t="s">
        <v>323</v>
      </c>
      <c r="F158" s="192">
        <v>0</v>
      </c>
      <c r="G158" s="63">
        <v>0</v>
      </c>
      <c r="H158" s="64">
        <v>18.850000000000001</v>
      </c>
      <c r="I158" s="64">
        <v>0.97</v>
      </c>
      <c r="J158" s="64">
        <v>0.97</v>
      </c>
      <c r="K158" s="65">
        <v>0</v>
      </c>
      <c r="L158" s="66">
        <v>1885.15</v>
      </c>
      <c r="M158" s="66">
        <v>0.05</v>
      </c>
      <c r="N158" s="66">
        <v>0.05</v>
      </c>
    </row>
    <row r="159" spans="1:14" ht="15" customHeight="1" x14ac:dyDescent="0.25">
      <c r="A159" s="96">
        <v>653</v>
      </c>
      <c r="B159" s="96">
        <v>2000056179477</v>
      </c>
      <c r="C159" s="96">
        <v>603</v>
      </c>
      <c r="D159" s="96">
        <v>2000056179495</v>
      </c>
      <c r="E159" s="59" t="s">
        <v>324</v>
      </c>
      <c r="F159" s="192">
        <v>0</v>
      </c>
      <c r="G159" s="63">
        <v>0.79400000000000004</v>
      </c>
      <c r="H159" s="64">
        <v>12.74</v>
      </c>
      <c r="I159" s="64">
        <v>1.18</v>
      </c>
      <c r="J159" s="64">
        <v>1.18</v>
      </c>
      <c r="K159" s="65">
        <v>0</v>
      </c>
      <c r="L159" s="66">
        <v>1121.4100000000001</v>
      </c>
      <c r="M159" s="66">
        <v>0.05</v>
      </c>
      <c r="N159" s="66">
        <v>0.05</v>
      </c>
    </row>
    <row r="160" spans="1:14" ht="15" customHeight="1" x14ac:dyDescent="0.25">
      <c r="A160" s="96">
        <v>654</v>
      </c>
      <c r="B160" s="96">
        <v>2000056205295</v>
      </c>
      <c r="C160" s="96">
        <v>604</v>
      </c>
      <c r="D160" s="96">
        <v>2000056205310</v>
      </c>
      <c r="E160" s="59" t="s">
        <v>325</v>
      </c>
      <c r="F160" s="192">
        <v>0</v>
      </c>
      <c r="G160" s="63">
        <v>0.219</v>
      </c>
      <c r="H160" s="64">
        <v>11.92</v>
      </c>
      <c r="I160" s="64">
        <v>1.35</v>
      </c>
      <c r="J160" s="64">
        <v>1.35</v>
      </c>
      <c r="K160" s="65">
        <v>0</v>
      </c>
      <c r="L160" s="66">
        <v>1852.25</v>
      </c>
      <c r="M160" s="66">
        <v>0.05</v>
      </c>
      <c r="N160" s="66">
        <v>0.05</v>
      </c>
    </row>
    <row r="161" spans="1:14" ht="15" customHeight="1" x14ac:dyDescent="0.25">
      <c r="A161" s="96">
        <v>656</v>
      </c>
      <c r="B161" s="96">
        <v>2000056199942</v>
      </c>
      <c r="C161" s="96">
        <v>636</v>
      </c>
      <c r="D161" s="96">
        <v>2000056199951</v>
      </c>
      <c r="E161" s="59" t="s">
        <v>326</v>
      </c>
      <c r="F161" s="192">
        <v>0</v>
      </c>
      <c r="G161" s="63">
        <v>0.221</v>
      </c>
      <c r="H161" s="64">
        <v>7.71</v>
      </c>
      <c r="I161" s="64">
        <v>1.59</v>
      </c>
      <c r="J161" s="64">
        <v>1.59</v>
      </c>
      <c r="K161" s="65">
        <v>0</v>
      </c>
      <c r="L161" s="66">
        <v>841.06</v>
      </c>
      <c r="M161" s="66">
        <v>0.05</v>
      </c>
      <c r="N161" s="66">
        <v>0.05</v>
      </c>
    </row>
    <row r="162" spans="1:14" ht="15" customHeight="1" x14ac:dyDescent="0.25">
      <c r="A162" s="96">
        <v>664</v>
      </c>
      <c r="B162" s="96">
        <v>2000056063709</v>
      </c>
      <c r="C162" s="96">
        <v>964</v>
      </c>
      <c r="D162" s="96">
        <v>2000056063718</v>
      </c>
      <c r="E162" s="59" t="s">
        <v>327</v>
      </c>
      <c r="F162" s="192">
        <v>0</v>
      </c>
      <c r="G162" s="63">
        <v>0</v>
      </c>
      <c r="H162" s="64">
        <v>35.729999999999997</v>
      </c>
      <c r="I162" s="64">
        <v>1.07</v>
      </c>
      <c r="J162" s="64">
        <v>1.07</v>
      </c>
      <c r="K162" s="65">
        <v>0</v>
      </c>
      <c r="L162" s="66">
        <v>2591.64</v>
      </c>
      <c r="M162" s="66">
        <v>0.05</v>
      </c>
      <c r="N162" s="66">
        <v>0.05</v>
      </c>
    </row>
    <row r="163" spans="1:14" ht="15" customHeight="1" x14ac:dyDescent="0.25">
      <c r="A163" s="96">
        <v>524</v>
      </c>
      <c r="B163" s="96">
        <v>2000056300470</v>
      </c>
      <c r="C163" s="96">
        <v>404</v>
      </c>
      <c r="D163" s="96">
        <v>2000056300489</v>
      </c>
      <c r="E163" s="59" t="s">
        <v>328</v>
      </c>
      <c r="F163" s="192">
        <v>0</v>
      </c>
      <c r="G163" s="63">
        <v>0</v>
      </c>
      <c r="H163" s="64">
        <v>2.52</v>
      </c>
      <c r="I163" s="64">
        <v>1.78</v>
      </c>
      <c r="J163" s="64">
        <v>1.78</v>
      </c>
      <c r="K163" s="65">
        <v>0</v>
      </c>
      <c r="L163" s="66">
        <v>627.25</v>
      </c>
      <c r="M163" s="66">
        <v>0.05</v>
      </c>
      <c r="N163" s="66">
        <v>0.05</v>
      </c>
    </row>
    <row r="164" spans="1:14" ht="15" customHeight="1" x14ac:dyDescent="0.25">
      <c r="A164" s="96">
        <v>675</v>
      </c>
      <c r="B164" s="96">
        <v>2000055907808</v>
      </c>
      <c r="C164" s="96">
        <v>945</v>
      </c>
      <c r="D164" s="96">
        <v>2000055907817</v>
      </c>
      <c r="E164" s="59" t="s">
        <v>329</v>
      </c>
      <c r="F164" s="192">
        <v>0</v>
      </c>
      <c r="G164" s="63">
        <v>0.79700000000000004</v>
      </c>
      <c r="H164" s="64">
        <v>3.76</v>
      </c>
      <c r="I164" s="64">
        <v>1.63</v>
      </c>
      <c r="J164" s="64">
        <v>1.63</v>
      </c>
      <c r="K164" s="65">
        <v>0</v>
      </c>
      <c r="L164" s="66">
        <v>626.02</v>
      </c>
      <c r="M164" s="66">
        <v>0.05</v>
      </c>
      <c r="N164" s="66">
        <v>0.05</v>
      </c>
    </row>
    <row r="165" spans="1:14" ht="15" customHeight="1" x14ac:dyDescent="0.25">
      <c r="A165" s="96">
        <v>676</v>
      </c>
      <c r="B165" s="96">
        <v>2000055904773</v>
      </c>
      <c r="C165" s="96">
        <v>936</v>
      </c>
      <c r="D165" s="96">
        <v>2000055904782</v>
      </c>
      <c r="E165" s="59" t="s">
        <v>330</v>
      </c>
      <c r="F165" s="192">
        <v>0</v>
      </c>
      <c r="G165" s="63">
        <v>0</v>
      </c>
      <c r="H165" s="64">
        <v>6.92</v>
      </c>
      <c r="I165" s="64">
        <v>1.5</v>
      </c>
      <c r="J165" s="64">
        <v>1.5</v>
      </c>
      <c r="K165" s="65">
        <v>0</v>
      </c>
      <c r="L165" s="66">
        <v>622.85</v>
      </c>
      <c r="M165" s="66">
        <v>0.05</v>
      </c>
      <c r="N165" s="66">
        <v>0.05</v>
      </c>
    </row>
    <row r="166" spans="1:14" ht="15" customHeight="1" x14ac:dyDescent="0.25">
      <c r="A166" s="96">
        <v>681</v>
      </c>
      <c r="B166" s="96">
        <v>2000055926119</v>
      </c>
      <c r="C166" s="96">
        <v>781</v>
      </c>
      <c r="D166" s="96">
        <v>2000055926128</v>
      </c>
      <c r="E166" s="59" t="s">
        <v>331</v>
      </c>
      <c r="F166" s="192">
        <v>0</v>
      </c>
      <c r="G166" s="63">
        <v>0.23200000000000001</v>
      </c>
      <c r="H166" s="64">
        <v>39.74</v>
      </c>
      <c r="I166" s="64">
        <v>0.95</v>
      </c>
      <c r="J166" s="64">
        <v>0.95</v>
      </c>
      <c r="K166" s="65">
        <v>0</v>
      </c>
      <c r="L166" s="66">
        <v>935.12</v>
      </c>
      <c r="M166" s="66">
        <v>0.05</v>
      </c>
      <c r="N166" s="66">
        <v>0.05</v>
      </c>
    </row>
    <row r="167" spans="1:14" ht="15" customHeight="1" x14ac:dyDescent="0.25">
      <c r="A167" s="96">
        <v>668</v>
      </c>
      <c r="B167" s="96">
        <v>2000056199766</v>
      </c>
      <c r="C167" s="96">
        <v>968</v>
      </c>
      <c r="D167" s="96">
        <v>2000056199793</v>
      </c>
      <c r="E167" s="59" t="s">
        <v>332</v>
      </c>
      <c r="F167" s="192">
        <v>1</v>
      </c>
      <c r="G167" s="63">
        <v>0.22</v>
      </c>
      <c r="H167" s="64">
        <v>2193.23</v>
      </c>
      <c r="I167" s="64">
        <v>0.87</v>
      </c>
      <c r="J167" s="64">
        <v>0.87</v>
      </c>
      <c r="K167" s="65">
        <v>0</v>
      </c>
      <c r="L167" s="66">
        <v>2367.4899999999998</v>
      </c>
      <c r="M167" s="66">
        <v>0.05</v>
      </c>
      <c r="N167" s="66">
        <v>0.05</v>
      </c>
    </row>
    <row r="168" spans="1:14" ht="15" customHeight="1" x14ac:dyDescent="0.25">
      <c r="A168" s="96">
        <v>670</v>
      </c>
      <c r="B168" s="96">
        <v>2000056222885</v>
      </c>
      <c r="C168" s="96">
        <v>970</v>
      </c>
      <c r="D168" s="96">
        <v>2000056222894</v>
      </c>
      <c r="E168" s="59" t="s">
        <v>333</v>
      </c>
      <c r="F168" s="192">
        <v>0</v>
      </c>
      <c r="G168" s="63">
        <v>0.59099999999999997</v>
      </c>
      <c r="H168" s="64">
        <v>12.47</v>
      </c>
      <c r="I168" s="64">
        <v>0.98</v>
      </c>
      <c r="J168" s="64">
        <v>0.98</v>
      </c>
      <c r="K168" s="65">
        <v>0</v>
      </c>
      <c r="L168" s="66">
        <v>617.29999999999995</v>
      </c>
      <c r="M168" s="66">
        <v>0.05</v>
      </c>
      <c r="N168" s="66">
        <v>0.05</v>
      </c>
    </row>
    <row r="169" spans="1:14" ht="15" customHeight="1" x14ac:dyDescent="0.25">
      <c r="A169" s="96">
        <v>671</v>
      </c>
      <c r="B169" s="96">
        <v>2000056002307</v>
      </c>
      <c r="C169" s="96">
        <v>971</v>
      </c>
      <c r="D169" s="96">
        <v>2000056002316</v>
      </c>
      <c r="E169" s="59" t="s">
        <v>334</v>
      </c>
      <c r="F169" s="192">
        <v>0</v>
      </c>
      <c r="G169" s="63">
        <v>0</v>
      </c>
      <c r="H169" s="64">
        <v>20.54</v>
      </c>
      <c r="I169" s="64">
        <v>1.43</v>
      </c>
      <c r="J169" s="64">
        <v>1.43</v>
      </c>
      <c r="K169" s="65">
        <v>0</v>
      </c>
      <c r="L169" s="66">
        <v>4518.18</v>
      </c>
      <c r="M169" s="66">
        <v>0.05</v>
      </c>
      <c r="N169" s="66">
        <v>0.05</v>
      </c>
    </row>
    <row r="170" spans="1:14" ht="15" customHeight="1" x14ac:dyDescent="0.25">
      <c r="A170" s="96">
        <v>677</v>
      </c>
      <c r="B170" s="96">
        <v>2000055904791</v>
      </c>
      <c r="C170" s="96">
        <v>777</v>
      </c>
      <c r="D170" s="96">
        <v>2000055904807</v>
      </c>
      <c r="E170" s="59" t="s">
        <v>335</v>
      </c>
      <c r="F170" s="192">
        <v>0</v>
      </c>
      <c r="G170" s="63">
        <v>0</v>
      </c>
      <c r="H170" s="64">
        <v>9.31</v>
      </c>
      <c r="I170" s="64">
        <v>0.91</v>
      </c>
      <c r="J170" s="64">
        <v>0.91</v>
      </c>
      <c r="K170" s="65">
        <v>0</v>
      </c>
      <c r="L170" s="66">
        <v>620.46</v>
      </c>
      <c r="M170" s="66">
        <v>0.05</v>
      </c>
      <c r="N170" s="66">
        <v>0.05</v>
      </c>
    </row>
    <row r="171" spans="1:14" ht="15" customHeight="1" x14ac:dyDescent="0.25">
      <c r="A171" s="96">
        <v>678</v>
      </c>
      <c r="B171" s="96">
        <v>2000055916272</v>
      </c>
      <c r="C171" s="96">
        <v>778</v>
      </c>
      <c r="D171" s="96">
        <v>2000055916281</v>
      </c>
      <c r="E171" s="59" t="s">
        <v>336</v>
      </c>
      <c r="F171" s="192">
        <v>0</v>
      </c>
      <c r="G171" s="63">
        <v>9.1999999999999998E-2</v>
      </c>
      <c r="H171" s="64">
        <v>10.32</v>
      </c>
      <c r="I171" s="64">
        <v>1.33</v>
      </c>
      <c r="J171" s="64">
        <v>1.33</v>
      </c>
      <c r="K171" s="65">
        <v>0</v>
      </c>
      <c r="L171" s="66">
        <v>619.45000000000005</v>
      </c>
      <c r="M171" s="66">
        <v>0.05</v>
      </c>
      <c r="N171" s="66">
        <v>0.05</v>
      </c>
    </row>
    <row r="172" spans="1:14" ht="15" customHeight="1" x14ac:dyDescent="0.25">
      <c r="A172" s="96">
        <v>679</v>
      </c>
      <c r="B172" s="96">
        <v>2000055891167</v>
      </c>
      <c r="C172" s="96">
        <v>779</v>
      </c>
      <c r="D172" s="96">
        <v>2000055891176</v>
      </c>
      <c r="E172" s="59" t="s">
        <v>337</v>
      </c>
      <c r="F172" s="192">
        <v>0</v>
      </c>
      <c r="G172" s="63">
        <v>0.60399999999999998</v>
      </c>
      <c r="H172" s="64">
        <v>20.12</v>
      </c>
      <c r="I172" s="64">
        <v>1.43</v>
      </c>
      <c r="J172" s="64">
        <v>1.43</v>
      </c>
      <c r="K172" s="65">
        <v>0</v>
      </c>
      <c r="L172" s="66">
        <v>2009.97</v>
      </c>
      <c r="M172" s="66">
        <v>0.05</v>
      </c>
      <c r="N172" s="66">
        <v>0.05</v>
      </c>
    </row>
    <row r="173" spans="1:14" ht="15" customHeight="1" x14ac:dyDescent="0.25">
      <c r="A173" s="96">
        <v>672</v>
      </c>
      <c r="B173" s="96">
        <v>2000056147378</v>
      </c>
      <c r="C173" s="96">
        <v>972</v>
      </c>
      <c r="D173" s="96">
        <v>2000056147387</v>
      </c>
      <c r="E173" s="59" t="s">
        <v>338</v>
      </c>
      <c r="F173" s="192">
        <v>0</v>
      </c>
      <c r="G173" s="63">
        <v>0</v>
      </c>
      <c r="H173" s="64">
        <v>8.76</v>
      </c>
      <c r="I173" s="64">
        <v>4.21</v>
      </c>
      <c r="J173" s="64">
        <v>4.21</v>
      </c>
      <c r="K173" s="65">
        <v>0</v>
      </c>
      <c r="L173" s="66">
        <v>3892.84</v>
      </c>
      <c r="M173" s="66">
        <v>0.05</v>
      </c>
      <c r="N173" s="66">
        <v>0.05</v>
      </c>
    </row>
    <row r="174" spans="1:14" ht="15" customHeight="1" x14ac:dyDescent="0.25">
      <c r="A174" s="96">
        <v>680</v>
      </c>
      <c r="B174" s="96">
        <v>2000055908537</v>
      </c>
      <c r="C174" s="96">
        <v>780</v>
      </c>
      <c r="D174" s="96">
        <v>2000055908546</v>
      </c>
      <c r="E174" s="59" t="s">
        <v>339</v>
      </c>
      <c r="F174" s="192">
        <v>0</v>
      </c>
      <c r="G174" s="63">
        <v>0</v>
      </c>
      <c r="H174" s="64">
        <v>4.1500000000000004</v>
      </c>
      <c r="I174" s="64">
        <v>1.1000000000000001</v>
      </c>
      <c r="J174" s="64">
        <v>1.1000000000000001</v>
      </c>
      <c r="K174" s="65">
        <v>0</v>
      </c>
      <c r="L174" s="66">
        <v>432.55</v>
      </c>
      <c r="M174" s="66">
        <v>0.05</v>
      </c>
      <c r="N174" s="66">
        <v>0.05</v>
      </c>
    </row>
    <row r="175" spans="1:14" ht="15" customHeight="1" x14ac:dyDescent="0.25">
      <c r="A175" s="96">
        <v>674</v>
      </c>
      <c r="B175" s="96">
        <v>2000056049271</v>
      </c>
      <c r="C175" s="96">
        <v>974</v>
      </c>
      <c r="D175" s="96">
        <v>2000056049280</v>
      </c>
      <c r="E175" s="59" t="s">
        <v>340</v>
      </c>
      <c r="F175" s="192">
        <v>0</v>
      </c>
      <c r="G175" s="63">
        <v>0</v>
      </c>
      <c r="H175" s="64">
        <v>4.1900000000000004</v>
      </c>
      <c r="I175" s="64">
        <v>1.04</v>
      </c>
      <c r="J175" s="64">
        <v>1.04</v>
      </c>
      <c r="K175" s="65">
        <v>0</v>
      </c>
      <c r="L175" s="66">
        <v>432.52</v>
      </c>
      <c r="M175" s="66">
        <v>0.05</v>
      </c>
      <c r="N175" s="66">
        <v>0.05</v>
      </c>
    </row>
    <row r="176" spans="1:14" ht="15" customHeight="1" x14ac:dyDescent="0.25">
      <c r="A176" s="96">
        <v>682</v>
      </c>
      <c r="B176" s="96">
        <v>2000056049305</v>
      </c>
      <c r="C176" s="96">
        <v>782</v>
      </c>
      <c r="D176" s="96">
        <v>2000056049314</v>
      </c>
      <c r="E176" s="59" t="s">
        <v>341</v>
      </c>
      <c r="F176" s="192">
        <v>0</v>
      </c>
      <c r="G176" s="63">
        <v>0</v>
      </c>
      <c r="H176" s="64">
        <v>4.4000000000000004</v>
      </c>
      <c r="I176" s="64">
        <v>1.1100000000000001</v>
      </c>
      <c r="J176" s="64">
        <v>1.1100000000000001</v>
      </c>
      <c r="K176" s="65">
        <v>0</v>
      </c>
      <c r="L176" s="66">
        <v>432.3</v>
      </c>
      <c r="M176" s="66">
        <v>0.05</v>
      </c>
      <c r="N176" s="66">
        <v>0.05</v>
      </c>
    </row>
    <row r="177" spans="1:14" ht="15" customHeight="1" x14ac:dyDescent="0.25">
      <c r="A177" s="96" t="s">
        <v>342</v>
      </c>
      <c r="B177" s="96">
        <v>2000056827906</v>
      </c>
      <c r="C177" s="96" t="s">
        <v>343</v>
      </c>
      <c r="D177" s="96">
        <v>2000056827915</v>
      </c>
      <c r="E177" s="59" t="s">
        <v>344</v>
      </c>
      <c r="F177" s="192">
        <v>0</v>
      </c>
      <c r="G177" s="63">
        <v>0</v>
      </c>
      <c r="H177" s="64">
        <v>23.76</v>
      </c>
      <c r="I177" s="64">
        <v>0.8</v>
      </c>
      <c r="J177" s="64">
        <v>0.8</v>
      </c>
      <c r="K177" s="65">
        <v>0</v>
      </c>
      <c r="L177" s="66">
        <v>412.94</v>
      </c>
      <c r="M177" s="66">
        <v>0.05</v>
      </c>
      <c r="N177" s="66">
        <v>0.05</v>
      </c>
    </row>
    <row r="178" spans="1:14" ht="15" customHeight="1" x14ac:dyDescent="0.25">
      <c r="A178" s="96">
        <v>683</v>
      </c>
      <c r="B178" s="96">
        <v>2000056169804</v>
      </c>
      <c r="C178" s="96">
        <v>783</v>
      </c>
      <c r="D178" s="96">
        <v>2000056169822</v>
      </c>
      <c r="E178" s="59" t="s">
        <v>345</v>
      </c>
      <c r="F178" s="192">
        <v>0</v>
      </c>
      <c r="G178" s="63">
        <v>0.60199999999999998</v>
      </c>
      <c r="H178" s="64">
        <v>6.18</v>
      </c>
      <c r="I178" s="64">
        <v>1.96</v>
      </c>
      <c r="J178" s="64">
        <v>1.96</v>
      </c>
      <c r="K178" s="65">
        <v>0</v>
      </c>
      <c r="L178" s="66">
        <v>1346.97</v>
      </c>
      <c r="M178" s="66">
        <v>0.05</v>
      </c>
      <c r="N178" s="66">
        <v>0.05</v>
      </c>
    </row>
    <row r="179" spans="1:14" ht="15" customHeight="1" x14ac:dyDescent="0.25">
      <c r="A179" s="96">
        <v>684</v>
      </c>
      <c r="B179" s="96">
        <v>2000056179662</v>
      </c>
      <c r="C179" s="96">
        <v>784</v>
      </c>
      <c r="D179" s="96">
        <v>2000056179680</v>
      </c>
      <c r="E179" s="59" t="s">
        <v>346</v>
      </c>
      <c r="F179" s="192">
        <v>0</v>
      </c>
      <c r="G179" s="63">
        <v>0</v>
      </c>
      <c r="H179" s="64">
        <v>8.02</v>
      </c>
      <c r="I179" s="64">
        <v>1.42</v>
      </c>
      <c r="J179" s="64">
        <v>1.42</v>
      </c>
      <c r="K179" s="65">
        <v>0</v>
      </c>
      <c r="L179" s="66">
        <v>750.86</v>
      </c>
      <c r="M179" s="66">
        <v>0.05</v>
      </c>
      <c r="N179" s="66">
        <v>0.05</v>
      </c>
    </row>
    <row r="180" spans="1:14" ht="15" customHeight="1" x14ac:dyDescent="0.25">
      <c r="A180" s="96">
        <v>685</v>
      </c>
      <c r="B180" s="96">
        <v>2000056107107</v>
      </c>
      <c r="C180" s="96">
        <v>785</v>
      </c>
      <c r="D180" s="96">
        <v>2000056107125</v>
      </c>
      <c r="E180" s="59" t="s">
        <v>347</v>
      </c>
      <c r="F180" s="192">
        <v>0</v>
      </c>
      <c r="G180" s="63">
        <v>0</v>
      </c>
      <c r="H180" s="64">
        <v>4.66</v>
      </c>
      <c r="I180" s="64">
        <v>1.84</v>
      </c>
      <c r="J180" s="64">
        <v>1.84</v>
      </c>
      <c r="K180" s="65">
        <v>0</v>
      </c>
      <c r="L180" s="66">
        <v>625.11</v>
      </c>
      <c r="M180" s="66">
        <v>0.05</v>
      </c>
      <c r="N180" s="66">
        <v>0.05</v>
      </c>
    </row>
    <row r="181" spans="1:14" ht="15" customHeight="1" x14ac:dyDescent="0.25">
      <c r="A181" s="96">
        <v>686</v>
      </c>
      <c r="B181" s="96">
        <v>2000056113954</v>
      </c>
      <c r="C181" s="96">
        <v>786</v>
      </c>
      <c r="D181" s="96">
        <v>2000056113963</v>
      </c>
      <c r="E181" s="59" t="s">
        <v>348</v>
      </c>
      <c r="F181" s="192">
        <v>0</v>
      </c>
      <c r="G181" s="63">
        <v>0.22</v>
      </c>
      <c r="H181" s="64">
        <v>5.71</v>
      </c>
      <c r="I181" s="64">
        <v>1.96</v>
      </c>
      <c r="J181" s="64">
        <v>1.96</v>
      </c>
      <c r="K181" s="65">
        <v>0</v>
      </c>
      <c r="L181" s="66">
        <v>624.05999999999995</v>
      </c>
      <c r="M181" s="66">
        <v>0.05</v>
      </c>
      <c r="N181" s="66">
        <v>0.05</v>
      </c>
    </row>
    <row r="182" spans="1:14" ht="15" customHeight="1" x14ac:dyDescent="0.25">
      <c r="A182" s="96">
        <v>687</v>
      </c>
      <c r="B182" s="96">
        <v>2000056138132</v>
      </c>
      <c r="C182" s="96">
        <v>787</v>
      </c>
      <c r="D182" s="96">
        <v>2000056138160</v>
      </c>
      <c r="E182" s="59" t="s">
        <v>349</v>
      </c>
      <c r="F182" s="192">
        <v>0</v>
      </c>
      <c r="G182" s="63">
        <v>0.222</v>
      </c>
      <c r="H182" s="64">
        <v>2.09</v>
      </c>
      <c r="I182" s="64">
        <v>1.73</v>
      </c>
      <c r="J182" s="64">
        <v>1.73</v>
      </c>
      <c r="K182" s="65">
        <v>0</v>
      </c>
      <c r="L182" s="66">
        <v>627.67999999999995</v>
      </c>
      <c r="M182" s="66">
        <v>0.05</v>
      </c>
      <c r="N182" s="66">
        <v>0.05</v>
      </c>
    </row>
    <row r="183" spans="1:14" ht="15" customHeight="1" x14ac:dyDescent="0.25">
      <c r="A183" s="96">
        <v>688</v>
      </c>
      <c r="B183" s="96">
        <v>2000056167913</v>
      </c>
      <c r="C183" s="96">
        <v>788</v>
      </c>
      <c r="D183" s="96">
        <v>2000056167922</v>
      </c>
      <c r="E183" s="59" t="s">
        <v>350</v>
      </c>
      <c r="F183" s="192">
        <v>0</v>
      </c>
      <c r="G183" s="63">
        <v>0.60199999999999998</v>
      </c>
      <c r="H183" s="64">
        <v>0.91</v>
      </c>
      <c r="I183" s="64">
        <v>2.7</v>
      </c>
      <c r="J183" s="64">
        <v>2.7</v>
      </c>
      <c r="K183" s="65">
        <v>0</v>
      </c>
      <c r="L183" s="66">
        <v>435.79</v>
      </c>
      <c r="M183" s="66">
        <v>0.05</v>
      </c>
      <c r="N183" s="66">
        <v>0.05</v>
      </c>
    </row>
    <row r="184" spans="1:14" ht="15" customHeight="1" x14ac:dyDescent="0.25">
      <c r="A184" s="96">
        <v>525</v>
      </c>
      <c r="B184" s="96">
        <v>2000056537756</v>
      </c>
      <c r="C184" s="96">
        <v>956</v>
      </c>
      <c r="D184" s="96">
        <v>2000056537783</v>
      </c>
      <c r="E184" s="59" t="s">
        <v>351</v>
      </c>
      <c r="F184" s="192">
        <v>0</v>
      </c>
      <c r="G184" s="63">
        <v>0.20399999999999999</v>
      </c>
      <c r="H184" s="64">
        <v>29.71</v>
      </c>
      <c r="I184" s="64">
        <v>1.6</v>
      </c>
      <c r="J184" s="64">
        <v>1.6</v>
      </c>
      <c r="K184" s="65">
        <v>0</v>
      </c>
      <c r="L184" s="66">
        <v>5249</v>
      </c>
      <c r="M184" s="66">
        <v>0.05</v>
      </c>
      <c r="N184" s="66">
        <v>0.05</v>
      </c>
    </row>
    <row r="185" spans="1:14" ht="15" customHeight="1" x14ac:dyDescent="0.25">
      <c r="A185" s="96">
        <v>689</v>
      </c>
      <c r="B185" s="96">
        <v>2000055874960</v>
      </c>
      <c r="C185" s="96">
        <v>789</v>
      </c>
      <c r="D185" s="96" t="s">
        <v>352</v>
      </c>
      <c r="E185" s="59" t="s">
        <v>353</v>
      </c>
      <c r="F185" s="192">
        <v>2</v>
      </c>
      <c r="G185" s="63">
        <v>0</v>
      </c>
      <c r="H185" s="64">
        <v>13550.06</v>
      </c>
      <c r="I185" s="64">
        <v>0.77</v>
      </c>
      <c r="J185" s="64">
        <v>0.77</v>
      </c>
      <c r="K185" s="65">
        <v>0</v>
      </c>
      <c r="L185" s="66">
        <v>13213.94</v>
      </c>
      <c r="M185" s="66">
        <v>0.05</v>
      </c>
      <c r="N185" s="66">
        <v>0.05</v>
      </c>
    </row>
    <row r="186" spans="1:14" ht="15" customHeight="1" x14ac:dyDescent="0.25">
      <c r="A186" s="96">
        <v>690</v>
      </c>
      <c r="B186" s="96">
        <v>2000056147225</v>
      </c>
      <c r="C186" s="96">
        <v>790</v>
      </c>
      <c r="D186" s="96">
        <v>2000056147261</v>
      </c>
      <c r="E186" s="59" t="s">
        <v>354</v>
      </c>
      <c r="F186" s="192">
        <v>0</v>
      </c>
      <c r="G186" s="63">
        <v>0</v>
      </c>
      <c r="H186" s="64">
        <v>8.07</v>
      </c>
      <c r="I186" s="64">
        <v>1.6</v>
      </c>
      <c r="J186" s="64">
        <v>1.6</v>
      </c>
      <c r="K186" s="65">
        <v>0</v>
      </c>
      <c r="L186" s="66">
        <v>1345.08</v>
      </c>
      <c r="M186" s="66">
        <v>0.05</v>
      </c>
      <c r="N186" s="66">
        <v>0.05</v>
      </c>
    </row>
    <row r="187" spans="1:14" ht="15" customHeight="1" x14ac:dyDescent="0.25">
      <c r="A187" s="96">
        <v>691</v>
      </c>
      <c r="B187" s="96">
        <v>2000055932200</v>
      </c>
      <c r="C187" s="96">
        <v>791</v>
      </c>
      <c r="D187" s="96">
        <v>2000055932238</v>
      </c>
      <c r="E187" s="59" t="s">
        <v>355</v>
      </c>
      <c r="F187" s="192">
        <v>0</v>
      </c>
      <c r="G187" s="63">
        <v>0</v>
      </c>
      <c r="H187" s="64">
        <v>1.26</v>
      </c>
      <c r="I187" s="64">
        <v>4.5</v>
      </c>
      <c r="J187" s="64">
        <v>4.5</v>
      </c>
      <c r="K187" s="65">
        <v>0</v>
      </c>
      <c r="L187" s="66">
        <v>628.51</v>
      </c>
      <c r="M187" s="66">
        <v>0.05</v>
      </c>
      <c r="N187" s="66">
        <v>0.05</v>
      </c>
    </row>
    <row r="188" spans="1:14" ht="223.5" customHeight="1" x14ac:dyDescent="0.25">
      <c r="A188" s="96">
        <v>729</v>
      </c>
      <c r="B188" s="96" t="s">
        <v>356</v>
      </c>
      <c r="C188" s="96" t="s">
        <v>164</v>
      </c>
      <c r="D188" s="96"/>
      <c r="E188" s="59" t="s">
        <v>357</v>
      </c>
      <c r="F188" s="192">
        <v>4</v>
      </c>
      <c r="G188" s="63">
        <v>0.77400000000000002</v>
      </c>
      <c r="H188" s="64">
        <v>171421.08</v>
      </c>
      <c r="I188" s="64">
        <v>1.59</v>
      </c>
      <c r="J188" s="64">
        <v>1.59</v>
      </c>
      <c r="K188" s="65">
        <v>0</v>
      </c>
      <c r="L188" s="66">
        <v>0</v>
      </c>
      <c r="M188" s="66">
        <v>0</v>
      </c>
      <c r="N188" s="66">
        <v>0</v>
      </c>
    </row>
    <row r="189" spans="1:14" ht="15" customHeight="1" x14ac:dyDescent="0.25">
      <c r="A189" s="96">
        <v>527</v>
      </c>
      <c r="B189" s="96">
        <v>2000056441375</v>
      </c>
      <c r="C189" s="96">
        <v>962</v>
      </c>
      <c r="D189" s="96">
        <v>2000056441384</v>
      </c>
      <c r="E189" s="59" t="s">
        <v>358</v>
      </c>
      <c r="F189" s="192">
        <v>0</v>
      </c>
      <c r="G189" s="63">
        <v>0</v>
      </c>
      <c r="H189" s="64">
        <v>6.91</v>
      </c>
      <c r="I189" s="64">
        <v>0.95</v>
      </c>
      <c r="J189" s="64">
        <v>0.95</v>
      </c>
      <c r="K189" s="65">
        <v>0</v>
      </c>
      <c r="L189" s="66">
        <v>748.95</v>
      </c>
      <c r="M189" s="66">
        <v>0.05</v>
      </c>
      <c r="N189" s="66">
        <v>0.05</v>
      </c>
    </row>
    <row r="190" spans="1:14" ht="15" customHeight="1" x14ac:dyDescent="0.25">
      <c r="A190" s="96">
        <v>692</v>
      </c>
      <c r="B190" s="96">
        <v>2000056204956</v>
      </c>
      <c r="C190" s="96">
        <v>792</v>
      </c>
      <c r="D190" s="96">
        <v>2000056204965</v>
      </c>
      <c r="E190" s="59" t="s">
        <v>359</v>
      </c>
      <c r="F190" s="192">
        <v>0</v>
      </c>
      <c r="G190" s="63">
        <v>0</v>
      </c>
      <c r="H190" s="64">
        <v>80.03</v>
      </c>
      <c r="I190" s="64">
        <v>1.48</v>
      </c>
      <c r="J190" s="64">
        <v>1.48</v>
      </c>
      <c r="K190" s="65">
        <v>0</v>
      </c>
      <c r="L190" s="66">
        <v>9336.6</v>
      </c>
      <c r="M190" s="66">
        <v>0.05</v>
      </c>
      <c r="N190" s="66">
        <v>0.05</v>
      </c>
    </row>
    <row r="191" spans="1:14" ht="15" customHeight="1" x14ac:dyDescent="0.25">
      <c r="A191" s="96">
        <v>528</v>
      </c>
      <c r="B191" s="96">
        <v>2000056213152</v>
      </c>
      <c r="C191" s="96">
        <v>618</v>
      </c>
      <c r="D191" s="96">
        <v>2000056439613</v>
      </c>
      <c r="E191" s="59" t="s">
        <v>360</v>
      </c>
      <c r="F191" s="192">
        <v>0</v>
      </c>
      <c r="G191" s="63">
        <v>0</v>
      </c>
      <c r="H191" s="64">
        <v>18.329999999999998</v>
      </c>
      <c r="I191" s="64">
        <v>1.48</v>
      </c>
      <c r="J191" s="64">
        <v>1.48</v>
      </c>
      <c r="K191" s="65">
        <v>0</v>
      </c>
      <c r="L191" s="66">
        <v>5787.35</v>
      </c>
      <c r="M191" s="66">
        <v>0.05</v>
      </c>
      <c r="N191" s="66">
        <v>0.05</v>
      </c>
    </row>
    <row r="192" spans="1:14" ht="15" customHeight="1" x14ac:dyDescent="0.25">
      <c r="A192" s="96">
        <v>693</v>
      </c>
      <c r="B192" s="96">
        <v>2000056147396</v>
      </c>
      <c r="C192" s="96">
        <v>793</v>
      </c>
      <c r="D192" s="96">
        <v>2000056147401</v>
      </c>
      <c r="E192" s="59" t="s">
        <v>361</v>
      </c>
      <c r="F192" s="192">
        <v>0</v>
      </c>
      <c r="G192" s="63">
        <v>0.60299999999999998</v>
      </c>
      <c r="H192" s="64">
        <v>1.99</v>
      </c>
      <c r="I192" s="64">
        <v>2.2799999999999998</v>
      </c>
      <c r="J192" s="64">
        <v>2.2799999999999998</v>
      </c>
      <c r="K192" s="65">
        <v>0</v>
      </c>
      <c r="L192" s="66">
        <v>627.78</v>
      </c>
      <c r="M192" s="66">
        <v>0.05</v>
      </c>
      <c r="N192" s="66">
        <v>0.05</v>
      </c>
    </row>
    <row r="193" spans="1:14" ht="15" customHeight="1" x14ac:dyDescent="0.25">
      <c r="A193" s="96">
        <v>529</v>
      </c>
      <c r="B193" s="96">
        <v>2000056359669</v>
      </c>
      <c r="C193" s="96">
        <v>989</v>
      </c>
      <c r="D193" s="96">
        <v>2000056359863</v>
      </c>
      <c r="E193" s="59" t="s">
        <v>362</v>
      </c>
      <c r="F193" s="192">
        <v>0</v>
      </c>
      <c r="G193" s="63">
        <v>0</v>
      </c>
      <c r="H193" s="64">
        <v>32.47</v>
      </c>
      <c r="I193" s="64">
        <v>1.5</v>
      </c>
      <c r="J193" s="64">
        <v>1.5</v>
      </c>
      <c r="K193" s="65">
        <v>0</v>
      </c>
      <c r="L193" s="66">
        <v>4546.08</v>
      </c>
      <c r="M193" s="66">
        <v>0.05</v>
      </c>
      <c r="N193" s="66">
        <v>0.05</v>
      </c>
    </row>
    <row r="194" spans="1:14" ht="15" customHeight="1" x14ac:dyDescent="0.25">
      <c r="A194" s="96">
        <v>694</v>
      </c>
      <c r="B194" s="96">
        <v>2000056202391</v>
      </c>
      <c r="C194" s="96">
        <v>794</v>
      </c>
      <c r="D194" s="96">
        <v>2000056202407</v>
      </c>
      <c r="E194" s="59" t="s">
        <v>363</v>
      </c>
      <c r="F194" s="192">
        <v>0</v>
      </c>
      <c r="G194" s="63">
        <v>0.79200000000000004</v>
      </c>
      <c r="H194" s="64">
        <v>25.42</v>
      </c>
      <c r="I194" s="64">
        <v>1.02</v>
      </c>
      <c r="J194" s="64">
        <v>1.02</v>
      </c>
      <c r="K194" s="65">
        <v>0</v>
      </c>
      <c r="L194" s="66">
        <v>2382.96</v>
      </c>
      <c r="M194" s="66">
        <v>0.05</v>
      </c>
      <c r="N194" s="66">
        <v>0.05</v>
      </c>
    </row>
    <row r="195" spans="1:14" ht="15" customHeight="1" x14ac:dyDescent="0.25">
      <c r="A195" s="96">
        <v>585</v>
      </c>
      <c r="B195" s="96">
        <v>2000056452109</v>
      </c>
      <c r="C195" s="96">
        <v>963</v>
      </c>
      <c r="D195" s="96">
        <v>2000056452118</v>
      </c>
      <c r="E195" s="59" t="s">
        <v>364</v>
      </c>
      <c r="F195" s="192">
        <v>0</v>
      </c>
      <c r="G195" s="63">
        <v>0.221</v>
      </c>
      <c r="H195" s="64">
        <v>11.64</v>
      </c>
      <c r="I195" s="64">
        <v>1.34</v>
      </c>
      <c r="J195" s="64">
        <v>1.34</v>
      </c>
      <c r="K195" s="65">
        <v>0</v>
      </c>
      <c r="L195" s="66">
        <v>870.33</v>
      </c>
      <c r="M195" s="66">
        <v>0.05</v>
      </c>
      <c r="N195" s="66">
        <v>0.05</v>
      </c>
    </row>
    <row r="196" spans="1:14" ht="15" customHeight="1" x14ac:dyDescent="0.25">
      <c r="A196" s="96">
        <v>695</v>
      </c>
      <c r="B196" s="96">
        <v>2000056186400</v>
      </c>
      <c r="C196" s="96">
        <v>795</v>
      </c>
      <c r="D196" s="96">
        <v>2000056186438</v>
      </c>
      <c r="E196" s="59" t="s">
        <v>365</v>
      </c>
      <c r="F196" s="192">
        <v>0</v>
      </c>
      <c r="G196" s="63">
        <v>0</v>
      </c>
      <c r="H196" s="64">
        <v>55.67</v>
      </c>
      <c r="I196" s="64">
        <v>1.41</v>
      </c>
      <c r="J196" s="64">
        <v>1.41</v>
      </c>
      <c r="K196" s="65">
        <v>0</v>
      </c>
      <c r="L196" s="66">
        <v>11438.2</v>
      </c>
      <c r="M196" s="66">
        <v>0.05</v>
      </c>
      <c r="N196" s="66">
        <v>0.05</v>
      </c>
    </row>
    <row r="197" spans="1:14" ht="15" customHeight="1" x14ac:dyDescent="0.25">
      <c r="A197" s="96">
        <v>696</v>
      </c>
      <c r="B197" s="96">
        <v>2000056166440</v>
      </c>
      <c r="C197" s="96">
        <v>796</v>
      </c>
      <c r="D197" s="96">
        <v>2000056166469</v>
      </c>
      <c r="E197" s="59" t="s">
        <v>366</v>
      </c>
      <c r="F197" s="192">
        <v>0</v>
      </c>
      <c r="G197" s="63">
        <v>0</v>
      </c>
      <c r="H197" s="64">
        <v>68.900000000000006</v>
      </c>
      <c r="I197" s="64">
        <v>1.85</v>
      </c>
      <c r="J197" s="64">
        <v>1.85</v>
      </c>
      <c r="K197" s="65">
        <v>0</v>
      </c>
      <c r="L197" s="66">
        <v>5511.78</v>
      </c>
      <c r="M197" s="66">
        <v>0.05</v>
      </c>
      <c r="N197" s="66">
        <v>0.05</v>
      </c>
    </row>
    <row r="198" spans="1:14" ht="15" customHeight="1" x14ac:dyDescent="0.25">
      <c r="A198" s="96" t="s">
        <v>367</v>
      </c>
      <c r="B198" s="96">
        <v>2000056792652</v>
      </c>
      <c r="C198" s="96" t="s">
        <v>368</v>
      </c>
      <c r="D198" s="96">
        <v>2000056792661</v>
      </c>
      <c r="E198" s="59" t="s">
        <v>369</v>
      </c>
      <c r="F198" s="192">
        <v>0</v>
      </c>
      <c r="G198" s="63">
        <v>0</v>
      </c>
      <c r="H198" s="64">
        <v>3.4</v>
      </c>
      <c r="I198" s="64">
        <v>0.77</v>
      </c>
      <c r="J198" s="64">
        <v>0.77</v>
      </c>
      <c r="K198" s="65">
        <v>0</v>
      </c>
      <c r="L198" s="66">
        <v>815.52</v>
      </c>
      <c r="M198" s="66">
        <v>0.05</v>
      </c>
      <c r="N198" s="66">
        <v>0.05</v>
      </c>
    </row>
    <row r="199" spans="1:14" ht="15" customHeight="1" x14ac:dyDescent="0.25">
      <c r="A199" s="96">
        <v>595</v>
      </c>
      <c r="B199" s="96">
        <v>2000056384832</v>
      </c>
      <c r="C199" s="96">
        <v>980</v>
      </c>
      <c r="D199" s="96">
        <v>2000056384850</v>
      </c>
      <c r="E199" s="59" t="s">
        <v>370</v>
      </c>
      <c r="F199" s="192">
        <v>1</v>
      </c>
      <c r="G199" s="63">
        <v>0</v>
      </c>
      <c r="H199" s="64">
        <v>2175.3200000000002</v>
      </c>
      <c r="I199" s="64">
        <v>0.89</v>
      </c>
      <c r="J199" s="64">
        <v>0.89</v>
      </c>
      <c r="K199" s="65">
        <v>0</v>
      </c>
      <c r="L199" s="66">
        <v>758.11</v>
      </c>
      <c r="M199" s="66">
        <v>0.05</v>
      </c>
      <c r="N199" s="66">
        <v>0.05</v>
      </c>
    </row>
    <row r="200" spans="1:14" ht="15" customHeight="1" x14ac:dyDescent="0.25">
      <c r="A200" s="96">
        <v>655</v>
      </c>
      <c r="B200" s="96">
        <v>2000056536112</v>
      </c>
      <c r="C200" s="96">
        <v>955</v>
      </c>
      <c r="D200" s="96">
        <v>2000056536121</v>
      </c>
      <c r="E200" s="59" t="s">
        <v>371</v>
      </c>
      <c r="F200" s="192">
        <v>0</v>
      </c>
      <c r="G200" s="63">
        <v>0</v>
      </c>
      <c r="H200" s="64">
        <v>17.18</v>
      </c>
      <c r="I200" s="64">
        <v>1.1399999999999999</v>
      </c>
      <c r="J200" s="64">
        <v>1.1399999999999999</v>
      </c>
      <c r="K200" s="65">
        <v>0</v>
      </c>
      <c r="L200" s="66">
        <v>3991.33</v>
      </c>
      <c r="M200" s="66">
        <v>0.05</v>
      </c>
      <c r="N200" s="66">
        <v>0.05</v>
      </c>
    </row>
    <row r="201" spans="1:14" ht="15" customHeight="1" x14ac:dyDescent="0.25">
      <c r="A201" s="96">
        <v>657</v>
      </c>
      <c r="B201" s="96">
        <v>2000056456256</v>
      </c>
      <c r="C201" s="96">
        <v>957</v>
      </c>
      <c r="D201" s="96">
        <v>2000056456265</v>
      </c>
      <c r="E201" s="59" t="s">
        <v>372</v>
      </c>
      <c r="F201" s="192">
        <v>0</v>
      </c>
      <c r="G201" s="63">
        <v>0</v>
      </c>
      <c r="H201" s="64">
        <v>39.700000000000003</v>
      </c>
      <c r="I201" s="64">
        <v>0.8</v>
      </c>
      <c r="J201" s="64">
        <v>0.8</v>
      </c>
      <c r="K201" s="65">
        <v>0</v>
      </c>
      <c r="L201" s="66">
        <v>397</v>
      </c>
      <c r="M201" s="66">
        <v>0.05</v>
      </c>
      <c r="N201" s="66">
        <v>0.05</v>
      </c>
    </row>
    <row r="202" spans="1:14" ht="15" customHeight="1" x14ac:dyDescent="0.25">
      <c r="A202" s="96">
        <v>659</v>
      </c>
      <c r="B202" s="96">
        <v>2000056439998</v>
      </c>
      <c r="C202" s="96">
        <v>999</v>
      </c>
      <c r="D202" s="96">
        <v>2000056440006</v>
      </c>
      <c r="E202" s="59" t="s">
        <v>373</v>
      </c>
      <c r="F202" s="192">
        <v>0</v>
      </c>
      <c r="G202" s="63">
        <v>0</v>
      </c>
      <c r="H202" s="64">
        <v>6.18</v>
      </c>
      <c r="I202" s="64">
        <v>1.06</v>
      </c>
      <c r="J202" s="64">
        <v>1.06</v>
      </c>
      <c r="K202" s="65">
        <v>0</v>
      </c>
      <c r="L202" s="66">
        <v>579.66</v>
      </c>
      <c r="M202" s="66">
        <v>0.05</v>
      </c>
      <c r="N202" s="66">
        <v>0.05</v>
      </c>
    </row>
    <row r="203" spans="1:14" ht="15" customHeight="1" x14ac:dyDescent="0.25">
      <c r="A203" s="96">
        <v>660</v>
      </c>
      <c r="B203" s="96">
        <v>2000056420339</v>
      </c>
      <c r="C203" s="96">
        <v>450</v>
      </c>
      <c r="D203" s="96">
        <v>2000056420348</v>
      </c>
      <c r="E203" s="59" t="s">
        <v>374</v>
      </c>
      <c r="F203" s="192">
        <v>0</v>
      </c>
      <c r="G203" s="63">
        <v>0.78700000000000003</v>
      </c>
      <c r="H203" s="64">
        <v>10.95</v>
      </c>
      <c r="I203" s="64">
        <v>1.53</v>
      </c>
      <c r="J203" s="64">
        <v>1.53</v>
      </c>
      <c r="K203" s="65">
        <v>0</v>
      </c>
      <c r="L203" s="66">
        <v>744.91</v>
      </c>
      <c r="M203" s="66">
        <v>0.05</v>
      </c>
      <c r="N203" s="66">
        <v>0.05</v>
      </c>
    </row>
    <row r="204" spans="1:14" ht="15" customHeight="1" x14ac:dyDescent="0.25">
      <c r="A204" s="96">
        <v>697</v>
      </c>
      <c r="B204" s="96">
        <v>2000056202416</v>
      </c>
      <c r="C204" s="96">
        <v>797</v>
      </c>
      <c r="D204" s="96">
        <v>2000056202425</v>
      </c>
      <c r="E204" s="59" t="s">
        <v>375</v>
      </c>
      <c r="F204" s="192">
        <v>0</v>
      </c>
      <c r="G204" s="63">
        <v>0</v>
      </c>
      <c r="H204" s="64">
        <v>14.55</v>
      </c>
      <c r="I204" s="64">
        <v>2.16</v>
      </c>
      <c r="J204" s="64">
        <v>2.16</v>
      </c>
      <c r="K204" s="65">
        <v>0</v>
      </c>
      <c r="L204" s="66">
        <v>1119.5999999999999</v>
      </c>
      <c r="M204" s="66">
        <v>0.05</v>
      </c>
      <c r="N204" s="66">
        <v>0.05</v>
      </c>
    </row>
    <row r="205" spans="1:14" ht="15" customHeight="1" x14ac:dyDescent="0.25">
      <c r="A205" s="96" t="s">
        <v>376</v>
      </c>
      <c r="B205" s="96">
        <v>2000060046760</v>
      </c>
      <c r="C205" s="96" t="s">
        <v>377</v>
      </c>
      <c r="D205" s="96">
        <v>2000060046797</v>
      </c>
      <c r="E205" s="59" t="s">
        <v>378</v>
      </c>
      <c r="F205" s="192">
        <v>0</v>
      </c>
      <c r="G205" s="63">
        <v>0</v>
      </c>
      <c r="H205" s="64">
        <v>108.82</v>
      </c>
      <c r="I205" s="64">
        <v>0.97</v>
      </c>
      <c r="J205" s="64">
        <v>0.97</v>
      </c>
      <c r="K205" s="65">
        <v>0</v>
      </c>
      <c r="L205" s="66">
        <v>22634.1</v>
      </c>
      <c r="M205" s="66">
        <v>0.05</v>
      </c>
      <c r="N205" s="66">
        <v>0.05</v>
      </c>
    </row>
    <row r="206" spans="1:14" ht="15" customHeight="1" x14ac:dyDescent="0.25">
      <c r="A206" s="96">
        <v>669</v>
      </c>
      <c r="B206" s="96">
        <v>2000056532456</v>
      </c>
      <c r="C206" s="96">
        <v>369</v>
      </c>
      <c r="D206" s="96">
        <v>2000056532483</v>
      </c>
      <c r="E206" s="59" t="s">
        <v>379</v>
      </c>
      <c r="F206" s="192">
        <v>0</v>
      </c>
      <c r="G206" s="63">
        <v>0.22</v>
      </c>
      <c r="H206" s="64">
        <v>18.2</v>
      </c>
      <c r="I206" s="64">
        <v>0.93</v>
      </c>
      <c r="J206" s="64">
        <v>0.93</v>
      </c>
      <c r="K206" s="65">
        <v>0</v>
      </c>
      <c r="L206" s="66">
        <v>800.72</v>
      </c>
      <c r="M206" s="66">
        <v>0.05</v>
      </c>
      <c r="N206" s="66">
        <v>0.05</v>
      </c>
    </row>
    <row r="207" spans="1:14" ht="15" customHeight="1" x14ac:dyDescent="0.25">
      <c r="A207" s="96">
        <v>7311</v>
      </c>
      <c r="B207" s="96">
        <v>7311</v>
      </c>
      <c r="C207" s="96">
        <v>7310</v>
      </c>
      <c r="D207" s="96">
        <v>7310</v>
      </c>
      <c r="E207" s="59" t="s">
        <v>380</v>
      </c>
      <c r="F207" s="192">
        <v>0</v>
      </c>
      <c r="G207" s="63">
        <v>0.66400000000000003</v>
      </c>
      <c r="H207" s="64">
        <v>119</v>
      </c>
      <c r="I207" s="64">
        <v>0.95</v>
      </c>
      <c r="J207" s="64">
        <v>0.95</v>
      </c>
      <c r="K207" s="65">
        <v>0</v>
      </c>
      <c r="L207" s="66">
        <v>1785</v>
      </c>
      <c r="M207" s="66">
        <v>0.05</v>
      </c>
      <c r="N207" s="66">
        <v>0.05</v>
      </c>
    </row>
    <row r="208" spans="1:14" ht="15" customHeight="1" x14ac:dyDescent="0.25">
      <c r="A208" s="96">
        <v>698</v>
      </c>
      <c r="B208" s="96">
        <v>2000056199613</v>
      </c>
      <c r="C208" s="96">
        <v>798</v>
      </c>
      <c r="D208" s="96">
        <v>2000056199701</v>
      </c>
      <c r="E208" s="59" t="s">
        <v>381</v>
      </c>
      <c r="F208" s="192">
        <v>0</v>
      </c>
      <c r="G208" s="63">
        <v>0</v>
      </c>
      <c r="H208" s="64">
        <v>133.43</v>
      </c>
      <c r="I208" s="64">
        <v>0.8</v>
      </c>
      <c r="J208" s="64">
        <v>0.8</v>
      </c>
      <c r="K208" s="65">
        <v>0</v>
      </c>
      <c r="L208" s="66">
        <v>1000.72</v>
      </c>
      <c r="M208" s="66">
        <v>0.05</v>
      </c>
      <c r="N208" s="66">
        <v>0.05</v>
      </c>
    </row>
    <row r="209" spans="1:14" ht="15" customHeight="1" x14ac:dyDescent="0.25">
      <c r="A209" s="96">
        <v>699</v>
      </c>
      <c r="B209" s="96">
        <v>2000056191526</v>
      </c>
      <c r="C209" s="96">
        <v>799</v>
      </c>
      <c r="D209" s="96">
        <v>2000056191535</v>
      </c>
      <c r="E209" s="59" t="s">
        <v>382</v>
      </c>
      <c r="F209" s="192">
        <v>0</v>
      </c>
      <c r="G209" s="63">
        <v>0</v>
      </c>
      <c r="H209" s="64">
        <v>42.79</v>
      </c>
      <c r="I209" s="64">
        <v>2.38</v>
      </c>
      <c r="J209" s="64">
        <v>2.38</v>
      </c>
      <c r="K209" s="65">
        <v>0</v>
      </c>
      <c r="L209" s="66">
        <v>12883.19</v>
      </c>
      <c r="M209" s="66">
        <v>0.05</v>
      </c>
      <c r="N209" s="66">
        <v>0.05</v>
      </c>
    </row>
    <row r="210" spans="1:14" ht="15" customHeight="1" x14ac:dyDescent="0.25">
      <c r="A210" s="96">
        <v>703</v>
      </c>
      <c r="B210" s="96" t="s">
        <v>383</v>
      </c>
      <c r="C210" s="96" t="s">
        <v>164</v>
      </c>
      <c r="D210" s="96"/>
      <c r="E210" s="59" t="s">
        <v>384</v>
      </c>
      <c r="F210" s="192">
        <v>3</v>
      </c>
      <c r="G210" s="63">
        <v>0</v>
      </c>
      <c r="H210" s="64">
        <v>84546.41</v>
      </c>
      <c r="I210" s="64">
        <v>1.32</v>
      </c>
      <c r="J210" s="64">
        <v>1.32</v>
      </c>
      <c r="K210" s="65">
        <v>0</v>
      </c>
      <c r="L210" s="66">
        <v>0</v>
      </c>
      <c r="M210" s="66">
        <v>0</v>
      </c>
      <c r="N210" s="66">
        <v>0</v>
      </c>
    </row>
    <row r="211" spans="1:14" ht="15" customHeight="1" x14ac:dyDescent="0.25">
      <c r="A211" s="96">
        <v>730</v>
      </c>
      <c r="B211" s="96">
        <v>2000056058754</v>
      </c>
      <c r="C211" s="96">
        <v>741</v>
      </c>
      <c r="D211" s="96">
        <v>2000056058763</v>
      </c>
      <c r="E211" s="59" t="s">
        <v>385</v>
      </c>
      <c r="F211" s="192">
        <v>0</v>
      </c>
      <c r="G211" s="63">
        <v>0</v>
      </c>
      <c r="H211" s="64">
        <v>3.45</v>
      </c>
      <c r="I211" s="64">
        <v>0.86</v>
      </c>
      <c r="J211" s="64">
        <v>0.86</v>
      </c>
      <c r="K211" s="65">
        <v>0</v>
      </c>
      <c r="L211" s="66">
        <v>151.79</v>
      </c>
      <c r="M211" s="66">
        <v>0.05</v>
      </c>
      <c r="N211" s="66">
        <v>0.05</v>
      </c>
    </row>
    <row r="212" spans="1:14" ht="15" customHeight="1" x14ac:dyDescent="0.25">
      <c r="A212" s="96">
        <v>731</v>
      </c>
      <c r="B212" s="96">
        <v>2000056151106</v>
      </c>
      <c r="C212" s="96">
        <v>742</v>
      </c>
      <c r="D212" s="96">
        <v>2000056151115</v>
      </c>
      <c r="E212" s="59" t="s">
        <v>386</v>
      </c>
      <c r="F212" s="192">
        <v>1</v>
      </c>
      <c r="G212" s="63">
        <v>0</v>
      </c>
      <c r="H212" s="64">
        <v>2211.4899999999998</v>
      </c>
      <c r="I212" s="64">
        <v>0.81</v>
      </c>
      <c r="J212" s="64">
        <v>0.81</v>
      </c>
      <c r="K212" s="65">
        <v>0</v>
      </c>
      <c r="L212" s="66">
        <v>96.1</v>
      </c>
      <c r="M212" s="66">
        <v>0.05</v>
      </c>
      <c r="N212" s="66">
        <v>0.05</v>
      </c>
    </row>
    <row r="213" spans="1:14" ht="15" customHeight="1" x14ac:dyDescent="0.25">
      <c r="A213" s="96">
        <v>732</v>
      </c>
      <c r="B213" s="96">
        <v>2000056098818</v>
      </c>
      <c r="C213" s="96">
        <v>743</v>
      </c>
      <c r="D213" s="96">
        <v>2000056098827</v>
      </c>
      <c r="E213" s="59" t="s">
        <v>387</v>
      </c>
      <c r="F213" s="192">
        <v>0</v>
      </c>
      <c r="G213" s="63">
        <v>0</v>
      </c>
      <c r="H213" s="64">
        <v>3.04</v>
      </c>
      <c r="I213" s="64">
        <v>0.97</v>
      </c>
      <c r="J213" s="64">
        <v>0.97</v>
      </c>
      <c r="K213" s="65">
        <v>0</v>
      </c>
      <c r="L213" s="66">
        <v>152.19999999999999</v>
      </c>
      <c r="M213" s="66">
        <v>0.05</v>
      </c>
      <c r="N213" s="66">
        <v>0.05</v>
      </c>
    </row>
    <row r="214" spans="1:14" ht="15" customHeight="1" x14ac:dyDescent="0.25">
      <c r="A214" s="96">
        <v>673</v>
      </c>
      <c r="B214" s="96">
        <v>2000056551324</v>
      </c>
      <c r="C214" s="96">
        <v>403</v>
      </c>
      <c r="D214" s="96">
        <v>2000056551333</v>
      </c>
      <c r="E214" s="59" t="s">
        <v>388</v>
      </c>
      <c r="F214" s="192">
        <v>0</v>
      </c>
      <c r="G214" s="63">
        <v>0</v>
      </c>
      <c r="H214" s="64">
        <v>33.200000000000003</v>
      </c>
      <c r="I214" s="64">
        <v>1.74</v>
      </c>
      <c r="J214" s="64">
        <v>1.74</v>
      </c>
      <c r="K214" s="65">
        <v>0</v>
      </c>
      <c r="L214" s="66">
        <v>3984.43</v>
      </c>
      <c r="M214" s="66">
        <v>0.05</v>
      </c>
      <c r="N214" s="66">
        <v>0.05</v>
      </c>
    </row>
    <row r="215" spans="1:14" ht="15" customHeight="1" x14ac:dyDescent="0.25">
      <c r="A215" s="96">
        <v>721</v>
      </c>
      <c r="B215" s="96">
        <v>2000056562292</v>
      </c>
      <c r="C215" s="96">
        <v>451</v>
      </c>
      <c r="D215" s="96">
        <v>2000056562317</v>
      </c>
      <c r="E215" s="59" t="s">
        <v>389</v>
      </c>
      <c r="F215" s="192">
        <v>0</v>
      </c>
      <c r="G215" s="63">
        <v>0</v>
      </c>
      <c r="H215" s="64">
        <v>732.21</v>
      </c>
      <c r="I215" s="64">
        <v>0.8</v>
      </c>
      <c r="J215" s="64">
        <v>0.8</v>
      </c>
      <c r="K215" s="65">
        <v>0</v>
      </c>
      <c r="L215" s="66">
        <v>6135.96</v>
      </c>
      <c r="M215" s="66">
        <v>0.05</v>
      </c>
      <c r="N215" s="66">
        <v>0.05</v>
      </c>
    </row>
    <row r="216" spans="1:14" ht="15" customHeight="1" x14ac:dyDescent="0.25">
      <c r="A216" s="96">
        <v>728</v>
      </c>
      <c r="B216" s="96">
        <v>2000056194191</v>
      </c>
      <c r="C216" s="96">
        <v>978</v>
      </c>
      <c r="D216" s="96">
        <v>2000056194207</v>
      </c>
      <c r="E216" s="59" t="s">
        <v>390</v>
      </c>
      <c r="F216" s="192">
        <v>0</v>
      </c>
      <c r="G216" s="63">
        <v>0.222</v>
      </c>
      <c r="H216" s="64">
        <v>6.81</v>
      </c>
      <c r="I216" s="64">
        <v>2.06</v>
      </c>
      <c r="J216" s="64">
        <v>2.06</v>
      </c>
      <c r="K216" s="65">
        <v>0</v>
      </c>
      <c r="L216" s="66">
        <v>2620.5700000000002</v>
      </c>
      <c r="M216" s="66">
        <v>0.05</v>
      </c>
      <c r="N216" s="66">
        <v>0.05</v>
      </c>
    </row>
    <row r="217" spans="1:14" ht="15" customHeight="1" x14ac:dyDescent="0.25">
      <c r="A217" s="96">
        <v>901</v>
      </c>
      <c r="B217" s="96">
        <v>2000056139215</v>
      </c>
      <c r="C217" s="96">
        <v>991</v>
      </c>
      <c r="D217" s="96">
        <v>2000056139224</v>
      </c>
      <c r="E217" s="59" t="s">
        <v>391</v>
      </c>
      <c r="F217" s="192">
        <v>0</v>
      </c>
      <c r="G217" s="63">
        <v>0.60499999999999998</v>
      </c>
      <c r="H217" s="64">
        <v>14.98</v>
      </c>
      <c r="I217" s="64">
        <v>4.96</v>
      </c>
      <c r="J217" s="64">
        <v>4.96</v>
      </c>
      <c r="K217" s="65">
        <v>0</v>
      </c>
      <c r="L217" s="66">
        <v>8489.11</v>
      </c>
      <c r="M217" s="66">
        <v>0.05</v>
      </c>
      <c r="N217" s="66">
        <v>0.05</v>
      </c>
    </row>
    <row r="218" spans="1:14" ht="15" customHeight="1" x14ac:dyDescent="0.25">
      <c r="A218" s="96">
        <v>904</v>
      </c>
      <c r="B218" s="96">
        <v>2000056219952</v>
      </c>
      <c r="C218" s="96">
        <v>994</v>
      </c>
      <c r="D218" s="96">
        <v>2000056219980</v>
      </c>
      <c r="E218" s="59" t="s">
        <v>392</v>
      </c>
      <c r="F218" s="192">
        <v>0</v>
      </c>
      <c r="G218" s="63">
        <v>0</v>
      </c>
      <c r="H218" s="64">
        <v>397.82</v>
      </c>
      <c r="I218" s="64">
        <v>0.77</v>
      </c>
      <c r="J218" s="64">
        <v>0.77</v>
      </c>
      <c r="K218" s="65">
        <v>0</v>
      </c>
      <c r="L218" s="66">
        <v>358.04</v>
      </c>
      <c r="M218" s="66">
        <v>0.05</v>
      </c>
      <c r="N218" s="66">
        <v>0.05</v>
      </c>
    </row>
    <row r="219" spans="1:14" ht="15" customHeight="1" x14ac:dyDescent="0.25">
      <c r="A219" s="96">
        <v>905</v>
      </c>
      <c r="B219" s="96">
        <v>2000056200010</v>
      </c>
      <c r="C219" s="96">
        <v>995</v>
      </c>
      <c r="D219" s="96">
        <v>2000056200029</v>
      </c>
      <c r="E219" s="59" t="s">
        <v>393</v>
      </c>
      <c r="F219" s="192">
        <v>0</v>
      </c>
      <c r="G219" s="63">
        <v>0.79800000000000004</v>
      </c>
      <c r="H219" s="64">
        <v>5.24</v>
      </c>
      <c r="I219" s="64">
        <v>1.82</v>
      </c>
      <c r="J219" s="64">
        <v>1.82</v>
      </c>
      <c r="K219" s="65">
        <v>0</v>
      </c>
      <c r="L219" s="66">
        <v>750.63</v>
      </c>
      <c r="M219" s="66">
        <v>0.05</v>
      </c>
      <c r="N219" s="66">
        <v>0.05</v>
      </c>
    </row>
    <row r="220" spans="1:14" ht="15" customHeight="1" x14ac:dyDescent="0.25">
      <c r="A220" s="96">
        <v>906</v>
      </c>
      <c r="B220" s="96">
        <v>2000056138977</v>
      </c>
      <c r="C220" s="96">
        <v>996</v>
      </c>
      <c r="D220" s="96">
        <v>2000056139001</v>
      </c>
      <c r="E220" s="59" t="s">
        <v>394</v>
      </c>
      <c r="F220" s="192">
        <v>0</v>
      </c>
      <c r="G220" s="63">
        <v>0</v>
      </c>
      <c r="H220" s="64">
        <v>4.18</v>
      </c>
      <c r="I220" s="64">
        <v>1.37</v>
      </c>
      <c r="J220" s="64">
        <v>1.37</v>
      </c>
      <c r="K220" s="65">
        <v>0</v>
      </c>
      <c r="L220" s="66">
        <v>751.69</v>
      </c>
      <c r="M220" s="66">
        <v>0.05</v>
      </c>
      <c r="N220" s="66">
        <v>0.05</v>
      </c>
    </row>
    <row r="221" spans="1:14" ht="15" customHeight="1" x14ac:dyDescent="0.25">
      <c r="A221" s="96">
        <v>907</v>
      </c>
      <c r="B221" s="96">
        <v>2000056212033</v>
      </c>
      <c r="C221" s="96">
        <v>997</v>
      </c>
      <c r="D221" s="96">
        <v>2000056212042</v>
      </c>
      <c r="E221" s="59" t="s">
        <v>395</v>
      </c>
      <c r="F221" s="192">
        <v>0</v>
      </c>
      <c r="G221" s="63">
        <v>0</v>
      </c>
      <c r="H221" s="64">
        <v>66.05</v>
      </c>
      <c r="I221" s="64">
        <v>0.84</v>
      </c>
      <c r="J221" s="64">
        <v>0.84</v>
      </c>
      <c r="K221" s="65">
        <v>0</v>
      </c>
      <c r="L221" s="66">
        <v>1200.8399999999999</v>
      </c>
      <c r="M221" s="66">
        <v>0.05</v>
      </c>
      <c r="N221" s="66">
        <v>0.05</v>
      </c>
    </row>
    <row r="222" spans="1:14" ht="15" customHeight="1" x14ac:dyDescent="0.25">
      <c r="A222" s="96">
        <v>908</v>
      </c>
      <c r="B222" s="96">
        <v>2000056139395</v>
      </c>
      <c r="C222" s="96">
        <v>998</v>
      </c>
      <c r="D222" s="96">
        <v>2000056139438</v>
      </c>
      <c r="E222" s="59" t="s">
        <v>396</v>
      </c>
      <c r="F222" s="192">
        <v>0</v>
      </c>
      <c r="G222" s="63">
        <v>1.2350000000000001</v>
      </c>
      <c r="H222" s="64">
        <v>30.6</v>
      </c>
      <c r="I222" s="64">
        <v>1.8</v>
      </c>
      <c r="J222" s="64">
        <v>1.8</v>
      </c>
      <c r="K222" s="65">
        <v>0</v>
      </c>
      <c r="L222" s="66">
        <v>13002.97</v>
      </c>
      <c r="M222" s="66">
        <v>0.05</v>
      </c>
      <c r="N222" s="66">
        <v>0.05</v>
      </c>
    </row>
    <row r="223" spans="1:14" ht="15" customHeight="1" x14ac:dyDescent="0.25">
      <c r="A223" s="96">
        <v>723</v>
      </c>
      <c r="B223" s="96">
        <v>2000056530788</v>
      </c>
      <c r="C223" s="96">
        <v>953</v>
      </c>
      <c r="D223" s="96">
        <v>2000056530797</v>
      </c>
      <c r="E223" s="59" t="s">
        <v>397</v>
      </c>
      <c r="F223" s="192">
        <v>0</v>
      </c>
      <c r="G223" s="63">
        <v>0</v>
      </c>
      <c r="H223" s="64">
        <v>191.3</v>
      </c>
      <c r="I223" s="64">
        <v>1.1000000000000001</v>
      </c>
      <c r="J223" s="64">
        <v>1.1000000000000001</v>
      </c>
      <c r="K223" s="65">
        <v>0</v>
      </c>
      <c r="L223" s="66">
        <v>23195.360000000001</v>
      </c>
      <c r="M223" s="66">
        <v>0.05</v>
      </c>
      <c r="N223" s="66">
        <v>0.05</v>
      </c>
    </row>
    <row r="224" spans="1:14" ht="15" customHeight="1" x14ac:dyDescent="0.25">
      <c r="A224" s="96">
        <v>765</v>
      </c>
      <c r="B224" s="96">
        <v>2000056469176</v>
      </c>
      <c r="C224" s="96">
        <v>983</v>
      </c>
      <c r="D224" s="96">
        <v>2000056469185</v>
      </c>
      <c r="E224" s="59" t="s">
        <v>398</v>
      </c>
      <c r="F224" s="192">
        <v>0</v>
      </c>
      <c r="G224" s="63">
        <v>8.8999999999999996E-2</v>
      </c>
      <c r="H224" s="64">
        <v>27.66</v>
      </c>
      <c r="I224" s="64">
        <v>0.89</v>
      </c>
      <c r="J224" s="64">
        <v>0.89</v>
      </c>
      <c r="K224" s="65">
        <v>0</v>
      </c>
      <c r="L224" s="66">
        <v>1106.49</v>
      </c>
      <c r="M224" s="66">
        <v>0.05</v>
      </c>
      <c r="N224" s="66">
        <v>0.05</v>
      </c>
    </row>
    <row r="225" spans="1:14" ht="15" customHeight="1" x14ac:dyDescent="0.25">
      <c r="A225" s="96" t="s">
        <v>399</v>
      </c>
      <c r="B225" s="96">
        <v>2000056842124</v>
      </c>
      <c r="C225" s="96" t="s">
        <v>400</v>
      </c>
      <c r="D225" s="96">
        <v>2000056842133</v>
      </c>
      <c r="E225" s="59" t="s">
        <v>401</v>
      </c>
      <c r="F225" s="192">
        <v>0</v>
      </c>
      <c r="G225" s="63">
        <v>0.222</v>
      </c>
      <c r="H225" s="64">
        <v>3.23</v>
      </c>
      <c r="I225" s="64">
        <v>2.67</v>
      </c>
      <c r="J225" s="64">
        <v>2.67</v>
      </c>
      <c r="K225" s="65">
        <v>0</v>
      </c>
      <c r="L225" s="66">
        <v>752.64</v>
      </c>
      <c r="M225" s="66">
        <v>0.05</v>
      </c>
      <c r="N225" s="66">
        <v>0.05</v>
      </c>
    </row>
    <row r="226" spans="1:14" ht="15" customHeight="1" x14ac:dyDescent="0.25">
      <c r="A226" s="96">
        <v>7492</v>
      </c>
      <c r="B226" s="96">
        <v>7492</v>
      </c>
      <c r="C226" s="96">
        <v>7493</v>
      </c>
      <c r="D226" s="96">
        <v>7493</v>
      </c>
      <c r="E226" s="59" t="s">
        <v>402</v>
      </c>
      <c r="F226" s="192">
        <v>0</v>
      </c>
      <c r="G226" s="63">
        <v>0.81599999999999995</v>
      </c>
      <c r="H226" s="64">
        <v>19.16</v>
      </c>
      <c r="I226" s="64">
        <v>0.97</v>
      </c>
      <c r="J226" s="64">
        <v>0.97</v>
      </c>
      <c r="K226" s="65">
        <v>0</v>
      </c>
      <c r="L226" s="66">
        <v>766.57</v>
      </c>
      <c r="M226" s="66">
        <v>0.05</v>
      </c>
      <c r="N226" s="66">
        <v>0.05</v>
      </c>
    </row>
    <row r="227" spans="1:14" ht="15" customHeight="1" x14ac:dyDescent="0.25">
      <c r="A227" s="96">
        <v>746</v>
      </c>
      <c r="B227" s="96">
        <v>2000056488513</v>
      </c>
      <c r="C227" s="96">
        <v>748</v>
      </c>
      <c r="D227" s="96">
        <v>2000056488531</v>
      </c>
      <c r="E227" s="59" t="s">
        <v>403</v>
      </c>
      <c r="F227" s="192">
        <v>0</v>
      </c>
      <c r="G227" s="63">
        <v>0</v>
      </c>
      <c r="H227" s="64">
        <v>1.65</v>
      </c>
      <c r="I227" s="64">
        <v>1.31</v>
      </c>
      <c r="J227" s="64">
        <v>1.31</v>
      </c>
      <c r="K227" s="65">
        <v>0</v>
      </c>
      <c r="L227" s="66">
        <v>880.31</v>
      </c>
      <c r="M227" s="66">
        <v>0.05</v>
      </c>
      <c r="N227" s="66">
        <v>0.05</v>
      </c>
    </row>
    <row r="228" spans="1:14" ht="15" customHeight="1" x14ac:dyDescent="0.25">
      <c r="A228" s="96" t="s">
        <v>404</v>
      </c>
      <c r="B228" s="96">
        <v>2000056866055</v>
      </c>
      <c r="C228" s="96" t="s">
        <v>405</v>
      </c>
      <c r="D228" s="96">
        <v>2000056866064</v>
      </c>
      <c r="E228" s="59" t="s">
        <v>406</v>
      </c>
      <c r="F228" s="192">
        <v>0</v>
      </c>
      <c r="G228" s="63">
        <v>0</v>
      </c>
      <c r="H228" s="64">
        <v>11.55</v>
      </c>
      <c r="I228" s="64">
        <v>0.95</v>
      </c>
      <c r="J228" s="64">
        <v>0.95</v>
      </c>
      <c r="K228" s="65">
        <v>0</v>
      </c>
      <c r="L228" s="66">
        <v>744.32</v>
      </c>
      <c r="M228" s="66">
        <v>0.05</v>
      </c>
      <c r="N228" s="66">
        <v>0.05</v>
      </c>
    </row>
    <row r="229" spans="1:14" ht="15" customHeight="1" x14ac:dyDescent="0.25">
      <c r="A229" s="96">
        <v>766</v>
      </c>
      <c r="B229" s="96">
        <v>2000056537213</v>
      </c>
      <c r="C229" s="96">
        <v>966</v>
      </c>
      <c r="D229" s="96">
        <v>2000056537222</v>
      </c>
      <c r="E229" s="59" t="s">
        <v>407</v>
      </c>
      <c r="F229" s="192">
        <v>0</v>
      </c>
      <c r="G229" s="63">
        <v>0.79300000000000004</v>
      </c>
      <c r="H229" s="64">
        <v>25.92</v>
      </c>
      <c r="I229" s="64">
        <v>1.1200000000000001</v>
      </c>
      <c r="J229" s="64">
        <v>1.1200000000000001</v>
      </c>
      <c r="K229" s="65">
        <v>0</v>
      </c>
      <c r="L229" s="66">
        <v>2130.27</v>
      </c>
      <c r="M229" s="66">
        <v>0.05</v>
      </c>
      <c r="N229" s="66">
        <v>0.05</v>
      </c>
    </row>
    <row r="230" spans="1:14" ht="15" customHeight="1" x14ac:dyDescent="0.25">
      <c r="A230" s="96" t="s">
        <v>408</v>
      </c>
      <c r="B230" s="96">
        <v>2000056521960</v>
      </c>
      <c r="C230" s="96" t="s">
        <v>409</v>
      </c>
      <c r="D230" s="96">
        <v>2000056522003</v>
      </c>
      <c r="E230" s="59" t="s">
        <v>410</v>
      </c>
      <c r="F230" s="192">
        <v>0</v>
      </c>
      <c r="G230" s="63">
        <v>0.85099999999999998</v>
      </c>
      <c r="H230" s="64">
        <v>18.3</v>
      </c>
      <c r="I230" s="64">
        <v>1.41</v>
      </c>
      <c r="J230" s="64">
        <v>1.41</v>
      </c>
      <c r="K230" s="65">
        <v>0</v>
      </c>
      <c r="L230" s="66">
        <v>418.4</v>
      </c>
      <c r="M230" s="66">
        <v>0.05</v>
      </c>
      <c r="N230" s="66">
        <v>0.05</v>
      </c>
    </row>
    <row r="231" spans="1:14" ht="15" customHeight="1" x14ac:dyDescent="0.25">
      <c r="A231" s="96" t="s">
        <v>411</v>
      </c>
      <c r="B231" s="96">
        <v>2000056839896</v>
      </c>
      <c r="C231" s="96" t="s">
        <v>412</v>
      </c>
      <c r="D231" s="96">
        <v>2000056839901</v>
      </c>
      <c r="E231" s="59" t="s">
        <v>413</v>
      </c>
      <c r="F231" s="192">
        <v>0</v>
      </c>
      <c r="G231" s="63">
        <v>0.20300000000000001</v>
      </c>
      <c r="H231" s="64">
        <v>9.0399999999999991</v>
      </c>
      <c r="I231" s="64">
        <v>1.1000000000000001</v>
      </c>
      <c r="J231" s="64">
        <v>1.1000000000000001</v>
      </c>
      <c r="K231" s="65">
        <v>0</v>
      </c>
      <c r="L231" s="66">
        <v>746.83</v>
      </c>
      <c r="M231" s="66">
        <v>0.05</v>
      </c>
      <c r="N231" s="66">
        <v>0.05</v>
      </c>
    </row>
    <row r="232" spans="1:14" ht="15" customHeight="1" x14ac:dyDescent="0.25">
      <c r="A232" s="96">
        <v>841</v>
      </c>
      <c r="B232" s="96">
        <v>2000060018140</v>
      </c>
      <c r="C232" s="96" t="s">
        <v>414</v>
      </c>
      <c r="D232" s="96">
        <v>2000060018150</v>
      </c>
      <c r="E232" s="59" t="s">
        <v>415</v>
      </c>
      <c r="F232" s="192">
        <v>0</v>
      </c>
      <c r="G232" s="63">
        <v>0.78500000000000003</v>
      </c>
      <c r="H232" s="64">
        <v>40.15</v>
      </c>
      <c r="I232" s="64">
        <v>1.3</v>
      </c>
      <c r="J232" s="64">
        <v>1.3</v>
      </c>
      <c r="K232" s="65">
        <v>0</v>
      </c>
      <c r="L232" s="66">
        <v>1226.74</v>
      </c>
      <c r="M232" s="66">
        <v>0.05</v>
      </c>
      <c r="N232" s="66">
        <v>0.05</v>
      </c>
    </row>
    <row r="233" spans="1:14" ht="15" customHeight="1" x14ac:dyDescent="0.25">
      <c r="A233" s="96">
        <v>767</v>
      </c>
      <c r="B233" s="96">
        <v>2000056535670</v>
      </c>
      <c r="C233" s="96">
        <v>467</v>
      </c>
      <c r="D233" s="96">
        <v>2000056535740</v>
      </c>
      <c r="E233" s="59" t="s">
        <v>416</v>
      </c>
      <c r="F233" s="192">
        <v>0</v>
      </c>
      <c r="G233" s="63">
        <v>0</v>
      </c>
      <c r="H233" s="64">
        <v>6.26</v>
      </c>
      <c r="I233" s="64">
        <v>1.2</v>
      </c>
      <c r="J233" s="64">
        <v>1.2</v>
      </c>
      <c r="K233" s="65">
        <v>0</v>
      </c>
      <c r="L233" s="66">
        <v>938.75</v>
      </c>
      <c r="M233" s="66">
        <v>0.05</v>
      </c>
      <c r="N233" s="66">
        <v>0.05</v>
      </c>
    </row>
    <row r="234" spans="1:14" ht="15" customHeight="1" x14ac:dyDescent="0.25">
      <c r="A234" s="96">
        <v>768</v>
      </c>
      <c r="B234" s="96">
        <v>2000056345452</v>
      </c>
      <c r="C234" s="96">
        <v>468</v>
      </c>
      <c r="D234" s="96">
        <v>2000056345461</v>
      </c>
      <c r="E234" s="59" t="s">
        <v>417</v>
      </c>
      <c r="F234" s="192">
        <v>0</v>
      </c>
      <c r="G234" s="63">
        <v>0</v>
      </c>
      <c r="H234" s="64">
        <v>38.69</v>
      </c>
      <c r="I234" s="64">
        <v>0.87</v>
      </c>
      <c r="J234" s="64">
        <v>0.87</v>
      </c>
      <c r="K234" s="65">
        <v>0</v>
      </c>
      <c r="L234" s="66">
        <v>1354.29</v>
      </c>
      <c r="M234" s="66">
        <v>0.05</v>
      </c>
      <c r="N234" s="66">
        <v>0.05</v>
      </c>
    </row>
    <row r="235" spans="1:14" ht="15" customHeight="1" x14ac:dyDescent="0.25">
      <c r="A235" s="96" t="s">
        <v>418</v>
      </c>
      <c r="B235" s="96">
        <v>2000056520910</v>
      </c>
      <c r="C235" s="96" t="s">
        <v>419</v>
      </c>
      <c r="D235" s="96">
        <v>2000056520957</v>
      </c>
      <c r="E235" s="59" t="s">
        <v>420</v>
      </c>
      <c r="F235" s="192">
        <v>0</v>
      </c>
      <c r="G235" s="63">
        <v>0.84199999999999997</v>
      </c>
      <c r="H235" s="64">
        <v>18.3</v>
      </c>
      <c r="I235" s="64">
        <v>1.45</v>
      </c>
      <c r="J235" s="64">
        <v>1.45</v>
      </c>
      <c r="K235" s="65">
        <v>0</v>
      </c>
      <c r="L235" s="66">
        <v>418.4</v>
      </c>
      <c r="M235" s="66">
        <v>0.05</v>
      </c>
      <c r="N235" s="66">
        <v>0.05</v>
      </c>
    </row>
    <row r="236" spans="1:14" ht="15" customHeight="1" x14ac:dyDescent="0.25">
      <c r="A236" s="96" t="s">
        <v>421</v>
      </c>
      <c r="B236" s="96">
        <v>2000056860080</v>
      </c>
      <c r="C236" s="96" t="s">
        <v>422</v>
      </c>
      <c r="D236" s="96">
        <v>2000056860090</v>
      </c>
      <c r="E236" s="59" t="s">
        <v>423</v>
      </c>
      <c r="F236" s="192">
        <v>0</v>
      </c>
      <c r="G236" s="63">
        <v>0.98</v>
      </c>
      <c r="H236" s="64">
        <v>31.38</v>
      </c>
      <c r="I236" s="64">
        <v>1.1399999999999999</v>
      </c>
      <c r="J236" s="64">
        <v>1.1399999999999999</v>
      </c>
      <c r="K236" s="65">
        <v>0</v>
      </c>
      <c r="L236" s="66">
        <v>1255.4000000000001</v>
      </c>
      <c r="M236" s="66">
        <v>0.05</v>
      </c>
      <c r="N236" s="66">
        <v>0.05</v>
      </c>
    </row>
    <row r="237" spans="1:14" ht="48" customHeight="1" x14ac:dyDescent="0.25">
      <c r="A237" s="96">
        <v>769</v>
      </c>
      <c r="B237" s="96" t="s">
        <v>424</v>
      </c>
      <c r="C237" s="96">
        <v>984</v>
      </c>
      <c r="D237" s="96" t="s">
        <v>425</v>
      </c>
      <c r="E237" s="59" t="s">
        <v>426</v>
      </c>
      <c r="F237" s="192">
        <v>0</v>
      </c>
      <c r="G237" s="63">
        <v>0.22</v>
      </c>
      <c r="H237" s="64">
        <v>6.15</v>
      </c>
      <c r="I237" s="64">
        <v>0.92</v>
      </c>
      <c r="J237" s="64">
        <v>0.92</v>
      </c>
      <c r="K237" s="65">
        <v>0</v>
      </c>
      <c r="L237" s="66">
        <v>430.55</v>
      </c>
      <c r="M237" s="66">
        <v>0.05</v>
      </c>
      <c r="N237" s="66">
        <v>0.05</v>
      </c>
    </row>
    <row r="238" spans="1:14" ht="15" customHeight="1" x14ac:dyDescent="0.25">
      <c r="A238" s="96" t="s">
        <v>427</v>
      </c>
      <c r="B238" s="96">
        <v>2000056865497</v>
      </c>
      <c r="C238" s="96" t="s">
        <v>428</v>
      </c>
      <c r="D238" s="96">
        <v>2000056865479</v>
      </c>
      <c r="E238" s="59" t="s">
        <v>429</v>
      </c>
      <c r="F238" s="192">
        <v>0</v>
      </c>
      <c r="G238" s="63">
        <v>0</v>
      </c>
      <c r="H238" s="64">
        <v>30.35</v>
      </c>
      <c r="I238" s="64">
        <v>0.92</v>
      </c>
      <c r="J238" s="64">
        <v>0.92</v>
      </c>
      <c r="K238" s="65">
        <v>0</v>
      </c>
      <c r="L238" s="66">
        <v>1103.8</v>
      </c>
      <c r="M238" s="66">
        <v>0.05</v>
      </c>
      <c r="N238" s="66">
        <v>0.05</v>
      </c>
    </row>
    <row r="239" spans="1:14" ht="15" customHeight="1" x14ac:dyDescent="0.25">
      <c r="A239" s="96">
        <v>771</v>
      </c>
      <c r="B239" s="96">
        <v>2000056477646</v>
      </c>
      <c r="C239" s="96">
        <v>951</v>
      </c>
      <c r="D239" s="96">
        <v>2000056477682</v>
      </c>
      <c r="E239" s="59" t="s">
        <v>430</v>
      </c>
      <c r="F239" s="192">
        <v>0</v>
      </c>
      <c r="G239" s="63">
        <v>0.221</v>
      </c>
      <c r="H239" s="64">
        <v>9.33</v>
      </c>
      <c r="I239" s="64">
        <v>1.08</v>
      </c>
      <c r="J239" s="64">
        <v>1.08</v>
      </c>
      <c r="K239" s="65">
        <v>0</v>
      </c>
      <c r="L239" s="66">
        <v>746.54</v>
      </c>
      <c r="M239" s="66">
        <v>0.05</v>
      </c>
      <c r="N239" s="66">
        <v>0.05</v>
      </c>
    </row>
    <row r="240" spans="1:14" ht="15" customHeight="1" x14ac:dyDescent="0.25">
      <c r="A240" s="96">
        <v>7490</v>
      </c>
      <c r="B240" s="96">
        <v>7490</v>
      </c>
      <c r="C240" s="96">
        <v>7491</v>
      </c>
      <c r="D240" s="96">
        <v>7491</v>
      </c>
      <c r="E240" s="59" t="s">
        <v>431</v>
      </c>
      <c r="F240" s="192">
        <v>0</v>
      </c>
      <c r="G240" s="63">
        <v>0</v>
      </c>
      <c r="H240" s="64">
        <v>27.66</v>
      </c>
      <c r="I240" s="64">
        <v>0.95</v>
      </c>
      <c r="J240" s="64">
        <v>0.95</v>
      </c>
      <c r="K240" s="65">
        <v>0</v>
      </c>
      <c r="L240" s="66">
        <v>1106.49</v>
      </c>
      <c r="M240" s="66">
        <v>0.05</v>
      </c>
      <c r="N240" s="66">
        <v>0.05</v>
      </c>
    </row>
    <row r="241" spans="1:14" ht="15" customHeight="1" x14ac:dyDescent="0.25">
      <c r="A241" s="96">
        <v>7496</v>
      </c>
      <c r="B241" s="96">
        <v>7496</v>
      </c>
      <c r="C241" s="96">
        <v>7497</v>
      </c>
      <c r="D241" s="96">
        <v>7497</v>
      </c>
      <c r="E241" s="59" t="s">
        <v>432</v>
      </c>
      <c r="F241" s="192">
        <v>0</v>
      </c>
      <c r="G241" s="63">
        <v>0</v>
      </c>
      <c r="H241" s="64">
        <v>60.96</v>
      </c>
      <c r="I241" s="64">
        <v>0.98</v>
      </c>
      <c r="J241" s="64">
        <v>0.98</v>
      </c>
      <c r="K241" s="65">
        <v>0</v>
      </c>
      <c r="L241" s="66">
        <v>2566.42</v>
      </c>
      <c r="M241" s="66">
        <v>0.05</v>
      </c>
      <c r="N241" s="66">
        <v>0.05</v>
      </c>
    </row>
    <row r="242" spans="1:14" ht="15" customHeight="1" x14ac:dyDescent="0.25">
      <c r="A242" s="96" t="s">
        <v>433</v>
      </c>
      <c r="B242" s="96">
        <v>2000056474868</v>
      </c>
      <c r="C242" s="96" t="s">
        <v>434</v>
      </c>
      <c r="D242" s="96">
        <v>2000056474877</v>
      </c>
      <c r="E242" s="59" t="s">
        <v>435</v>
      </c>
      <c r="F242" s="192">
        <v>0</v>
      </c>
      <c r="G242" s="63">
        <v>0</v>
      </c>
      <c r="H242" s="64">
        <v>38.14</v>
      </c>
      <c r="I242" s="64">
        <v>1.22</v>
      </c>
      <c r="J242" s="64">
        <v>1.22</v>
      </c>
      <c r="K242" s="65">
        <v>0</v>
      </c>
      <c r="L242" s="66">
        <v>4229.2</v>
      </c>
      <c r="M242" s="66">
        <v>0.05</v>
      </c>
      <c r="N242" s="66">
        <v>0.05</v>
      </c>
    </row>
    <row r="243" spans="1:14" ht="15" customHeight="1" x14ac:dyDescent="0.25">
      <c r="A243" s="96">
        <v>774</v>
      </c>
      <c r="B243" s="96">
        <v>2000056474380</v>
      </c>
      <c r="C243" s="96">
        <v>644</v>
      </c>
      <c r="D243" s="96">
        <v>2000056474399</v>
      </c>
      <c r="E243" s="59" t="s">
        <v>436</v>
      </c>
      <c r="F243" s="192">
        <v>0</v>
      </c>
      <c r="G243" s="63">
        <v>0</v>
      </c>
      <c r="H243" s="64">
        <v>2.17</v>
      </c>
      <c r="I243" s="64">
        <v>1.63</v>
      </c>
      <c r="J243" s="64">
        <v>1.63</v>
      </c>
      <c r="K243" s="65">
        <v>0</v>
      </c>
      <c r="L243" s="66">
        <v>434.53</v>
      </c>
      <c r="M243" s="66">
        <v>0.05</v>
      </c>
      <c r="N243" s="66">
        <v>0.05</v>
      </c>
    </row>
    <row r="244" spans="1:14" ht="15" customHeight="1" x14ac:dyDescent="0.25">
      <c r="A244" s="96" t="s">
        <v>437</v>
      </c>
      <c r="B244" s="96">
        <v>2000056631430</v>
      </c>
      <c r="C244" s="96" t="s">
        <v>438</v>
      </c>
      <c r="D244" s="96">
        <v>2000056631440</v>
      </c>
      <c r="E244" s="59" t="s">
        <v>439</v>
      </c>
      <c r="F244" s="192">
        <v>0</v>
      </c>
      <c r="G244" s="63">
        <v>0</v>
      </c>
      <c r="H244" s="64">
        <v>2.17</v>
      </c>
      <c r="I244" s="64">
        <v>1.42</v>
      </c>
      <c r="J244" s="64">
        <v>1.42</v>
      </c>
      <c r="K244" s="65">
        <v>0</v>
      </c>
      <c r="L244" s="66">
        <v>434.53</v>
      </c>
      <c r="M244" s="66">
        <v>0.05</v>
      </c>
      <c r="N244" s="66">
        <v>0.05</v>
      </c>
    </row>
    <row r="245" spans="1:14" ht="15" customHeight="1" x14ac:dyDescent="0.25">
      <c r="A245" s="96">
        <v>733</v>
      </c>
      <c r="B245" s="96">
        <v>2000056705135</v>
      </c>
      <c r="C245" s="96">
        <v>744</v>
      </c>
      <c r="D245" s="96">
        <v>2000056705144</v>
      </c>
      <c r="E245" s="59" t="s">
        <v>440</v>
      </c>
      <c r="F245" s="192">
        <v>0</v>
      </c>
      <c r="G245" s="63">
        <v>0</v>
      </c>
      <c r="H245" s="64">
        <v>70.290000000000006</v>
      </c>
      <c r="I245" s="64">
        <v>1.68</v>
      </c>
      <c r="J245" s="64">
        <v>1.68</v>
      </c>
      <c r="K245" s="65">
        <v>0</v>
      </c>
      <c r="L245" s="66">
        <v>3194.2</v>
      </c>
      <c r="M245" s="66">
        <v>0.05</v>
      </c>
      <c r="N245" s="66">
        <v>0.05</v>
      </c>
    </row>
    <row r="246" spans="1:14" ht="15" customHeight="1" x14ac:dyDescent="0.25">
      <c r="A246" s="96">
        <v>775</v>
      </c>
      <c r="B246" s="96">
        <v>2000056366860</v>
      </c>
      <c r="C246" s="96">
        <v>986</v>
      </c>
      <c r="D246" s="96">
        <v>2000056366930</v>
      </c>
      <c r="E246" s="59" t="s">
        <v>441</v>
      </c>
      <c r="F246" s="192">
        <v>0</v>
      </c>
      <c r="G246" s="63">
        <v>0</v>
      </c>
      <c r="H246" s="64">
        <v>14.82</v>
      </c>
      <c r="I246" s="64">
        <v>1.44</v>
      </c>
      <c r="J246" s="64">
        <v>1.44</v>
      </c>
      <c r="K246" s="65">
        <v>0</v>
      </c>
      <c r="L246" s="66">
        <v>741.05</v>
      </c>
      <c r="M246" s="66">
        <v>0.05</v>
      </c>
      <c r="N246" s="66">
        <v>0.05</v>
      </c>
    </row>
    <row r="247" spans="1:14" ht="45" customHeight="1" x14ac:dyDescent="0.25">
      <c r="A247" s="96" t="s">
        <v>442</v>
      </c>
      <c r="B247" s="96" t="s">
        <v>443</v>
      </c>
      <c r="C247" s="96">
        <v>933</v>
      </c>
      <c r="D247" s="96"/>
      <c r="E247" s="59" t="s">
        <v>444</v>
      </c>
      <c r="F247" s="192">
        <v>3</v>
      </c>
      <c r="G247" s="63">
        <v>0.22700000000000001</v>
      </c>
      <c r="H247" s="64">
        <v>30733.7</v>
      </c>
      <c r="I247" s="64">
        <v>1.46</v>
      </c>
      <c r="J247" s="64">
        <v>1.46</v>
      </c>
      <c r="K247" s="65">
        <v>0</v>
      </c>
      <c r="L247" s="66">
        <v>18.73</v>
      </c>
      <c r="M247" s="66">
        <v>0.05</v>
      </c>
      <c r="N247" s="66">
        <v>0.05</v>
      </c>
    </row>
    <row r="248" spans="1:14" ht="15" customHeight="1" x14ac:dyDescent="0.25">
      <c r="A248" s="96">
        <v>776</v>
      </c>
      <c r="B248" s="96">
        <v>2000056563570</v>
      </c>
      <c r="C248" s="96">
        <v>976</v>
      </c>
      <c r="D248" s="96">
        <v>2000056563589</v>
      </c>
      <c r="E248" s="59" t="s">
        <v>445</v>
      </c>
      <c r="F248" s="192">
        <v>0</v>
      </c>
      <c r="G248" s="63">
        <v>0.77200000000000002</v>
      </c>
      <c r="H248" s="64">
        <v>46.97</v>
      </c>
      <c r="I248" s="64">
        <v>0.78</v>
      </c>
      <c r="J248" s="64">
        <v>0.78</v>
      </c>
      <c r="K248" s="65">
        <v>0</v>
      </c>
      <c r="L248" s="66">
        <v>708.89</v>
      </c>
      <c r="M248" s="66">
        <v>0.05</v>
      </c>
      <c r="N248" s="66">
        <v>0.05</v>
      </c>
    </row>
    <row r="249" spans="1:14" ht="15" customHeight="1" x14ac:dyDescent="0.25">
      <c r="A249" s="96" t="s">
        <v>446</v>
      </c>
      <c r="B249" s="96">
        <v>2000056866037</v>
      </c>
      <c r="C249" s="96" t="s">
        <v>447</v>
      </c>
      <c r="D249" s="96">
        <v>2000056866046</v>
      </c>
      <c r="E249" s="59" t="s">
        <v>448</v>
      </c>
      <c r="F249" s="192">
        <v>0</v>
      </c>
      <c r="G249" s="63">
        <v>0.59299999999999997</v>
      </c>
      <c r="H249" s="64">
        <v>20.53</v>
      </c>
      <c r="I249" s="64">
        <v>0.83</v>
      </c>
      <c r="J249" s="64">
        <v>0.83</v>
      </c>
      <c r="K249" s="65">
        <v>0</v>
      </c>
      <c r="L249" s="66">
        <v>390.06</v>
      </c>
      <c r="M249" s="66">
        <v>0.05</v>
      </c>
      <c r="N249" s="66">
        <v>0.05</v>
      </c>
    </row>
    <row r="250" spans="1:14" ht="15" customHeight="1" x14ac:dyDescent="0.25">
      <c r="A250" s="96" t="s">
        <v>449</v>
      </c>
      <c r="B250" s="96">
        <v>2000056848135</v>
      </c>
      <c r="C250" s="96" t="s">
        <v>450</v>
      </c>
      <c r="D250" s="96">
        <v>2000056848144</v>
      </c>
      <c r="E250" s="59" t="s">
        <v>451</v>
      </c>
      <c r="F250" s="192">
        <v>0</v>
      </c>
      <c r="G250" s="63">
        <v>0</v>
      </c>
      <c r="H250" s="64">
        <v>7.04</v>
      </c>
      <c r="I250" s="64">
        <v>1.26</v>
      </c>
      <c r="J250" s="64">
        <v>1.26</v>
      </c>
      <c r="K250" s="65">
        <v>0</v>
      </c>
      <c r="L250" s="66">
        <v>1127.1099999999999</v>
      </c>
      <c r="M250" s="66">
        <v>0.05</v>
      </c>
      <c r="N250" s="66">
        <v>0.05</v>
      </c>
    </row>
    <row r="251" spans="1:14" ht="15" customHeight="1" x14ac:dyDescent="0.25">
      <c r="A251" s="96" t="s">
        <v>452</v>
      </c>
      <c r="B251" s="96">
        <v>2000056774592</v>
      </c>
      <c r="C251" s="96" t="s">
        <v>453</v>
      </c>
      <c r="D251" s="96">
        <v>2000056774608</v>
      </c>
      <c r="E251" s="59" t="s">
        <v>454</v>
      </c>
      <c r="F251" s="192">
        <v>0</v>
      </c>
      <c r="G251" s="63">
        <v>0.219</v>
      </c>
      <c r="H251" s="64">
        <v>8.9600000000000009</v>
      </c>
      <c r="I251" s="64">
        <v>0.86</v>
      </c>
      <c r="J251" s="64">
        <v>0.86</v>
      </c>
      <c r="K251" s="65">
        <v>0</v>
      </c>
      <c r="L251" s="66">
        <v>746.9</v>
      </c>
      <c r="M251" s="66">
        <v>0.05</v>
      </c>
      <c r="N251" s="66">
        <v>0.05</v>
      </c>
    </row>
    <row r="252" spans="1:14" ht="15" customHeight="1" x14ac:dyDescent="0.25">
      <c r="A252" s="96" t="s">
        <v>455</v>
      </c>
      <c r="B252" s="96">
        <v>2000056647928</v>
      </c>
      <c r="C252" s="96" t="s">
        <v>456</v>
      </c>
      <c r="D252" s="96">
        <v>2000056647946</v>
      </c>
      <c r="E252" s="59" t="s">
        <v>457</v>
      </c>
      <c r="F252" s="192">
        <v>0</v>
      </c>
      <c r="G252" s="63">
        <v>0</v>
      </c>
      <c r="H252" s="64">
        <v>2.78</v>
      </c>
      <c r="I252" s="64">
        <v>1.64</v>
      </c>
      <c r="J252" s="64">
        <v>1.64</v>
      </c>
      <c r="K252" s="65">
        <v>0</v>
      </c>
      <c r="L252" s="66">
        <v>444.48</v>
      </c>
      <c r="M252" s="66">
        <v>0.05</v>
      </c>
      <c r="N252" s="66">
        <v>0.05</v>
      </c>
    </row>
    <row r="253" spans="1:14" ht="15" customHeight="1" x14ac:dyDescent="0.25">
      <c r="A253" s="96" t="s">
        <v>458</v>
      </c>
      <c r="B253" s="96">
        <v>2000056456743</v>
      </c>
      <c r="C253" s="96" t="s">
        <v>459</v>
      </c>
      <c r="D253" s="96">
        <v>2000056456850</v>
      </c>
      <c r="E253" s="59" t="s">
        <v>460</v>
      </c>
      <c r="F253" s="192">
        <v>0</v>
      </c>
      <c r="G253" s="63">
        <v>0</v>
      </c>
      <c r="H253" s="64">
        <v>39.700000000000003</v>
      </c>
      <c r="I253" s="64">
        <v>0.79</v>
      </c>
      <c r="J253" s="64">
        <v>0.79</v>
      </c>
      <c r="K253" s="65">
        <v>0</v>
      </c>
      <c r="L253" s="66">
        <v>397</v>
      </c>
      <c r="M253" s="66">
        <v>0.05</v>
      </c>
      <c r="N253" s="66">
        <v>0.05</v>
      </c>
    </row>
    <row r="254" spans="1:14" ht="15" customHeight="1" x14ac:dyDescent="0.25">
      <c r="A254" s="96" t="s">
        <v>461</v>
      </c>
      <c r="B254" s="96">
        <v>2000056872183</v>
      </c>
      <c r="C254" s="96" t="s">
        <v>462</v>
      </c>
      <c r="D254" s="96">
        <v>2000056872305</v>
      </c>
      <c r="E254" s="59" t="s">
        <v>463</v>
      </c>
      <c r="F254" s="192">
        <v>0</v>
      </c>
      <c r="G254" s="63">
        <v>0</v>
      </c>
      <c r="H254" s="64">
        <v>18.72</v>
      </c>
      <c r="I254" s="64">
        <v>1.1000000000000001</v>
      </c>
      <c r="J254" s="64">
        <v>1.1000000000000001</v>
      </c>
      <c r="K254" s="65">
        <v>0</v>
      </c>
      <c r="L254" s="66">
        <v>1871.51</v>
      </c>
      <c r="M254" s="66">
        <v>0.05</v>
      </c>
      <c r="N254" s="66">
        <v>0.05</v>
      </c>
    </row>
    <row r="255" spans="1:14" ht="15" customHeight="1" x14ac:dyDescent="0.25">
      <c r="A255" s="96" t="s">
        <v>464</v>
      </c>
      <c r="B255" s="96">
        <v>2000060619240</v>
      </c>
      <c r="C255" s="96" t="s">
        <v>465</v>
      </c>
      <c r="D255" s="96">
        <v>2000060619259</v>
      </c>
      <c r="E255" s="59" t="s">
        <v>466</v>
      </c>
      <c r="F255" s="192">
        <v>0</v>
      </c>
      <c r="G255" s="63">
        <v>0</v>
      </c>
      <c r="H255" s="64">
        <v>1.96</v>
      </c>
      <c r="I255" s="64">
        <v>1.97</v>
      </c>
      <c r="J255" s="64">
        <v>1.97</v>
      </c>
      <c r="K255" s="65">
        <v>0</v>
      </c>
      <c r="L255" s="66">
        <v>627.80999999999995</v>
      </c>
      <c r="M255" s="66">
        <v>0.05</v>
      </c>
      <c r="N255" s="66">
        <v>0.05</v>
      </c>
    </row>
    <row r="256" spans="1:14" ht="15" customHeight="1" x14ac:dyDescent="0.25">
      <c r="A256" s="96">
        <v>838</v>
      </c>
      <c r="B256" s="96">
        <v>2000056479129</v>
      </c>
      <c r="C256" s="96">
        <v>638</v>
      </c>
      <c r="D256" s="96">
        <v>2000056479138</v>
      </c>
      <c r="E256" s="59" t="s">
        <v>467</v>
      </c>
      <c r="F256" s="192">
        <v>0</v>
      </c>
      <c r="G256" s="63">
        <v>0</v>
      </c>
      <c r="H256" s="64">
        <v>68.62</v>
      </c>
      <c r="I256" s="64">
        <v>0.94</v>
      </c>
      <c r="J256" s="64">
        <v>0.94</v>
      </c>
      <c r="K256" s="65">
        <v>0</v>
      </c>
      <c r="L256" s="66">
        <v>2983.51</v>
      </c>
      <c r="M256" s="66">
        <v>0.05</v>
      </c>
      <c r="N256" s="66">
        <v>0.05</v>
      </c>
    </row>
    <row r="257" spans="1:14" ht="12.5" x14ac:dyDescent="0.25">
      <c r="A257" s="96">
        <v>843</v>
      </c>
      <c r="B257" s="96">
        <v>2000056465942</v>
      </c>
      <c r="C257" s="96">
        <v>643</v>
      </c>
      <c r="D257" s="96">
        <v>2000056465970</v>
      </c>
      <c r="E257" s="59" t="s">
        <v>468</v>
      </c>
      <c r="F257" s="192">
        <v>0</v>
      </c>
      <c r="G257" s="63">
        <v>0</v>
      </c>
      <c r="H257" s="64">
        <v>6.04</v>
      </c>
      <c r="I257" s="64">
        <v>1.06</v>
      </c>
      <c r="J257" s="64">
        <v>1.06</v>
      </c>
      <c r="K257" s="65">
        <v>0</v>
      </c>
      <c r="L257" s="66">
        <v>462.63</v>
      </c>
      <c r="M257" s="66">
        <v>0.05</v>
      </c>
      <c r="N257" s="66">
        <v>0.05</v>
      </c>
    </row>
    <row r="258" spans="1:14" ht="12.5" x14ac:dyDescent="0.25">
      <c r="A258" s="96">
        <v>871</v>
      </c>
      <c r="B258" s="96">
        <v>2000056504928</v>
      </c>
      <c r="C258" s="96">
        <v>981</v>
      </c>
      <c r="D258" s="96">
        <v>2000056504937</v>
      </c>
      <c r="E258" s="59" t="s">
        <v>469</v>
      </c>
      <c r="F258" s="192">
        <v>0</v>
      </c>
      <c r="G258" s="63">
        <v>0</v>
      </c>
      <c r="H258" s="64">
        <v>10.65</v>
      </c>
      <c r="I258" s="64">
        <v>1.02</v>
      </c>
      <c r="J258" s="64">
        <v>1.02</v>
      </c>
      <c r="K258" s="65">
        <v>0</v>
      </c>
      <c r="L258" s="66">
        <v>426.05</v>
      </c>
      <c r="M258" s="66">
        <v>0.05</v>
      </c>
      <c r="N258" s="66">
        <v>0.05</v>
      </c>
    </row>
    <row r="259" spans="1:14" ht="12.5" x14ac:dyDescent="0.25">
      <c r="A259" s="96">
        <v>879</v>
      </c>
      <c r="B259" s="96">
        <v>2000056522323</v>
      </c>
      <c r="C259" s="96">
        <v>988</v>
      </c>
      <c r="D259" s="96">
        <v>2000056522332</v>
      </c>
      <c r="E259" s="59" t="s">
        <v>470</v>
      </c>
      <c r="F259" s="192">
        <v>0</v>
      </c>
      <c r="G259" s="63">
        <v>0</v>
      </c>
      <c r="H259" s="64">
        <v>15.96</v>
      </c>
      <c r="I259" s="64">
        <v>1.1399999999999999</v>
      </c>
      <c r="J259" s="64">
        <v>1.1399999999999999</v>
      </c>
      <c r="K259" s="65">
        <v>0</v>
      </c>
      <c r="L259" s="66">
        <v>1015.32</v>
      </c>
      <c r="M259" s="66">
        <v>0.05</v>
      </c>
      <c r="N259" s="66">
        <v>0.05</v>
      </c>
    </row>
    <row r="260" spans="1:14" ht="12.5" x14ac:dyDescent="0.25">
      <c r="A260" s="96">
        <v>887</v>
      </c>
      <c r="B260" s="96">
        <v>2000056527544</v>
      </c>
      <c r="C260" s="96">
        <v>992</v>
      </c>
      <c r="D260" s="96">
        <v>2000056527562</v>
      </c>
      <c r="E260" s="59" t="s">
        <v>471</v>
      </c>
      <c r="F260" s="192">
        <v>0</v>
      </c>
      <c r="G260" s="63">
        <v>0.222</v>
      </c>
      <c r="H260" s="64">
        <v>50.96</v>
      </c>
      <c r="I260" s="64">
        <v>2.5299999999999998</v>
      </c>
      <c r="J260" s="64">
        <v>2.5299999999999998</v>
      </c>
      <c r="K260" s="65">
        <v>0</v>
      </c>
      <c r="L260" s="66">
        <v>10872.16</v>
      </c>
      <c r="M260" s="66">
        <v>0.05</v>
      </c>
      <c r="N260" s="66">
        <v>0.05</v>
      </c>
    </row>
    <row r="261" spans="1:14" ht="12.5" x14ac:dyDescent="0.25">
      <c r="A261" s="96">
        <v>900</v>
      </c>
      <c r="B261" s="96">
        <v>2000056873470</v>
      </c>
      <c r="C261" s="96">
        <v>950</v>
      </c>
      <c r="D261" s="96">
        <v>2000056873498</v>
      </c>
      <c r="E261" s="59" t="s">
        <v>472</v>
      </c>
      <c r="F261" s="192">
        <v>0</v>
      </c>
      <c r="G261" s="63">
        <v>0.13</v>
      </c>
      <c r="H261" s="64">
        <v>13.22</v>
      </c>
      <c r="I261" s="64">
        <v>0.78</v>
      </c>
      <c r="J261" s="64">
        <v>0.78</v>
      </c>
      <c r="K261" s="65">
        <v>0</v>
      </c>
      <c r="L261" s="66">
        <v>1058</v>
      </c>
      <c r="M261" s="66">
        <v>0.05</v>
      </c>
      <c r="N261" s="66">
        <v>0.05</v>
      </c>
    </row>
    <row r="262" spans="1:14" ht="12.5" x14ac:dyDescent="0.25">
      <c r="A262" s="96" t="s">
        <v>473</v>
      </c>
      <c r="B262" s="96">
        <v>2000056873512</v>
      </c>
      <c r="C262" s="96" t="s">
        <v>474</v>
      </c>
      <c r="D262" s="96">
        <v>2000056873530</v>
      </c>
      <c r="E262" s="59" t="s">
        <v>475</v>
      </c>
      <c r="F262" s="192">
        <v>0</v>
      </c>
      <c r="G262" s="63">
        <v>0.76600000000000001</v>
      </c>
      <c r="H262" s="64">
        <v>35.770000000000003</v>
      </c>
      <c r="I262" s="64">
        <v>1.39</v>
      </c>
      <c r="J262" s="64">
        <v>1.39</v>
      </c>
      <c r="K262" s="65">
        <v>0</v>
      </c>
      <c r="L262" s="66">
        <v>1490.34</v>
      </c>
      <c r="M262" s="66">
        <v>0.05</v>
      </c>
      <c r="N262" s="66">
        <v>0.05</v>
      </c>
    </row>
    <row r="263" spans="1:14" ht="12.5" x14ac:dyDescent="0.25">
      <c r="A263" s="96" t="s">
        <v>476</v>
      </c>
      <c r="B263" s="96">
        <v>2000056644670</v>
      </c>
      <c r="C263" s="96" t="s">
        <v>477</v>
      </c>
      <c r="D263" s="96">
        <v>2000056644680</v>
      </c>
      <c r="E263" s="59" t="s">
        <v>478</v>
      </c>
      <c r="F263" s="192">
        <v>0</v>
      </c>
      <c r="G263" s="63">
        <v>0</v>
      </c>
      <c r="H263" s="64">
        <v>4.6500000000000004</v>
      </c>
      <c r="I263" s="64">
        <v>1.25</v>
      </c>
      <c r="J263" s="64">
        <v>1.25</v>
      </c>
      <c r="K263" s="65">
        <v>0</v>
      </c>
      <c r="L263" s="66">
        <v>286.81</v>
      </c>
      <c r="M263" s="66">
        <v>0.05</v>
      </c>
      <c r="N263" s="66">
        <v>0.05</v>
      </c>
    </row>
    <row r="264" spans="1:14" ht="12.5" x14ac:dyDescent="0.25">
      <c r="A264" s="96" t="s">
        <v>479</v>
      </c>
      <c r="B264" s="96">
        <v>2000060268250</v>
      </c>
      <c r="C264" s="96" t="s">
        <v>480</v>
      </c>
      <c r="D264" s="96">
        <v>2000060268260</v>
      </c>
      <c r="E264" s="59" t="s">
        <v>481</v>
      </c>
      <c r="F264" s="192">
        <v>0</v>
      </c>
      <c r="G264" s="63">
        <v>0</v>
      </c>
      <c r="H264" s="64">
        <v>157.94</v>
      </c>
      <c r="I264" s="64">
        <v>1.22</v>
      </c>
      <c r="J264" s="64">
        <v>1.22</v>
      </c>
      <c r="K264" s="65">
        <v>0</v>
      </c>
      <c r="L264" s="66">
        <v>665.01</v>
      </c>
      <c r="M264" s="66">
        <v>0.05</v>
      </c>
      <c r="N264" s="66">
        <v>0.05</v>
      </c>
    </row>
    <row r="265" spans="1:14" ht="12.5" x14ac:dyDescent="0.25">
      <c r="A265" s="96" t="s">
        <v>482</v>
      </c>
      <c r="B265" s="96">
        <v>2000057382881</v>
      </c>
      <c r="C265" s="96" t="s">
        <v>483</v>
      </c>
      <c r="D265" s="96">
        <v>2000057382890</v>
      </c>
      <c r="E265" s="59" t="s">
        <v>484</v>
      </c>
      <c r="F265" s="192">
        <v>0</v>
      </c>
      <c r="G265" s="63">
        <v>0</v>
      </c>
      <c r="H265" s="64">
        <v>4.72</v>
      </c>
      <c r="I265" s="64">
        <v>2.1</v>
      </c>
      <c r="J265" s="64">
        <v>2.1</v>
      </c>
      <c r="K265" s="65">
        <v>0</v>
      </c>
      <c r="L265" s="66">
        <v>363.92</v>
      </c>
      <c r="M265" s="66">
        <v>0.05</v>
      </c>
      <c r="N265" s="66">
        <v>0.05</v>
      </c>
    </row>
    <row r="266" spans="1:14" ht="12.5" x14ac:dyDescent="0.25">
      <c r="A266" s="96" t="s">
        <v>485</v>
      </c>
      <c r="B266" s="96">
        <v>2000057829816</v>
      </c>
      <c r="C266" s="96" t="s">
        <v>486</v>
      </c>
      <c r="D266" s="96">
        <v>2000057829825</v>
      </c>
      <c r="E266" s="59" t="s">
        <v>487</v>
      </c>
      <c r="F266" s="192">
        <v>0</v>
      </c>
      <c r="G266" s="63">
        <v>0</v>
      </c>
      <c r="H266" s="64">
        <v>67.56</v>
      </c>
      <c r="I266" s="64">
        <v>1.72</v>
      </c>
      <c r="J266" s="64">
        <v>1.72</v>
      </c>
      <c r="K266" s="65">
        <v>0</v>
      </c>
      <c r="L266" s="66">
        <v>2702.5</v>
      </c>
      <c r="M266" s="66">
        <v>0.05</v>
      </c>
      <c r="N266" s="66">
        <v>0.05</v>
      </c>
    </row>
    <row r="267" spans="1:14" ht="12.5" x14ac:dyDescent="0.25">
      <c r="A267" s="96">
        <v>7372</v>
      </c>
      <c r="B267" s="96">
        <v>7372</v>
      </c>
      <c r="C267" s="96">
        <v>7373</v>
      </c>
      <c r="D267" s="96">
        <v>7373</v>
      </c>
      <c r="E267" s="59" t="s">
        <v>488</v>
      </c>
      <c r="F267" s="192">
        <v>0</v>
      </c>
      <c r="G267" s="63">
        <v>0</v>
      </c>
      <c r="H267" s="64">
        <v>39.54</v>
      </c>
      <c r="I267" s="64">
        <v>0.94</v>
      </c>
      <c r="J267" s="64">
        <v>0.94</v>
      </c>
      <c r="K267" s="65">
        <v>0</v>
      </c>
      <c r="L267" s="66">
        <v>878.62</v>
      </c>
      <c r="M267" s="66">
        <v>0.05</v>
      </c>
      <c r="N267" s="66">
        <v>0.05</v>
      </c>
    </row>
    <row r="268" spans="1:14" ht="12.5" x14ac:dyDescent="0.25">
      <c r="A268" s="96" t="s">
        <v>489</v>
      </c>
      <c r="B268" s="96">
        <v>2000056721085</v>
      </c>
      <c r="C268" s="96" t="s">
        <v>490</v>
      </c>
      <c r="D268" s="96">
        <v>2000056721128</v>
      </c>
      <c r="E268" s="59" t="s">
        <v>491</v>
      </c>
      <c r="F268" s="192">
        <v>0</v>
      </c>
      <c r="G268" s="63">
        <v>0</v>
      </c>
      <c r="H268" s="64">
        <v>17.88</v>
      </c>
      <c r="I268" s="64">
        <v>0.9</v>
      </c>
      <c r="J268" s="64">
        <v>0.9</v>
      </c>
      <c r="K268" s="65">
        <v>0</v>
      </c>
      <c r="L268" s="66">
        <v>429.08</v>
      </c>
      <c r="M268" s="66">
        <v>0.05</v>
      </c>
      <c r="N268" s="66">
        <v>0.05</v>
      </c>
    </row>
    <row r="269" spans="1:14" ht="12.5" x14ac:dyDescent="0.25">
      <c r="A269" s="96" t="s">
        <v>492</v>
      </c>
      <c r="B269" s="96">
        <v>2000056873489</v>
      </c>
      <c r="C269" s="96" t="s">
        <v>493</v>
      </c>
      <c r="D269" s="96">
        <v>2000056873503</v>
      </c>
      <c r="E269" s="59" t="s">
        <v>494</v>
      </c>
      <c r="F269" s="192">
        <v>0</v>
      </c>
      <c r="G269" s="63">
        <v>0.13</v>
      </c>
      <c r="H269" s="64">
        <v>107.12</v>
      </c>
      <c r="I269" s="64">
        <v>0.78</v>
      </c>
      <c r="J269" s="64">
        <v>0.78</v>
      </c>
      <c r="K269" s="65">
        <v>0</v>
      </c>
      <c r="L269" s="66">
        <v>107.12</v>
      </c>
      <c r="M269" s="66">
        <v>0.05</v>
      </c>
      <c r="N269" s="66">
        <v>0.05</v>
      </c>
    </row>
    <row r="270" spans="1:14" ht="12.5" x14ac:dyDescent="0.25">
      <c r="A270" s="96" t="s">
        <v>495</v>
      </c>
      <c r="B270" s="96">
        <v>2000056970234</v>
      </c>
      <c r="C270" s="96" t="s">
        <v>496</v>
      </c>
      <c r="D270" s="96">
        <v>2000056970243</v>
      </c>
      <c r="E270" s="59" t="s">
        <v>497</v>
      </c>
      <c r="F270" s="192">
        <v>0</v>
      </c>
      <c r="G270" s="63">
        <v>9.6000000000000002E-2</v>
      </c>
      <c r="H270" s="64">
        <v>18.510000000000002</v>
      </c>
      <c r="I270" s="64">
        <v>0.93</v>
      </c>
      <c r="J270" s="64">
        <v>0.93</v>
      </c>
      <c r="K270" s="65">
        <v>0</v>
      </c>
      <c r="L270" s="66">
        <v>445.33</v>
      </c>
      <c r="M270" s="66">
        <v>0.05</v>
      </c>
      <c r="N270" s="66">
        <v>0.05</v>
      </c>
    </row>
    <row r="271" spans="1:14" ht="12.5" x14ac:dyDescent="0.25">
      <c r="A271" s="96" t="s">
        <v>498</v>
      </c>
      <c r="B271" s="96">
        <v>2000060440639</v>
      </c>
      <c r="C271" s="96" t="s">
        <v>499</v>
      </c>
      <c r="D271" s="96">
        <v>2000060440648</v>
      </c>
      <c r="E271" s="59" t="s">
        <v>500</v>
      </c>
      <c r="F271" s="192">
        <v>0</v>
      </c>
      <c r="G271" s="63">
        <v>0</v>
      </c>
      <c r="H271" s="64">
        <v>6325.31</v>
      </c>
      <c r="I271" s="64">
        <v>1.1100000000000001</v>
      </c>
      <c r="J271" s="64">
        <v>1.1100000000000001</v>
      </c>
      <c r="K271" s="65">
        <v>0</v>
      </c>
      <c r="L271" s="66">
        <v>6325.31</v>
      </c>
      <c r="M271" s="66">
        <v>0.05</v>
      </c>
      <c r="N271" s="66">
        <v>0.05</v>
      </c>
    </row>
    <row r="272" spans="1:14" ht="12.5" x14ac:dyDescent="0.25">
      <c r="A272" s="96">
        <v>7459</v>
      </c>
      <c r="B272" s="96">
        <v>7459</v>
      </c>
      <c r="C272" s="96">
        <v>7460</v>
      </c>
      <c r="D272" s="96">
        <v>7460</v>
      </c>
      <c r="E272" s="59" t="s">
        <v>501</v>
      </c>
      <c r="F272" s="192">
        <v>0</v>
      </c>
      <c r="G272" s="63">
        <v>0</v>
      </c>
      <c r="H272" s="64">
        <v>490.75</v>
      </c>
      <c r="I272" s="64">
        <v>0.89</v>
      </c>
      <c r="J272" s="64">
        <v>0.89</v>
      </c>
      <c r="K272" s="65">
        <v>0</v>
      </c>
      <c r="L272" s="66">
        <v>490.75</v>
      </c>
      <c r="M272" s="66">
        <v>0.05</v>
      </c>
      <c r="N272" s="66">
        <v>0.05</v>
      </c>
    </row>
    <row r="273" spans="1:14" ht="12.5" x14ac:dyDescent="0.25">
      <c r="A273" s="96" t="s">
        <v>502</v>
      </c>
      <c r="B273" s="96">
        <v>2000056879230</v>
      </c>
      <c r="C273" s="96" t="s">
        <v>503</v>
      </c>
      <c r="D273" s="96">
        <v>2000056879240</v>
      </c>
      <c r="E273" s="59" t="s">
        <v>504</v>
      </c>
      <c r="F273" s="192">
        <v>0</v>
      </c>
      <c r="G273" s="63">
        <v>0</v>
      </c>
      <c r="H273" s="64">
        <v>2.77</v>
      </c>
      <c r="I273" s="64">
        <v>1.64</v>
      </c>
      <c r="J273" s="64">
        <v>1.64</v>
      </c>
      <c r="K273" s="65">
        <v>0</v>
      </c>
      <c r="L273" s="66">
        <v>305.83999999999997</v>
      </c>
      <c r="M273" s="66">
        <v>0.05</v>
      </c>
      <c r="N273" s="66">
        <v>0.05</v>
      </c>
    </row>
    <row r="274" spans="1:14" ht="12.5" x14ac:dyDescent="0.25">
      <c r="A274" s="96" t="s">
        <v>505</v>
      </c>
      <c r="B274" s="96">
        <v>2000056873521</v>
      </c>
      <c r="C274" s="96" t="s">
        <v>506</v>
      </c>
      <c r="D274" s="96">
        <v>2000056873540</v>
      </c>
      <c r="E274" s="59" t="s">
        <v>507</v>
      </c>
      <c r="F274" s="192">
        <v>0</v>
      </c>
      <c r="G274" s="63">
        <v>0.73499999999999999</v>
      </c>
      <c r="H274" s="64">
        <v>183.13</v>
      </c>
      <c r="I274" s="64">
        <v>1.3</v>
      </c>
      <c r="J274" s="64">
        <v>1.3</v>
      </c>
      <c r="K274" s="65">
        <v>0</v>
      </c>
      <c r="L274" s="66">
        <v>183.13</v>
      </c>
      <c r="M274" s="66">
        <v>0.05</v>
      </c>
      <c r="N274" s="66">
        <v>0.05</v>
      </c>
    </row>
    <row r="275" spans="1:14" ht="12.5" x14ac:dyDescent="0.25">
      <c r="A275" s="96" t="s">
        <v>508</v>
      </c>
      <c r="B275" s="96">
        <v>2000057162785</v>
      </c>
      <c r="C275" s="96" t="s">
        <v>509</v>
      </c>
      <c r="D275" s="96">
        <v>2000057162794</v>
      </c>
      <c r="E275" s="59" t="s">
        <v>510</v>
      </c>
      <c r="F275" s="192">
        <v>0</v>
      </c>
      <c r="G275" s="63">
        <v>0.224</v>
      </c>
      <c r="H275" s="64">
        <v>338.89</v>
      </c>
      <c r="I275" s="64">
        <v>1.01</v>
      </c>
      <c r="J275" s="64">
        <v>1.01</v>
      </c>
      <c r="K275" s="65">
        <v>0</v>
      </c>
      <c r="L275" s="66">
        <v>423.61</v>
      </c>
      <c r="M275" s="66">
        <v>0.05</v>
      </c>
      <c r="N275" s="66">
        <v>0.05</v>
      </c>
    </row>
    <row r="276" spans="1:14" ht="12.5" x14ac:dyDescent="0.25">
      <c r="A276" s="96" t="s">
        <v>511</v>
      </c>
      <c r="B276" s="96">
        <v>2000060717806</v>
      </c>
      <c r="C276" s="96" t="s">
        <v>512</v>
      </c>
      <c r="D276" s="96">
        <v>2000060717815</v>
      </c>
      <c r="E276" s="59" t="s">
        <v>513</v>
      </c>
      <c r="F276" s="192">
        <v>0</v>
      </c>
      <c r="G276" s="63">
        <v>0</v>
      </c>
      <c r="H276" s="64">
        <v>48.99</v>
      </c>
      <c r="I276" s="64">
        <v>1.35</v>
      </c>
      <c r="J276" s="64">
        <v>1.35</v>
      </c>
      <c r="K276" s="65">
        <v>0</v>
      </c>
      <c r="L276" s="66">
        <v>4246.88</v>
      </c>
      <c r="M276" s="66">
        <v>0.05</v>
      </c>
      <c r="N276" s="66">
        <v>0.05</v>
      </c>
    </row>
    <row r="277" spans="1:14" ht="12.5" x14ac:dyDescent="0.25">
      <c r="A277" s="96">
        <v>7615</v>
      </c>
      <c r="B277" s="96">
        <v>7615</v>
      </c>
      <c r="C277" s="96">
        <v>7616</v>
      </c>
      <c r="D277" s="96">
        <v>7616</v>
      </c>
      <c r="E277" s="59" t="s">
        <v>514</v>
      </c>
      <c r="F277" s="192">
        <v>0</v>
      </c>
      <c r="G277" s="63">
        <v>0</v>
      </c>
      <c r="H277" s="64">
        <v>443.14</v>
      </c>
      <c r="I277" s="64">
        <v>0.85</v>
      </c>
      <c r="J277" s="64">
        <v>0.85</v>
      </c>
      <c r="K277" s="65">
        <v>0</v>
      </c>
      <c r="L277" s="66">
        <v>443.14</v>
      </c>
      <c r="M277" s="66">
        <v>0.05</v>
      </c>
      <c r="N277" s="66">
        <v>0.05</v>
      </c>
    </row>
    <row r="278" spans="1:14" ht="12.5" x14ac:dyDescent="0.25">
      <c r="A278" s="96">
        <v>821</v>
      </c>
      <c r="B278" s="96">
        <v>2000057983865</v>
      </c>
      <c r="C278" s="96" t="s">
        <v>515</v>
      </c>
      <c r="D278" s="96">
        <v>2000057983847</v>
      </c>
      <c r="E278" s="59" t="s">
        <v>516</v>
      </c>
      <c r="F278" s="192">
        <v>0</v>
      </c>
      <c r="G278" s="63">
        <v>0</v>
      </c>
      <c r="H278" s="64">
        <v>1102.26</v>
      </c>
      <c r="I278" s="64">
        <v>0.61</v>
      </c>
      <c r="J278" s="64">
        <v>0.61</v>
      </c>
      <c r="K278" s="65">
        <v>0</v>
      </c>
      <c r="L278" s="66">
        <v>1045.68</v>
      </c>
      <c r="M278" s="66">
        <v>0.05</v>
      </c>
      <c r="N278" s="66">
        <v>0.05</v>
      </c>
    </row>
    <row r="279" spans="1:14" ht="12.5" x14ac:dyDescent="0.25">
      <c r="A279" s="96">
        <v>7515</v>
      </c>
      <c r="B279" s="96">
        <v>7515</v>
      </c>
      <c r="C279" s="96">
        <v>7516</v>
      </c>
      <c r="D279" s="96">
        <v>7516</v>
      </c>
      <c r="E279" s="59" t="s">
        <v>517</v>
      </c>
      <c r="F279" s="192">
        <v>0</v>
      </c>
      <c r="G279" s="63">
        <v>0.878</v>
      </c>
      <c r="H279" s="64">
        <v>762.69</v>
      </c>
      <c r="I279" s="64">
        <v>1.36</v>
      </c>
      <c r="J279" s="64">
        <v>1.36</v>
      </c>
      <c r="K279" s="65">
        <v>0</v>
      </c>
      <c r="L279" s="66">
        <v>802.84</v>
      </c>
      <c r="M279" s="66">
        <v>0.05</v>
      </c>
      <c r="N279" s="66">
        <v>0.05</v>
      </c>
    </row>
    <row r="280" spans="1:14" ht="12.5" x14ac:dyDescent="0.25">
      <c r="A280" s="96" t="s">
        <v>518</v>
      </c>
      <c r="B280" s="96">
        <v>2000057082465</v>
      </c>
      <c r="C280" s="96" t="s">
        <v>519</v>
      </c>
      <c r="D280" s="96">
        <v>2000057082474</v>
      </c>
      <c r="E280" s="59" t="s">
        <v>520</v>
      </c>
      <c r="F280" s="192">
        <v>0</v>
      </c>
      <c r="G280" s="63">
        <v>0</v>
      </c>
      <c r="H280" s="64">
        <v>172.51</v>
      </c>
      <c r="I280" s="64">
        <v>0.79</v>
      </c>
      <c r="J280" s="64">
        <v>0.79</v>
      </c>
      <c r="K280" s="65">
        <v>0</v>
      </c>
      <c r="L280" s="66">
        <v>274.45</v>
      </c>
      <c r="M280" s="66">
        <v>0.05</v>
      </c>
      <c r="N280" s="66">
        <v>0.05</v>
      </c>
    </row>
    <row r="281" spans="1:14" ht="12.5" x14ac:dyDescent="0.25">
      <c r="A281" s="96">
        <v>7527</v>
      </c>
      <c r="B281" s="96">
        <v>7527</v>
      </c>
      <c r="C281" s="96">
        <v>7528</v>
      </c>
      <c r="D281" s="96">
        <v>7528</v>
      </c>
      <c r="E281" s="59" t="s">
        <v>521</v>
      </c>
      <c r="F281" s="192">
        <v>0</v>
      </c>
      <c r="G281" s="63">
        <v>0</v>
      </c>
      <c r="H281" s="64">
        <v>849.13</v>
      </c>
      <c r="I281" s="64">
        <v>0.84</v>
      </c>
      <c r="J281" s="64">
        <v>0.84</v>
      </c>
      <c r="K281" s="65">
        <v>0</v>
      </c>
      <c r="L281" s="66">
        <v>849.13</v>
      </c>
      <c r="M281" s="66">
        <v>0.05</v>
      </c>
      <c r="N281" s="66">
        <v>0.05</v>
      </c>
    </row>
    <row r="282" spans="1:14" ht="12.5" x14ac:dyDescent="0.25">
      <c r="A282" s="96" t="s">
        <v>522</v>
      </c>
      <c r="B282" s="96">
        <v>2000057173796</v>
      </c>
      <c r="C282" s="96" t="s">
        <v>523</v>
      </c>
      <c r="D282" s="96">
        <v>2000056212186</v>
      </c>
      <c r="E282" s="59" t="s">
        <v>524</v>
      </c>
      <c r="F282" s="192">
        <v>0</v>
      </c>
      <c r="G282" s="63">
        <v>0.221</v>
      </c>
      <c r="H282" s="64">
        <v>3.37</v>
      </c>
      <c r="I282" s="64">
        <v>2.3199999999999998</v>
      </c>
      <c r="J282" s="64">
        <v>2.3199999999999998</v>
      </c>
      <c r="K282" s="65">
        <v>0</v>
      </c>
      <c r="L282" s="66">
        <v>486.61</v>
      </c>
      <c r="M282" s="66">
        <v>0.05</v>
      </c>
      <c r="N282" s="66">
        <v>0.05</v>
      </c>
    </row>
    <row r="283" spans="1:14" ht="12.5" x14ac:dyDescent="0.25">
      <c r="A283" s="96" t="s">
        <v>525</v>
      </c>
      <c r="B283" s="96">
        <v>2000060744819</v>
      </c>
      <c r="C283" s="96" t="s">
        <v>526</v>
      </c>
      <c r="D283" s="96">
        <v>2000060744828</v>
      </c>
      <c r="E283" s="59" t="s">
        <v>527</v>
      </c>
      <c r="F283" s="192">
        <v>0</v>
      </c>
      <c r="G283" s="63">
        <v>0</v>
      </c>
      <c r="H283" s="64">
        <v>1485.32</v>
      </c>
      <c r="I283" s="64">
        <v>1.27</v>
      </c>
      <c r="J283" s="64">
        <v>1.27</v>
      </c>
      <c r="K283" s="65">
        <v>0</v>
      </c>
      <c r="L283" s="66">
        <v>1563.48</v>
      </c>
      <c r="M283" s="66">
        <v>0.05</v>
      </c>
      <c r="N283" s="66">
        <v>0.05</v>
      </c>
    </row>
    <row r="284" spans="1:14" ht="12.5" x14ac:dyDescent="0.25">
      <c r="A284" s="96">
        <v>897</v>
      </c>
      <c r="B284" s="96" t="s">
        <v>528</v>
      </c>
      <c r="C284" s="96">
        <v>933</v>
      </c>
      <c r="D284" s="96" t="s">
        <v>528</v>
      </c>
      <c r="E284" s="59" t="s">
        <v>529</v>
      </c>
      <c r="F284" s="192">
        <v>0</v>
      </c>
      <c r="G284" s="63">
        <v>0</v>
      </c>
      <c r="H284" s="64">
        <v>462.59</v>
      </c>
      <c r="I284" s="64">
        <v>0.85</v>
      </c>
      <c r="J284" s="64">
        <v>0.85</v>
      </c>
      <c r="K284" s="65">
        <v>0</v>
      </c>
      <c r="L284" s="66">
        <v>396.5</v>
      </c>
      <c r="M284" s="66">
        <v>0.05</v>
      </c>
      <c r="N284" s="66">
        <v>0.05</v>
      </c>
    </row>
    <row r="285" spans="1:14" ht="12.5" x14ac:dyDescent="0.25">
      <c r="A285" s="96" t="s">
        <v>530</v>
      </c>
      <c r="B285" s="96" t="s">
        <v>528</v>
      </c>
      <c r="C285" s="96" t="s">
        <v>530</v>
      </c>
      <c r="D285" s="96" t="s">
        <v>528</v>
      </c>
      <c r="E285" s="59" t="s">
        <v>531</v>
      </c>
      <c r="F285" s="192">
        <v>0</v>
      </c>
      <c r="G285" s="63">
        <v>0</v>
      </c>
      <c r="H285" s="64">
        <v>2665.22</v>
      </c>
      <c r="I285" s="64">
        <v>0.31</v>
      </c>
      <c r="J285" s="64">
        <v>0.31</v>
      </c>
      <c r="K285" s="65">
        <v>0</v>
      </c>
      <c r="L285" s="66">
        <v>2665.22</v>
      </c>
      <c r="M285" s="66">
        <v>0.05</v>
      </c>
      <c r="N285" s="66">
        <v>0.05</v>
      </c>
    </row>
    <row r="286" spans="1:14" ht="25" x14ac:dyDescent="0.25">
      <c r="A286" s="96">
        <v>745</v>
      </c>
      <c r="B286" s="96" t="s">
        <v>532</v>
      </c>
      <c r="C286" s="96" t="s">
        <v>164</v>
      </c>
      <c r="D286" s="96"/>
      <c r="E286" s="59" t="s">
        <v>533</v>
      </c>
      <c r="F286" s="192">
        <v>4</v>
      </c>
      <c r="G286" s="63">
        <v>0.219</v>
      </c>
      <c r="H286" s="64">
        <v>157533.17000000001</v>
      </c>
      <c r="I286" s="64">
        <v>1.54</v>
      </c>
      <c r="J286" s="64">
        <v>1.54</v>
      </c>
      <c r="K286" s="65">
        <v>0</v>
      </c>
      <c r="L286" s="66">
        <v>0</v>
      </c>
      <c r="M286" s="66">
        <v>0</v>
      </c>
      <c r="N286" s="66">
        <v>0</v>
      </c>
    </row>
    <row r="287" spans="1:14" ht="12.5" x14ac:dyDescent="0.25">
      <c r="A287" s="96" t="s">
        <v>534</v>
      </c>
      <c r="B287" s="96">
        <v>2000057337337</v>
      </c>
      <c r="C287" s="96" t="s">
        <v>164</v>
      </c>
      <c r="D287" s="96"/>
      <c r="E287" s="59" t="s">
        <v>535</v>
      </c>
      <c r="F287" s="192">
        <v>2</v>
      </c>
      <c r="G287" s="63">
        <v>0</v>
      </c>
      <c r="H287" s="64">
        <v>34246.39</v>
      </c>
      <c r="I287" s="64">
        <v>1.23</v>
      </c>
      <c r="J287" s="64">
        <v>1.23</v>
      </c>
      <c r="K287" s="65">
        <v>0</v>
      </c>
      <c r="L287" s="66">
        <v>0</v>
      </c>
      <c r="M287" s="66">
        <v>0</v>
      </c>
      <c r="N287" s="66">
        <v>0</v>
      </c>
    </row>
    <row r="288" spans="1:14" ht="12.5" x14ac:dyDescent="0.25">
      <c r="A288" s="96">
        <v>897</v>
      </c>
      <c r="B288" s="96" t="s">
        <v>528</v>
      </c>
      <c r="C288" s="96" t="s">
        <v>164</v>
      </c>
      <c r="D288" s="96"/>
      <c r="E288" s="59" t="s">
        <v>536</v>
      </c>
      <c r="F288" s="192">
        <v>4</v>
      </c>
      <c r="G288" s="63">
        <v>0.503</v>
      </c>
      <c r="H288" s="64">
        <v>134212.22</v>
      </c>
      <c r="I288" s="64">
        <v>0.66</v>
      </c>
      <c r="J288" s="64">
        <v>0.66</v>
      </c>
      <c r="K288" s="65">
        <v>0</v>
      </c>
      <c r="L288" s="66">
        <v>0</v>
      </c>
      <c r="M288" s="66">
        <v>0</v>
      </c>
      <c r="N288" s="66">
        <v>0</v>
      </c>
    </row>
    <row r="289" spans="1:14" ht="12.5" x14ac:dyDescent="0.25">
      <c r="A289" s="96">
        <v>897</v>
      </c>
      <c r="B289" s="96" t="s">
        <v>528</v>
      </c>
      <c r="C289" s="96" t="s">
        <v>164</v>
      </c>
      <c r="D289" s="96"/>
      <c r="E289" s="59" t="s">
        <v>537</v>
      </c>
      <c r="F289" s="192">
        <v>4</v>
      </c>
      <c r="G289" s="63">
        <v>0</v>
      </c>
      <c r="H289" s="64">
        <v>135023.01999999999</v>
      </c>
      <c r="I289" s="64">
        <v>1.33</v>
      </c>
      <c r="J289" s="64">
        <v>1.33</v>
      </c>
      <c r="K289" s="65">
        <v>0</v>
      </c>
      <c r="L289" s="66">
        <v>0</v>
      </c>
      <c r="M289" s="66">
        <v>0</v>
      </c>
      <c r="N289" s="66">
        <v>0</v>
      </c>
    </row>
    <row r="290" spans="1:14" ht="12.5" x14ac:dyDescent="0.25">
      <c r="A290" s="96">
        <v>828</v>
      </c>
      <c r="B290" s="96">
        <v>2000057906648</v>
      </c>
      <c r="C290" s="96" t="s">
        <v>538</v>
      </c>
      <c r="D290" s="96">
        <v>2000057906657</v>
      </c>
      <c r="E290" s="59" t="s">
        <v>539</v>
      </c>
      <c r="F290" s="192">
        <v>0</v>
      </c>
      <c r="G290" s="63">
        <v>0.60099999999999998</v>
      </c>
      <c r="H290" s="64">
        <v>2.3199999999999998</v>
      </c>
      <c r="I290" s="64">
        <v>1.57</v>
      </c>
      <c r="J290" s="64">
        <v>1.57</v>
      </c>
      <c r="K290" s="65">
        <v>0</v>
      </c>
      <c r="L290" s="66">
        <v>634.09</v>
      </c>
      <c r="M290" s="66">
        <v>0.05</v>
      </c>
      <c r="N290" s="66">
        <v>0.05</v>
      </c>
    </row>
    <row r="291" spans="1:14" ht="12.5" x14ac:dyDescent="0.25">
      <c r="A291" s="96" t="s">
        <v>540</v>
      </c>
      <c r="B291" s="96">
        <v>2000060019376</v>
      </c>
      <c r="C291" s="96" t="s">
        <v>541</v>
      </c>
      <c r="D291" s="96">
        <v>2000060019385</v>
      </c>
      <c r="E291" s="59" t="s">
        <v>542</v>
      </c>
      <c r="F291" s="192">
        <v>0</v>
      </c>
      <c r="G291" s="63">
        <v>0</v>
      </c>
      <c r="H291" s="64">
        <v>1411.43</v>
      </c>
      <c r="I291" s="64">
        <v>0.78</v>
      </c>
      <c r="J291" s="64">
        <v>0.78</v>
      </c>
      <c r="K291" s="65">
        <v>0</v>
      </c>
      <c r="L291" s="66">
        <v>1340.39</v>
      </c>
      <c r="M291" s="66">
        <v>0.05</v>
      </c>
      <c r="N291" s="66">
        <v>0.05</v>
      </c>
    </row>
    <row r="292" spans="1:14" ht="12.5" x14ac:dyDescent="0.25">
      <c r="A292" s="96" t="s">
        <v>543</v>
      </c>
      <c r="B292" s="96"/>
      <c r="C292" s="96" t="s">
        <v>544</v>
      </c>
      <c r="D292" s="96"/>
      <c r="E292" s="59" t="s">
        <v>545</v>
      </c>
      <c r="F292" s="192">
        <v>0</v>
      </c>
      <c r="G292" s="63">
        <v>0.59899999999999998</v>
      </c>
      <c r="H292" s="64">
        <v>57.56</v>
      </c>
      <c r="I292" s="64">
        <v>1.28</v>
      </c>
      <c r="J292" s="64">
        <v>1.28</v>
      </c>
      <c r="K292" s="65">
        <v>0</v>
      </c>
      <c r="L292" s="66">
        <v>461.09</v>
      </c>
      <c r="M292" s="66">
        <v>0.05</v>
      </c>
      <c r="N292" s="66">
        <v>0.05</v>
      </c>
    </row>
    <row r="293" spans="1:14" ht="12.5" x14ac:dyDescent="0.25">
      <c r="A293" s="96" t="s">
        <v>546</v>
      </c>
      <c r="B293" s="96">
        <v>2000060556184</v>
      </c>
      <c r="C293" s="96" t="s">
        <v>547</v>
      </c>
      <c r="D293" s="96">
        <v>2000060556209</v>
      </c>
      <c r="E293" s="59" t="s">
        <v>548</v>
      </c>
      <c r="F293" s="192">
        <v>0</v>
      </c>
      <c r="G293" s="63">
        <v>0.20499999999999999</v>
      </c>
      <c r="H293" s="64">
        <v>5.52</v>
      </c>
      <c r="I293" s="64">
        <v>0.76</v>
      </c>
      <c r="J293" s="64">
        <v>0.76</v>
      </c>
      <c r="K293" s="65">
        <v>0</v>
      </c>
      <c r="L293" s="66">
        <v>441.44</v>
      </c>
      <c r="M293" s="66">
        <v>0.05</v>
      </c>
      <c r="N293" s="66">
        <v>0.05</v>
      </c>
    </row>
    <row r="294" spans="1:14" ht="12.5" x14ac:dyDescent="0.25">
      <c r="A294" s="96" t="s">
        <v>549</v>
      </c>
      <c r="B294" s="96">
        <v>2000060720482</v>
      </c>
      <c r="C294" s="96" t="s">
        <v>550</v>
      </c>
      <c r="D294" s="96">
        <v>2000060720491</v>
      </c>
      <c r="E294" s="59" t="s">
        <v>551</v>
      </c>
      <c r="F294" s="192">
        <v>0</v>
      </c>
      <c r="G294" s="63">
        <v>0</v>
      </c>
      <c r="H294" s="64">
        <v>2038.59</v>
      </c>
      <c r="I294" s="64">
        <v>1.23</v>
      </c>
      <c r="J294" s="64">
        <v>1.23</v>
      </c>
      <c r="K294" s="65">
        <v>0</v>
      </c>
      <c r="L294" s="66">
        <v>2038.59</v>
      </c>
      <c r="M294" s="66">
        <v>0.05</v>
      </c>
      <c r="N294" s="66">
        <v>0.05</v>
      </c>
    </row>
    <row r="295" spans="1:14" ht="12.5" x14ac:dyDescent="0.25">
      <c r="A295" s="96" t="s">
        <v>552</v>
      </c>
      <c r="B295" s="96">
        <v>2000060526677</v>
      </c>
      <c r="C295" s="96" t="s">
        <v>553</v>
      </c>
      <c r="D295" s="96">
        <v>2000060526686</v>
      </c>
      <c r="E295" s="59" t="s">
        <v>554</v>
      </c>
      <c r="F295" s="192">
        <v>0</v>
      </c>
      <c r="G295" s="63">
        <v>0.6</v>
      </c>
      <c r="H295" s="64">
        <v>12.2</v>
      </c>
      <c r="I295" s="64">
        <v>1.24</v>
      </c>
      <c r="J295" s="64">
        <v>1.24</v>
      </c>
      <c r="K295" s="65">
        <v>0</v>
      </c>
      <c r="L295" s="66">
        <v>2761.19</v>
      </c>
      <c r="M295" s="66">
        <v>0.05</v>
      </c>
      <c r="N295" s="66">
        <v>0.05</v>
      </c>
    </row>
    <row r="296" spans="1:14" ht="50" x14ac:dyDescent="0.25">
      <c r="A296" s="96" t="s">
        <v>555</v>
      </c>
      <c r="B296" s="96" t="s">
        <v>556</v>
      </c>
      <c r="C296" s="96" t="s">
        <v>557</v>
      </c>
      <c r="D296" s="96">
        <v>2000060314136</v>
      </c>
      <c r="E296" s="59" t="s">
        <v>558</v>
      </c>
      <c r="F296" s="192">
        <v>4</v>
      </c>
      <c r="G296" s="63">
        <v>0</v>
      </c>
      <c r="H296" s="64">
        <v>169980.71</v>
      </c>
      <c r="I296" s="64">
        <v>1.35</v>
      </c>
      <c r="J296" s="64">
        <v>1.35</v>
      </c>
      <c r="K296" s="65">
        <v>0</v>
      </c>
      <c r="L296" s="66">
        <v>0</v>
      </c>
      <c r="M296" s="66">
        <v>0</v>
      </c>
      <c r="N296" s="66">
        <v>0</v>
      </c>
    </row>
    <row r="297" spans="1:14" ht="12.5" x14ac:dyDescent="0.25">
      <c r="A297" s="96" t="s">
        <v>559</v>
      </c>
      <c r="B297" s="96"/>
      <c r="C297" s="96" t="s">
        <v>560</v>
      </c>
      <c r="D297" s="96"/>
      <c r="E297" s="59" t="s">
        <v>561</v>
      </c>
      <c r="F297" s="192">
        <v>0</v>
      </c>
      <c r="G297" s="63">
        <v>0</v>
      </c>
      <c r="H297" s="64">
        <v>45.59</v>
      </c>
      <c r="I297" s="64">
        <v>1.81</v>
      </c>
      <c r="J297" s="64">
        <v>1.81</v>
      </c>
      <c r="K297" s="65">
        <v>0</v>
      </c>
      <c r="L297" s="66">
        <v>4558.88</v>
      </c>
      <c r="M297" s="66">
        <v>0.05</v>
      </c>
      <c r="N297" s="66">
        <v>0.05</v>
      </c>
    </row>
    <row r="298" spans="1:14" ht="12.5" x14ac:dyDescent="0.25">
      <c r="A298" s="96">
        <v>739</v>
      </c>
      <c r="B298" s="96"/>
      <c r="C298" s="96" t="s">
        <v>164</v>
      </c>
      <c r="D298" s="96"/>
      <c r="E298" s="59" t="s">
        <v>562</v>
      </c>
      <c r="F298" s="192">
        <v>2</v>
      </c>
      <c r="G298" s="63">
        <v>1.45</v>
      </c>
      <c r="H298" s="64">
        <v>10901.42</v>
      </c>
      <c r="I298" s="64">
        <v>2.69</v>
      </c>
      <c r="J298" s="64">
        <v>2.69</v>
      </c>
      <c r="K298" s="65">
        <v>0</v>
      </c>
      <c r="L298" s="66">
        <v>0</v>
      </c>
      <c r="M298" s="66">
        <v>0</v>
      </c>
      <c r="N298" s="66">
        <v>0</v>
      </c>
    </row>
    <row r="299" spans="1:14" ht="12.5" x14ac:dyDescent="0.25">
      <c r="A299" s="96">
        <v>739</v>
      </c>
      <c r="B299" s="96"/>
      <c r="C299" s="96" t="s">
        <v>164</v>
      </c>
      <c r="D299" s="96"/>
      <c r="E299" s="59" t="s">
        <v>563</v>
      </c>
      <c r="F299" s="192">
        <v>2</v>
      </c>
      <c r="G299" s="63">
        <v>0</v>
      </c>
      <c r="H299" s="64">
        <v>10820.38</v>
      </c>
      <c r="I299" s="64">
        <v>3.3</v>
      </c>
      <c r="J299" s="64">
        <v>3.3</v>
      </c>
      <c r="K299" s="65">
        <v>0</v>
      </c>
      <c r="L299" s="66">
        <v>0</v>
      </c>
      <c r="M299" s="66">
        <v>0</v>
      </c>
      <c r="N299" s="66">
        <v>0</v>
      </c>
    </row>
    <row r="300" spans="1:14" ht="12.5" x14ac:dyDescent="0.25">
      <c r="A300" s="96">
        <v>770</v>
      </c>
      <c r="B300" s="96">
        <v>2000057985393</v>
      </c>
      <c r="C300" s="96">
        <v>610</v>
      </c>
      <c r="D300" s="96">
        <v>2000057985409</v>
      </c>
      <c r="E300" s="59" t="s">
        <v>564</v>
      </c>
      <c r="F300" s="192">
        <v>0</v>
      </c>
      <c r="G300" s="63">
        <v>0</v>
      </c>
      <c r="H300" s="64">
        <v>1063.55</v>
      </c>
      <c r="I300" s="64">
        <v>0.85</v>
      </c>
      <c r="J300" s="64">
        <v>0.85</v>
      </c>
      <c r="K300" s="65">
        <v>0</v>
      </c>
      <c r="L300" s="66">
        <v>1063.55</v>
      </c>
      <c r="M300" s="66">
        <v>0.05</v>
      </c>
      <c r="N300" s="66">
        <v>0.05</v>
      </c>
    </row>
    <row r="301" spans="1:14" ht="12.5" x14ac:dyDescent="0.25">
      <c r="A301" s="96">
        <v>822</v>
      </c>
      <c r="B301" s="96">
        <v>2000060051333</v>
      </c>
      <c r="C301" s="96" t="s">
        <v>565</v>
      </c>
      <c r="D301" s="96">
        <v>2000060051342</v>
      </c>
      <c r="E301" s="59" t="s">
        <v>566</v>
      </c>
      <c r="F301" s="192">
        <v>0</v>
      </c>
      <c r="G301" s="63">
        <v>0</v>
      </c>
      <c r="H301" s="64">
        <v>1241.46</v>
      </c>
      <c r="I301" s="64">
        <v>0.78</v>
      </c>
      <c r="J301" s="64">
        <v>0.78</v>
      </c>
      <c r="K301" s="65">
        <v>0</v>
      </c>
      <c r="L301" s="66">
        <v>1179.54</v>
      </c>
      <c r="M301" s="66">
        <v>0.05</v>
      </c>
      <c r="N301" s="66">
        <v>0.05</v>
      </c>
    </row>
    <row r="302" spans="1:14" ht="25" x14ac:dyDescent="0.25">
      <c r="A302" s="96" t="s">
        <v>567</v>
      </c>
      <c r="B302" s="96" t="s">
        <v>568</v>
      </c>
      <c r="C302" s="96" t="s">
        <v>164</v>
      </c>
      <c r="D302" s="96"/>
      <c r="E302" s="59" t="s">
        <v>569</v>
      </c>
      <c r="F302" s="192">
        <v>2</v>
      </c>
      <c r="G302" s="63">
        <v>1.252</v>
      </c>
      <c r="H302" s="64">
        <v>18443.98</v>
      </c>
      <c r="I302" s="64">
        <v>0.83</v>
      </c>
      <c r="J302" s="64">
        <v>0.83</v>
      </c>
      <c r="K302" s="65">
        <v>0</v>
      </c>
      <c r="L302" s="66">
        <v>0</v>
      </c>
      <c r="M302" s="66">
        <v>0</v>
      </c>
      <c r="N302" s="66">
        <v>0</v>
      </c>
    </row>
    <row r="303" spans="1:14" ht="12.5" x14ac:dyDescent="0.25">
      <c r="A303" s="96" t="s">
        <v>570</v>
      </c>
      <c r="B303" s="96">
        <v>2000060085722</v>
      </c>
      <c r="C303" s="96" t="s">
        <v>571</v>
      </c>
      <c r="D303" s="96">
        <v>2000060085731</v>
      </c>
      <c r="E303" s="59" t="s">
        <v>572</v>
      </c>
      <c r="F303" s="192">
        <v>0</v>
      </c>
      <c r="G303" s="63">
        <v>0</v>
      </c>
      <c r="H303" s="64">
        <v>1904.81</v>
      </c>
      <c r="I303" s="64">
        <v>0.77</v>
      </c>
      <c r="J303" s="64">
        <v>0.77</v>
      </c>
      <c r="K303" s="65">
        <v>0</v>
      </c>
      <c r="L303" s="66">
        <v>9524.0400000000009</v>
      </c>
      <c r="M303" s="66">
        <v>0.05</v>
      </c>
      <c r="N303" s="66">
        <v>0.05</v>
      </c>
    </row>
    <row r="304" spans="1:14" ht="12.5" x14ac:dyDescent="0.25">
      <c r="A304" s="96" t="s">
        <v>573</v>
      </c>
      <c r="B304" s="96">
        <v>2000056872582</v>
      </c>
      <c r="C304" s="96" t="s">
        <v>574</v>
      </c>
      <c r="D304" s="96">
        <v>2000056872607</v>
      </c>
      <c r="E304" s="59" t="s">
        <v>575</v>
      </c>
      <c r="F304" s="192">
        <v>0</v>
      </c>
      <c r="G304" s="63">
        <v>0</v>
      </c>
      <c r="H304" s="64">
        <v>2.57</v>
      </c>
      <c r="I304" s="64">
        <v>1.53</v>
      </c>
      <c r="J304" s="64">
        <v>1.53</v>
      </c>
      <c r="K304" s="65">
        <v>0</v>
      </c>
      <c r="L304" s="66">
        <v>203.6</v>
      </c>
      <c r="M304" s="66">
        <v>0.05</v>
      </c>
      <c r="N304" s="66">
        <v>0.05</v>
      </c>
    </row>
    <row r="305" spans="1:14" ht="12.5" x14ac:dyDescent="0.25">
      <c r="A305" s="96" t="s">
        <v>576</v>
      </c>
      <c r="B305" s="96">
        <v>2000060045056</v>
      </c>
      <c r="C305" s="96" t="s">
        <v>577</v>
      </c>
      <c r="D305" s="96">
        <v>2000060045126</v>
      </c>
      <c r="E305" s="59" t="s">
        <v>578</v>
      </c>
      <c r="F305" s="192">
        <v>0</v>
      </c>
      <c r="G305" s="63">
        <v>0</v>
      </c>
      <c r="H305" s="64">
        <v>2.58</v>
      </c>
      <c r="I305" s="64">
        <v>1.27</v>
      </c>
      <c r="J305" s="64">
        <v>1.27</v>
      </c>
      <c r="K305" s="65">
        <v>0</v>
      </c>
      <c r="L305" s="66">
        <v>238.21</v>
      </c>
      <c r="M305" s="66">
        <v>0.05</v>
      </c>
      <c r="N305" s="66">
        <v>0.05</v>
      </c>
    </row>
    <row r="306" spans="1:14" ht="12.5" x14ac:dyDescent="0.25">
      <c r="A306" s="96">
        <v>899</v>
      </c>
      <c r="B306" s="96"/>
      <c r="C306" s="96" t="s">
        <v>164</v>
      </c>
      <c r="D306" s="96"/>
      <c r="E306" s="59" t="s">
        <v>579</v>
      </c>
      <c r="F306" s="192">
        <v>4</v>
      </c>
      <c r="G306" s="63">
        <v>0</v>
      </c>
      <c r="H306" s="64">
        <v>140937.51999999999</v>
      </c>
      <c r="I306" s="64">
        <v>0.35</v>
      </c>
      <c r="J306" s="64">
        <v>0.35</v>
      </c>
      <c r="K306" s="65">
        <v>0</v>
      </c>
      <c r="L306" s="66">
        <v>0</v>
      </c>
      <c r="M306" s="66">
        <v>0</v>
      </c>
      <c r="N306" s="66">
        <v>0</v>
      </c>
    </row>
    <row r="307" spans="1:14" ht="12.5" x14ac:dyDescent="0.25">
      <c r="A307" s="96" t="s">
        <v>580</v>
      </c>
      <c r="B307" s="96">
        <v>2000060144110</v>
      </c>
      <c r="C307" s="96" t="s">
        <v>581</v>
      </c>
      <c r="D307" s="96">
        <v>2000060144129</v>
      </c>
      <c r="E307" s="59" t="s">
        <v>582</v>
      </c>
      <c r="F307" s="192">
        <v>0</v>
      </c>
      <c r="G307" s="63">
        <v>0</v>
      </c>
      <c r="H307" s="64">
        <v>0.97</v>
      </c>
      <c r="I307" s="64">
        <v>2.68</v>
      </c>
      <c r="J307" s="64">
        <v>2.68</v>
      </c>
      <c r="K307" s="65">
        <v>0</v>
      </c>
      <c r="L307" s="66">
        <v>754.9</v>
      </c>
      <c r="M307" s="66">
        <v>0.05</v>
      </c>
      <c r="N307" s="66">
        <v>0.05</v>
      </c>
    </row>
    <row r="308" spans="1:14" ht="12.5" x14ac:dyDescent="0.25">
      <c r="A308" s="96">
        <v>869</v>
      </c>
      <c r="B308" s="96">
        <v>2000060138082</v>
      </c>
      <c r="C308" s="96" t="s">
        <v>583</v>
      </c>
      <c r="D308" s="96">
        <v>2000060138091</v>
      </c>
      <c r="E308" s="59" t="s">
        <v>584</v>
      </c>
      <c r="F308" s="192">
        <v>0</v>
      </c>
      <c r="G308" s="63">
        <v>0</v>
      </c>
      <c r="H308" s="64">
        <v>8742.09</v>
      </c>
      <c r="I308" s="64">
        <v>0.77</v>
      </c>
      <c r="J308" s="64">
        <v>0.77</v>
      </c>
      <c r="K308" s="65">
        <v>0</v>
      </c>
      <c r="L308" s="66">
        <v>17484.189999999999</v>
      </c>
      <c r="M308" s="66">
        <v>0.05</v>
      </c>
      <c r="N308" s="66">
        <v>0.05</v>
      </c>
    </row>
    <row r="309" spans="1:14" ht="12.5" x14ac:dyDescent="0.25">
      <c r="A309" s="96" t="s">
        <v>585</v>
      </c>
      <c r="B309" s="96">
        <v>2000060129343</v>
      </c>
      <c r="C309" s="96" t="s">
        <v>586</v>
      </c>
      <c r="D309" s="96">
        <v>2000060129352</v>
      </c>
      <c r="E309" s="59" t="s">
        <v>587</v>
      </c>
      <c r="F309" s="192">
        <v>0</v>
      </c>
      <c r="G309" s="63">
        <v>0.80400000000000005</v>
      </c>
      <c r="H309" s="64">
        <v>10.93</v>
      </c>
      <c r="I309" s="64">
        <v>1.1499999999999999</v>
      </c>
      <c r="J309" s="64">
        <v>1.1499999999999999</v>
      </c>
      <c r="K309" s="65">
        <v>0</v>
      </c>
      <c r="L309" s="66">
        <v>874.35</v>
      </c>
      <c r="M309" s="66">
        <v>0.05</v>
      </c>
      <c r="N309" s="66">
        <v>0.05</v>
      </c>
    </row>
    <row r="310" spans="1:14" ht="12.5" x14ac:dyDescent="0.25">
      <c r="A310" s="96" t="s">
        <v>588</v>
      </c>
      <c r="B310" s="96">
        <v>2000060127114</v>
      </c>
      <c r="C310" s="96" t="s">
        <v>589</v>
      </c>
      <c r="D310" s="96">
        <v>2000060127123</v>
      </c>
      <c r="E310" s="59" t="s">
        <v>590</v>
      </c>
      <c r="F310" s="192">
        <v>0</v>
      </c>
      <c r="G310" s="63">
        <v>0</v>
      </c>
      <c r="H310" s="64">
        <v>340.77</v>
      </c>
      <c r="I310" s="64">
        <v>0.84</v>
      </c>
      <c r="J310" s="64">
        <v>0.84</v>
      </c>
      <c r="K310" s="65">
        <v>0</v>
      </c>
      <c r="L310" s="66">
        <v>358.69</v>
      </c>
      <c r="M310" s="66">
        <v>0.05</v>
      </c>
      <c r="N310" s="66">
        <v>0.05</v>
      </c>
    </row>
    <row r="311" spans="1:14" ht="12.5" x14ac:dyDescent="0.25">
      <c r="A311" s="96" t="s">
        <v>591</v>
      </c>
      <c r="B311" s="96">
        <v>2000060253227</v>
      </c>
      <c r="C311" s="96" t="s">
        <v>592</v>
      </c>
      <c r="D311" s="96">
        <v>2000060253236</v>
      </c>
      <c r="E311" s="59" t="s">
        <v>593</v>
      </c>
      <c r="F311" s="192">
        <v>0</v>
      </c>
      <c r="G311" s="63">
        <v>0</v>
      </c>
      <c r="H311" s="64">
        <v>459.3</v>
      </c>
      <c r="I311" s="64">
        <v>0.84</v>
      </c>
      <c r="J311" s="64">
        <v>0.84</v>
      </c>
      <c r="K311" s="65">
        <v>0</v>
      </c>
      <c r="L311" s="66">
        <v>483.49</v>
      </c>
      <c r="M311" s="66">
        <v>0.05</v>
      </c>
      <c r="N311" s="66">
        <v>0.05</v>
      </c>
    </row>
    <row r="312" spans="1:14" ht="12.5" x14ac:dyDescent="0.25">
      <c r="A312" s="96">
        <v>7529</v>
      </c>
      <c r="B312" s="96">
        <v>7529</v>
      </c>
      <c r="C312" s="96">
        <v>7530</v>
      </c>
      <c r="D312" s="96">
        <v>7530</v>
      </c>
      <c r="E312" s="59" t="s">
        <v>594</v>
      </c>
      <c r="F312" s="192">
        <v>0</v>
      </c>
      <c r="G312" s="63">
        <v>0</v>
      </c>
      <c r="H312" s="64">
        <v>3584.16</v>
      </c>
      <c r="I312" s="64">
        <v>0.83</v>
      </c>
      <c r="J312" s="64">
        <v>0.83</v>
      </c>
      <c r="K312" s="65">
        <v>0</v>
      </c>
      <c r="L312" s="66">
        <v>3584.16</v>
      </c>
      <c r="M312" s="66">
        <v>0.05</v>
      </c>
      <c r="N312" s="66">
        <v>0.05</v>
      </c>
    </row>
    <row r="313" spans="1:14" ht="12.5" x14ac:dyDescent="0.25">
      <c r="A313" s="96" t="s">
        <v>595</v>
      </c>
      <c r="B313" s="96">
        <v>2000060330778</v>
      </c>
      <c r="C313" s="96" t="s">
        <v>596</v>
      </c>
      <c r="D313" s="96">
        <v>2000060330787</v>
      </c>
      <c r="E313" s="59" t="s">
        <v>597</v>
      </c>
      <c r="F313" s="192">
        <v>0</v>
      </c>
      <c r="G313" s="63">
        <v>0.09</v>
      </c>
      <c r="H313" s="64">
        <v>54.33</v>
      </c>
      <c r="I313" s="64">
        <v>0.97</v>
      </c>
      <c r="J313" s="64">
        <v>0.97</v>
      </c>
      <c r="K313" s="65">
        <v>0</v>
      </c>
      <c r="L313" s="66">
        <v>10722.86</v>
      </c>
      <c r="M313" s="66">
        <v>0.05</v>
      </c>
      <c r="N313" s="66">
        <v>0.05</v>
      </c>
    </row>
    <row r="314" spans="1:14" ht="12.5" x14ac:dyDescent="0.25">
      <c r="A314" s="96">
        <v>897</v>
      </c>
      <c r="B314" s="96"/>
      <c r="C314" s="96">
        <v>933</v>
      </c>
      <c r="D314" s="96"/>
      <c r="E314" s="59" t="s">
        <v>598</v>
      </c>
      <c r="F314" s="192">
        <v>0</v>
      </c>
      <c r="G314" s="63">
        <v>0</v>
      </c>
      <c r="H314" s="64">
        <v>350.24</v>
      </c>
      <c r="I314" s="64">
        <v>1.3</v>
      </c>
      <c r="J314" s="64">
        <v>1.3</v>
      </c>
      <c r="K314" s="65">
        <v>0</v>
      </c>
      <c r="L314" s="66">
        <v>350.24</v>
      </c>
      <c r="M314" s="66">
        <v>0.05</v>
      </c>
      <c r="N314" s="66">
        <v>0.05</v>
      </c>
    </row>
    <row r="315" spans="1:14" ht="12.5" x14ac:dyDescent="0.25">
      <c r="A315" s="96" t="s">
        <v>599</v>
      </c>
      <c r="B315" s="96"/>
      <c r="C315" s="96" t="s">
        <v>164</v>
      </c>
      <c r="D315" s="96"/>
      <c r="E315" s="59" t="s">
        <v>600</v>
      </c>
      <c r="F315" s="192">
        <v>3</v>
      </c>
      <c r="G315" s="63">
        <v>0</v>
      </c>
      <c r="H315" s="64">
        <v>31255.49</v>
      </c>
      <c r="I315" s="64">
        <v>3.06</v>
      </c>
      <c r="J315" s="64">
        <v>3.06</v>
      </c>
      <c r="K315" s="65">
        <v>0</v>
      </c>
      <c r="L315" s="66">
        <v>0</v>
      </c>
      <c r="M315" s="66">
        <v>0</v>
      </c>
      <c r="N315" s="66">
        <v>0</v>
      </c>
    </row>
    <row r="316" spans="1:14" ht="12.5" x14ac:dyDescent="0.25">
      <c r="A316" s="96" t="s">
        <v>601</v>
      </c>
      <c r="B316" s="96">
        <v>2000060564983</v>
      </c>
      <c r="C316" s="96" t="s">
        <v>602</v>
      </c>
      <c r="D316" s="96">
        <v>2000060564992</v>
      </c>
      <c r="E316" s="59" t="s">
        <v>603</v>
      </c>
      <c r="F316" s="192">
        <v>0</v>
      </c>
      <c r="G316" s="63">
        <v>0</v>
      </c>
      <c r="H316" s="64">
        <v>5.23</v>
      </c>
      <c r="I316" s="64">
        <v>0.76</v>
      </c>
      <c r="J316" s="64">
        <v>0.76</v>
      </c>
      <c r="K316" s="65">
        <v>0</v>
      </c>
      <c r="L316" s="66">
        <v>753.65</v>
      </c>
      <c r="M316" s="66">
        <v>0.05</v>
      </c>
      <c r="N316" s="66">
        <v>0.05</v>
      </c>
    </row>
    <row r="317" spans="1:14" ht="12.5" x14ac:dyDescent="0.25">
      <c r="A317" s="96" t="s">
        <v>604</v>
      </c>
      <c r="B317" s="96">
        <v>2000060125845</v>
      </c>
      <c r="C317" s="96" t="s">
        <v>605</v>
      </c>
      <c r="D317" s="96">
        <v>2000060125854</v>
      </c>
      <c r="E317" s="59" t="s">
        <v>606</v>
      </c>
      <c r="F317" s="192">
        <v>0</v>
      </c>
      <c r="G317" s="63">
        <v>0</v>
      </c>
      <c r="H317" s="64">
        <v>47</v>
      </c>
      <c r="I317" s="64">
        <v>0.87</v>
      </c>
      <c r="J317" s="64">
        <v>0.87</v>
      </c>
      <c r="K317" s="65">
        <v>0</v>
      </c>
      <c r="L317" s="66">
        <v>477.44</v>
      </c>
      <c r="M317" s="66">
        <v>0.05</v>
      </c>
      <c r="N317" s="66">
        <v>0.05</v>
      </c>
    </row>
    <row r="318" spans="1:14" ht="12.5" x14ac:dyDescent="0.25">
      <c r="A318" s="96">
        <v>842</v>
      </c>
      <c r="B318" s="96">
        <v>2000060129325</v>
      </c>
      <c r="C318" s="96">
        <v>920</v>
      </c>
      <c r="D318" s="96">
        <v>2000060129334</v>
      </c>
      <c r="E318" s="59" t="s">
        <v>607</v>
      </c>
      <c r="F318" s="192">
        <v>0</v>
      </c>
      <c r="G318" s="63">
        <v>0</v>
      </c>
      <c r="H318" s="64">
        <v>1102.26</v>
      </c>
      <c r="I318" s="64">
        <v>0.65</v>
      </c>
      <c r="J318" s="64">
        <v>0.65</v>
      </c>
      <c r="K318" s="65">
        <v>0</v>
      </c>
      <c r="L318" s="66">
        <v>1045.68</v>
      </c>
      <c r="M318" s="66">
        <v>0.05</v>
      </c>
      <c r="N318" s="66">
        <v>0.05</v>
      </c>
    </row>
    <row r="319" spans="1:14" ht="12.5" x14ac:dyDescent="0.25">
      <c r="A319" s="96">
        <v>861</v>
      </c>
      <c r="B319" s="96">
        <v>2000060380148</v>
      </c>
      <c r="C319" s="96" t="s">
        <v>164</v>
      </c>
      <c r="D319" s="96"/>
      <c r="E319" s="59" t="s">
        <v>608</v>
      </c>
      <c r="F319" s="192">
        <v>0</v>
      </c>
      <c r="G319" s="63">
        <v>0</v>
      </c>
      <c r="H319" s="64">
        <v>155.24</v>
      </c>
      <c r="I319" s="64">
        <v>0.98</v>
      </c>
      <c r="J319" s="64">
        <v>0.98</v>
      </c>
      <c r="K319" s="65">
        <v>0</v>
      </c>
      <c r="L319" s="66">
        <v>0</v>
      </c>
      <c r="M319" s="66">
        <v>0</v>
      </c>
      <c r="N319" s="66">
        <v>0</v>
      </c>
    </row>
    <row r="320" spans="1:14" ht="12.5" x14ac:dyDescent="0.25">
      <c r="A320" s="96">
        <v>861</v>
      </c>
      <c r="B320" s="96">
        <v>2000060380157</v>
      </c>
      <c r="C320" s="96" t="s">
        <v>164</v>
      </c>
      <c r="D320" s="96"/>
      <c r="E320" s="59" t="s">
        <v>609</v>
      </c>
      <c r="F320" s="192">
        <v>0</v>
      </c>
      <c r="G320" s="63">
        <v>0</v>
      </c>
      <c r="H320" s="64">
        <v>155.24</v>
      </c>
      <c r="I320" s="64">
        <v>0.98</v>
      </c>
      <c r="J320" s="64">
        <v>0.98</v>
      </c>
      <c r="K320" s="65">
        <v>0</v>
      </c>
      <c r="L320" s="66">
        <v>0</v>
      </c>
      <c r="M320" s="66">
        <v>0</v>
      </c>
      <c r="N320" s="66">
        <v>0</v>
      </c>
    </row>
    <row r="321" spans="1:14" ht="12.5" x14ac:dyDescent="0.25">
      <c r="A321" s="96" t="s">
        <v>610</v>
      </c>
      <c r="B321" s="96">
        <v>2000060633963</v>
      </c>
      <c r="C321" s="96" t="s">
        <v>611</v>
      </c>
      <c r="D321" s="96">
        <v>2000060633972</v>
      </c>
      <c r="E321" s="59" t="s">
        <v>612</v>
      </c>
      <c r="F321" s="192">
        <v>0</v>
      </c>
      <c r="G321" s="63">
        <v>0.20499999999999999</v>
      </c>
      <c r="H321" s="64">
        <v>0.8</v>
      </c>
      <c r="I321" s="64">
        <v>0.76</v>
      </c>
      <c r="J321" s="64">
        <v>0.76</v>
      </c>
      <c r="K321" s="65">
        <v>0</v>
      </c>
      <c r="L321" s="66">
        <v>152.46</v>
      </c>
      <c r="M321" s="66">
        <v>0.05</v>
      </c>
      <c r="N321" s="66">
        <v>0.05</v>
      </c>
    </row>
    <row r="322" spans="1:14" ht="12.5" x14ac:dyDescent="0.25">
      <c r="A322" s="96" t="s">
        <v>613</v>
      </c>
      <c r="B322" s="96">
        <v>2000060635232</v>
      </c>
      <c r="C322" s="96" t="s">
        <v>614</v>
      </c>
      <c r="D322" s="96">
        <v>2000060635241</v>
      </c>
      <c r="E322" s="59" t="s">
        <v>615</v>
      </c>
      <c r="F322" s="192">
        <v>0</v>
      </c>
      <c r="G322" s="63">
        <v>0.79400000000000004</v>
      </c>
      <c r="H322" s="64">
        <v>38.22</v>
      </c>
      <c r="I322" s="64">
        <v>1.27</v>
      </c>
      <c r="J322" s="64">
        <v>1.27</v>
      </c>
      <c r="K322" s="65">
        <v>0</v>
      </c>
      <c r="L322" s="66">
        <v>1787.96</v>
      </c>
      <c r="M322" s="66">
        <v>0.05</v>
      </c>
      <c r="N322" s="66">
        <v>0.05</v>
      </c>
    </row>
    <row r="323" spans="1:14" ht="12.5" x14ac:dyDescent="0.25">
      <c r="A323" s="96" t="s">
        <v>616</v>
      </c>
      <c r="B323" s="96">
        <v>2000060637337</v>
      </c>
      <c r="C323" s="96" t="s">
        <v>617</v>
      </c>
      <c r="D323" s="96">
        <v>2000060637346</v>
      </c>
      <c r="E323" s="59" t="s">
        <v>618</v>
      </c>
      <c r="F323" s="192">
        <v>0</v>
      </c>
      <c r="G323" s="63">
        <v>0.223</v>
      </c>
      <c r="H323" s="64">
        <v>261.54000000000002</v>
      </c>
      <c r="I323" s="64">
        <v>0.76</v>
      </c>
      <c r="J323" s="64">
        <v>0.76</v>
      </c>
      <c r="K323" s="65">
        <v>0</v>
      </c>
      <c r="L323" s="66">
        <v>682.65</v>
      </c>
      <c r="M323" s="66">
        <v>0.05</v>
      </c>
      <c r="N323" s="66">
        <v>0.05</v>
      </c>
    </row>
    <row r="324" spans="1:14" ht="12.5" x14ac:dyDescent="0.25">
      <c r="A324" s="96">
        <v>739</v>
      </c>
      <c r="B324" s="96"/>
      <c r="C324" s="96" t="s">
        <v>164</v>
      </c>
      <c r="D324" s="96"/>
      <c r="E324" s="59" t="s">
        <v>619</v>
      </c>
      <c r="F324" s="192">
        <v>2</v>
      </c>
      <c r="G324" s="63">
        <v>0.81799999999999995</v>
      </c>
      <c r="H324" s="64">
        <v>12117.39</v>
      </c>
      <c r="I324" s="64">
        <v>2.33</v>
      </c>
      <c r="J324" s="64">
        <v>2.33</v>
      </c>
      <c r="K324" s="65">
        <v>0</v>
      </c>
      <c r="L324" s="66">
        <v>0</v>
      </c>
      <c r="M324" s="66">
        <v>0</v>
      </c>
      <c r="N324" s="66">
        <v>0</v>
      </c>
    </row>
    <row r="325" spans="1:14" ht="12.5" x14ac:dyDescent="0.25">
      <c r="A325" s="96">
        <v>739</v>
      </c>
      <c r="B325" s="96"/>
      <c r="C325" s="96" t="s">
        <v>164</v>
      </c>
      <c r="D325" s="96"/>
      <c r="E325" s="59" t="s">
        <v>620</v>
      </c>
      <c r="F325" s="192">
        <v>2</v>
      </c>
      <c r="G325" s="63">
        <v>9.1999999999999998E-2</v>
      </c>
      <c r="H325" s="64">
        <v>10970.24</v>
      </c>
      <c r="I325" s="64">
        <v>1.46</v>
      </c>
      <c r="J325" s="64">
        <v>1.46</v>
      </c>
      <c r="K325" s="65">
        <v>0</v>
      </c>
      <c r="L325" s="66">
        <v>0</v>
      </c>
      <c r="M325" s="66">
        <v>0</v>
      </c>
      <c r="N325" s="66">
        <v>0</v>
      </c>
    </row>
    <row r="326" spans="1:14" ht="12.5" x14ac:dyDescent="0.25">
      <c r="A326" s="96" t="s">
        <v>621</v>
      </c>
      <c r="B326" s="96"/>
      <c r="C326" s="96" t="s">
        <v>622</v>
      </c>
      <c r="D326" s="96"/>
      <c r="E326" s="59" t="s">
        <v>623</v>
      </c>
      <c r="F326" s="192">
        <v>0</v>
      </c>
      <c r="G326" s="63">
        <v>0.22</v>
      </c>
      <c r="H326" s="64">
        <v>177.71</v>
      </c>
      <c r="I326" s="64">
        <v>1.27</v>
      </c>
      <c r="J326" s="64">
        <v>1.27</v>
      </c>
      <c r="K326" s="65">
        <v>0</v>
      </c>
      <c r="L326" s="66">
        <v>16232.83</v>
      </c>
      <c r="M326" s="66">
        <v>0.05</v>
      </c>
      <c r="N326" s="66">
        <v>0.05</v>
      </c>
    </row>
    <row r="327" spans="1:14" ht="12.5" x14ac:dyDescent="0.25">
      <c r="A327" s="96"/>
      <c r="B327" s="96"/>
      <c r="C327" s="96" t="s">
        <v>624</v>
      </c>
      <c r="D327" s="96"/>
      <c r="E327" s="59" t="s">
        <v>625</v>
      </c>
      <c r="F327" s="192">
        <v>0</v>
      </c>
      <c r="G327" s="63">
        <v>0</v>
      </c>
      <c r="H327" s="64">
        <v>0</v>
      </c>
      <c r="I327" s="64">
        <v>0</v>
      </c>
      <c r="J327" s="64">
        <v>0</v>
      </c>
      <c r="K327" s="65">
        <v>0</v>
      </c>
      <c r="L327" s="66">
        <v>345.12</v>
      </c>
      <c r="M327" s="66">
        <v>0.05</v>
      </c>
      <c r="N327" s="66">
        <v>0.05</v>
      </c>
    </row>
    <row r="328" spans="1:14" ht="12.5" x14ac:dyDescent="0.25">
      <c r="A328" s="96" t="s">
        <v>626</v>
      </c>
      <c r="B328" s="96"/>
      <c r="C328" s="96" t="s">
        <v>627</v>
      </c>
      <c r="D328" s="96"/>
      <c r="E328" s="59" t="s">
        <v>628</v>
      </c>
      <c r="F328" s="192">
        <v>0</v>
      </c>
      <c r="G328" s="63">
        <v>0</v>
      </c>
      <c r="H328" s="64">
        <v>2201.81</v>
      </c>
      <c r="I328" s="64">
        <v>0.61</v>
      </c>
      <c r="J328" s="64">
        <v>0.61</v>
      </c>
      <c r="K328" s="65">
        <v>0</v>
      </c>
      <c r="L328" s="66">
        <v>2094.06</v>
      </c>
      <c r="M328" s="66">
        <v>0.05</v>
      </c>
      <c r="N328" s="66">
        <v>0.05</v>
      </c>
    </row>
    <row r="329" spans="1:14" ht="12.5" x14ac:dyDescent="0.25">
      <c r="A329" s="96">
        <v>739</v>
      </c>
      <c r="B329" s="96"/>
      <c r="C329" s="96" t="s">
        <v>164</v>
      </c>
      <c r="D329" s="96"/>
      <c r="E329" s="59" t="s">
        <v>629</v>
      </c>
      <c r="F329" s="192">
        <v>2</v>
      </c>
      <c r="G329" s="63">
        <v>1.246</v>
      </c>
      <c r="H329" s="64">
        <v>10891.91</v>
      </c>
      <c r="I329" s="64">
        <v>1.1000000000000001</v>
      </c>
      <c r="J329" s="64">
        <v>1.1000000000000001</v>
      </c>
      <c r="K329" s="65">
        <v>0</v>
      </c>
      <c r="L329" s="66">
        <v>0</v>
      </c>
      <c r="M329" s="66">
        <v>0</v>
      </c>
      <c r="N329" s="66">
        <v>0</v>
      </c>
    </row>
    <row r="330" spans="1:14" ht="12.5" x14ac:dyDescent="0.25">
      <c r="A330" s="96">
        <v>739</v>
      </c>
      <c r="B330" s="96"/>
      <c r="C330" s="96" t="s">
        <v>164</v>
      </c>
      <c r="D330" s="96"/>
      <c r="E330" s="59" t="s">
        <v>630</v>
      </c>
      <c r="F330" s="192">
        <v>1</v>
      </c>
      <c r="G330" s="63">
        <v>0.63500000000000001</v>
      </c>
      <c r="H330" s="64">
        <v>1948.84</v>
      </c>
      <c r="I330" s="64">
        <v>1.43</v>
      </c>
      <c r="J330" s="64">
        <v>1.43</v>
      </c>
      <c r="K330" s="65">
        <v>0</v>
      </c>
      <c r="L330" s="66">
        <v>0</v>
      </c>
      <c r="M330" s="66">
        <v>0</v>
      </c>
      <c r="N330" s="66">
        <v>0</v>
      </c>
    </row>
    <row r="331" spans="1:14" ht="12.5" x14ac:dyDescent="0.25">
      <c r="A331" s="96" t="s">
        <v>631</v>
      </c>
      <c r="B331" s="96">
        <v>2000060759833</v>
      </c>
      <c r="C331" s="96" t="s">
        <v>632</v>
      </c>
      <c r="D331" s="96">
        <v>2000060759842</v>
      </c>
      <c r="E331" s="59" t="s">
        <v>633</v>
      </c>
      <c r="F331" s="192">
        <v>0</v>
      </c>
      <c r="G331" s="63">
        <v>0</v>
      </c>
      <c r="H331" s="64">
        <v>1217.6099999999999</v>
      </c>
      <c r="I331" s="64">
        <v>1.19</v>
      </c>
      <c r="J331" s="64">
        <v>1.19</v>
      </c>
      <c r="K331" s="65">
        <v>0</v>
      </c>
      <c r="L331" s="66">
        <v>1281.7</v>
      </c>
      <c r="M331" s="66">
        <v>0.05</v>
      </c>
      <c r="N331" s="66">
        <v>0.05</v>
      </c>
    </row>
    <row r="332" spans="1:14" ht="12.5" x14ac:dyDescent="0.25">
      <c r="A332" s="96" t="s">
        <v>634</v>
      </c>
      <c r="B332" s="96">
        <v>2000060717531</v>
      </c>
      <c r="C332" s="96" t="s">
        <v>635</v>
      </c>
      <c r="D332" s="96">
        <v>2000060717540</v>
      </c>
      <c r="E332" s="59" t="s">
        <v>636</v>
      </c>
      <c r="F332" s="192">
        <v>0</v>
      </c>
      <c r="G332" s="63">
        <v>0</v>
      </c>
      <c r="H332" s="64">
        <v>2337.08</v>
      </c>
      <c r="I332" s="64">
        <v>0.83</v>
      </c>
      <c r="J332" s="64">
        <v>0.83</v>
      </c>
      <c r="K332" s="65">
        <v>0</v>
      </c>
      <c r="L332" s="66">
        <v>2337.08</v>
      </c>
      <c r="M332" s="66">
        <v>0.05</v>
      </c>
      <c r="N332" s="66">
        <v>0.05</v>
      </c>
    </row>
    <row r="333" spans="1:14" ht="12.5" x14ac:dyDescent="0.25">
      <c r="A333" s="96" t="s">
        <v>637</v>
      </c>
      <c r="B333" s="96">
        <v>2000060864732</v>
      </c>
      <c r="C333" s="96" t="s">
        <v>638</v>
      </c>
      <c r="D333" s="96">
        <v>2000060864741</v>
      </c>
      <c r="E333" s="59" t="s">
        <v>639</v>
      </c>
      <c r="F333" s="192">
        <v>0</v>
      </c>
      <c r="G333" s="63">
        <v>0</v>
      </c>
      <c r="H333" s="64">
        <v>2020.69</v>
      </c>
      <c r="I333" s="64">
        <v>1.79</v>
      </c>
      <c r="J333" s="64">
        <v>1.79</v>
      </c>
      <c r="K333" s="65">
        <v>0</v>
      </c>
      <c r="L333" s="66">
        <v>2653.47</v>
      </c>
      <c r="M333" s="66">
        <v>0.05</v>
      </c>
      <c r="N333" s="66">
        <v>0.05</v>
      </c>
    </row>
    <row r="334" spans="1:14" ht="12.5" x14ac:dyDescent="0.25">
      <c r="A334" s="96" t="s">
        <v>640</v>
      </c>
      <c r="B334" s="96">
        <v>2000060759851</v>
      </c>
      <c r="C334" s="96" t="s">
        <v>641</v>
      </c>
      <c r="D334" s="96">
        <v>2000060759860</v>
      </c>
      <c r="E334" s="59" t="s">
        <v>642</v>
      </c>
      <c r="F334" s="192">
        <v>0</v>
      </c>
      <c r="G334" s="63">
        <v>0</v>
      </c>
      <c r="H334" s="64">
        <v>1217.6099999999999</v>
      </c>
      <c r="I334" s="64">
        <v>1.19</v>
      </c>
      <c r="J334" s="64">
        <v>1.19</v>
      </c>
      <c r="K334" s="65">
        <v>0</v>
      </c>
      <c r="L334" s="66">
        <v>1281.7</v>
      </c>
      <c r="M334" s="66">
        <v>0.05</v>
      </c>
      <c r="N334" s="66">
        <v>0.05</v>
      </c>
    </row>
    <row r="335" spans="1:14" ht="25" x14ac:dyDescent="0.25">
      <c r="A335" s="96" t="s">
        <v>643</v>
      </c>
      <c r="B335" s="96" t="s">
        <v>644</v>
      </c>
      <c r="C335" s="96"/>
      <c r="D335" s="96"/>
      <c r="E335" s="59" t="s">
        <v>645</v>
      </c>
      <c r="F335" s="192">
        <v>3</v>
      </c>
      <c r="G335" s="63">
        <v>0.45500000000000002</v>
      </c>
      <c r="H335" s="64">
        <v>35636.559999999998</v>
      </c>
      <c r="I335" s="64">
        <v>1.68</v>
      </c>
      <c r="J335" s="64">
        <v>1.68</v>
      </c>
      <c r="K335" s="65">
        <v>0</v>
      </c>
      <c r="L335" s="66">
        <v>0</v>
      </c>
      <c r="M335" s="66">
        <v>0</v>
      </c>
      <c r="N335" s="66">
        <v>0</v>
      </c>
    </row>
    <row r="336" spans="1:14" ht="12.5" x14ac:dyDescent="0.25">
      <c r="A336" s="96" t="s">
        <v>646</v>
      </c>
      <c r="B336" s="96"/>
      <c r="C336" s="96" t="s">
        <v>647</v>
      </c>
      <c r="D336" s="96"/>
      <c r="E336" s="59" t="s">
        <v>648</v>
      </c>
      <c r="F336" s="192">
        <v>0</v>
      </c>
      <c r="G336" s="63">
        <v>0</v>
      </c>
      <c r="H336" s="64">
        <v>979.53</v>
      </c>
      <c r="I336" s="64">
        <v>0.78</v>
      </c>
      <c r="J336" s="64">
        <v>0.78</v>
      </c>
      <c r="K336" s="65">
        <v>0</v>
      </c>
      <c r="L336" s="66">
        <v>4402.75</v>
      </c>
      <c r="M336" s="66">
        <v>0.05</v>
      </c>
      <c r="N336" s="66">
        <v>0.05</v>
      </c>
    </row>
    <row r="337" spans="1:14" ht="12.5" x14ac:dyDescent="0.25">
      <c r="A337" s="96" t="s">
        <v>530</v>
      </c>
      <c r="B337" s="96"/>
      <c r="C337" s="96" t="s">
        <v>530</v>
      </c>
      <c r="D337" s="96"/>
      <c r="E337" s="59" t="s">
        <v>649</v>
      </c>
      <c r="F337" s="192">
        <v>0</v>
      </c>
      <c r="G337" s="63">
        <v>0.22</v>
      </c>
      <c r="H337" s="64">
        <v>66.81</v>
      </c>
      <c r="I337" s="64">
        <v>1.91</v>
      </c>
      <c r="J337" s="64">
        <v>1.91</v>
      </c>
      <c r="K337" s="65">
        <v>0</v>
      </c>
      <c r="L337" s="66">
        <v>14068.43</v>
      </c>
      <c r="M337" s="66">
        <v>0.05</v>
      </c>
      <c r="N337" s="66">
        <v>0.05</v>
      </c>
    </row>
    <row r="338" spans="1:14" ht="12.5" x14ac:dyDescent="0.25">
      <c r="A338" s="96" t="s">
        <v>530</v>
      </c>
      <c r="B338" s="96"/>
      <c r="C338" s="96" t="s">
        <v>530</v>
      </c>
      <c r="D338" s="96"/>
      <c r="E338" s="59" t="s">
        <v>650</v>
      </c>
      <c r="F338" s="192">
        <v>0</v>
      </c>
      <c r="G338" s="63">
        <v>0</v>
      </c>
      <c r="H338" s="64">
        <v>45.89</v>
      </c>
      <c r="I338" s="64">
        <v>1.2</v>
      </c>
      <c r="J338" s="64">
        <v>1.2</v>
      </c>
      <c r="K338" s="65">
        <v>0</v>
      </c>
      <c r="L338" s="66">
        <v>4628.2700000000004</v>
      </c>
      <c r="M338" s="66">
        <v>0.05</v>
      </c>
      <c r="N338" s="66">
        <v>0.05</v>
      </c>
    </row>
    <row r="339" spans="1:14" ht="12.5" x14ac:dyDescent="0.25">
      <c r="A339" s="96" t="s">
        <v>530</v>
      </c>
      <c r="B339" s="96"/>
      <c r="C339" s="96" t="s">
        <v>530</v>
      </c>
      <c r="D339" s="96"/>
      <c r="E339" s="59" t="s">
        <v>651</v>
      </c>
      <c r="F339" s="192">
        <v>0</v>
      </c>
      <c r="G339" s="63">
        <v>0.59899999999999998</v>
      </c>
      <c r="H339" s="64">
        <v>7322.61</v>
      </c>
      <c r="I339" s="64">
        <v>1.27</v>
      </c>
      <c r="J339" s="64">
        <v>1.27</v>
      </c>
      <c r="K339" s="65">
        <v>0</v>
      </c>
      <c r="L339" s="66">
        <v>7692.55</v>
      </c>
      <c r="M339" s="66">
        <v>0.05</v>
      </c>
      <c r="N339" s="66">
        <v>0.05</v>
      </c>
    </row>
    <row r="340" spans="1:14" ht="12.5" x14ac:dyDescent="0.25">
      <c r="A340" s="96" t="s">
        <v>530</v>
      </c>
      <c r="B340" s="96"/>
      <c r="C340" s="96" t="s">
        <v>530</v>
      </c>
      <c r="D340" s="96"/>
      <c r="E340" s="59" t="s">
        <v>652</v>
      </c>
      <c r="F340" s="192">
        <v>0</v>
      </c>
      <c r="G340" s="63">
        <v>0.59899999999999998</v>
      </c>
      <c r="H340" s="64">
        <v>659.3</v>
      </c>
      <c r="I340" s="64">
        <v>1.92</v>
      </c>
      <c r="J340" s="64">
        <v>1.92</v>
      </c>
      <c r="K340" s="65">
        <v>0</v>
      </c>
      <c r="L340" s="66">
        <v>865.76</v>
      </c>
      <c r="M340" s="66">
        <v>0.05</v>
      </c>
      <c r="N340" s="66">
        <v>0.05</v>
      </c>
    </row>
    <row r="341" spans="1:14" ht="12.5" x14ac:dyDescent="0.25">
      <c r="A341" s="96" t="s">
        <v>530</v>
      </c>
      <c r="B341" s="96"/>
      <c r="C341" s="96" t="s">
        <v>530</v>
      </c>
      <c r="D341" s="96"/>
      <c r="E341" s="59" t="s">
        <v>653</v>
      </c>
      <c r="F341" s="192">
        <v>0</v>
      </c>
      <c r="G341" s="63">
        <v>0</v>
      </c>
      <c r="H341" s="64">
        <v>2.2599999999999998</v>
      </c>
      <c r="I341" s="64">
        <v>1.27</v>
      </c>
      <c r="J341" s="64">
        <v>1.27</v>
      </c>
      <c r="K341" s="65">
        <v>0</v>
      </c>
      <c r="L341" s="66">
        <v>715.1</v>
      </c>
      <c r="M341" s="66">
        <v>0.05</v>
      </c>
      <c r="N341" s="66">
        <v>0.05</v>
      </c>
    </row>
    <row r="342" spans="1:14" ht="12.5" x14ac:dyDescent="0.25">
      <c r="A342" s="96" t="s">
        <v>530</v>
      </c>
      <c r="B342" s="96"/>
      <c r="C342" s="96" t="s">
        <v>530</v>
      </c>
      <c r="D342" s="96"/>
      <c r="E342" s="59" t="s">
        <v>654</v>
      </c>
      <c r="F342" s="192">
        <v>0</v>
      </c>
      <c r="G342" s="63">
        <v>0</v>
      </c>
      <c r="H342" s="64">
        <v>431.67</v>
      </c>
      <c r="I342" s="64">
        <v>0.85</v>
      </c>
      <c r="J342" s="64">
        <v>0.85</v>
      </c>
      <c r="K342" s="65">
        <v>0</v>
      </c>
      <c r="L342" s="66">
        <v>431.69</v>
      </c>
      <c r="M342" s="66">
        <v>0.05</v>
      </c>
      <c r="N342" s="66">
        <v>0.05</v>
      </c>
    </row>
    <row r="343" spans="1:14" ht="12.5" x14ac:dyDescent="0.25">
      <c r="A343" s="96" t="s">
        <v>530</v>
      </c>
      <c r="B343" s="96"/>
      <c r="C343" s="96" t="s">
        <v>164</v>
      </c>
      <c r="D343" s="96"/>
      <c r="E343" s="59" t="s">
        <v>655</v>
      </c>
      <c r="F343" s="192">
        <v>3</v>
      </c>
      <c r="G343" s="63">
        <v>0</v>
      </c>
      <c r="H343" s="64">
        <v>37052.92</v>
      </c>
      <c r="I343" s="64">
        <v>3.28</v>
      </c>
      <c r="J343" s="64">
        <v>3.28</v>
      </c>
      <c r="K343" s="65">
        <v>0</v>
      </c>
      <c r="L343" s="66">
        <v>0</v>
      </c>
      <c r="M343" s="66">
        <v>0</v>
      </c>
      <c r="N343" s="66">
        <v>0</v>
      </c>
    </row>
    <row r="344" spans="1:14" ht="12.5" x14ac:dyDescent="0.25">
      <c r="A344" s="96" t="s">
        <v>530</v>
      </c>
      <c r="B344" s="96"/>
      <c r="C344" s="96" t="s">
        <v>530</v>
      </c>
      <c r="D344" s="96"/>
      <c r="E344" s="59" t="s">
        <v>656</v>
      </c>
      <c r="F344" s="192">
        <v>0</v>
      </c>
      <c r="G344" s="63">
        <v>0.79400000000000004</v>
      </c>
      <c r="H344" s="64">
        <v>36.81</v>
      </c>
      <c r="I344" s="64">
        <v>1.28</v>
      </c>
      <c r="J344" s="64">
        <v>1.28</v>
      </c>
      <c r="K344" s="65">
        <v>0</v>
      </c>
      <c r="L344" s="66">
        <v>6199.05</v>
      </c>
      <c r="M344" s="66">
        <v>0.05</v>
      </c>
      <c r="N344" s="66">
        <v>0.05</v>
      </c>
    </row>
    <row r="345" spans="1:14" ht="12.5" x14ac:dyDescent="0.25">
      <c r="A345" s="96" t="s">
        <v>530</v>
      </c>
      <c r="B345" s="96"/>
      <c r="C345" s="96" t="s">
        <v>530</v>
      </c>
      <c r="D345" s="96"/>
      <c r="E345" s="59" t="s">
        <v>657</v>
      </c>
      <c r="F345" s="192">
        <v>0</v>
      </c>
      <c r="G345" s="63">
        <v>0</v>
      </c>
      <c r="H345" s="64">
        <v>150.62</v>
      </c>
      <c r="I345" s="64">
        <v>1.4</v>
      </c>
      <c r="J345" s="64">
        <v>1.4</v>
      </c>
      <c r="K345" s="65">
        <v>0</v>
      </c>
      <c r="L345" s="66">
        <v>10273.49</v>
      </c>
      <c r="M345" s="66">
        <v>0.05</v>
      </c>
      <c r="N345" s="66">
        <v>0.05</v>
      </c>
    </row>
    <row r="346" spans="1:14" ht="12.5" x14ac:dyDescent="0.25">
      <c r="A346" s="96" t="s">
        <v>530</v>
      </c>
      <c r="B346" s="96"/>
      <c r="C346" s="96" t="s">
        <v>530</v>
      </c>
      <c r="D346" s="96"/>
      <c r="E346" s="59" t="s">
        <v>658</v>
      </c>
      <c r="F346" s="192">
        <v>0</v>
      </c>
      <c r="G346" s="63">
        <v>0.22</v>
      </c>
      <c r="H346" s="64">
        <v>50.37</v>
      </c>
      <c r="I346" s="64">
        <v>1.99</v>
      </c>
      <c r="J346" s="64">
        <v>1.99</v>
      </c>
      <c r="K346" s="65">
        <v>0</v>
      </c>
      <c r="L346" s="66">
        <v>5302.34</v>
      </c>
      <c r="M346" s="66">
        <v>0.05</v>
      </c>
      <c r="N346" s="66">
        <v>0.05</v>
      </c>
    </row>
    <row r="347" spans="1:14" ht="12.5" x14ac:dyDescent="0.25">
      <c r="A347" s="96" t="s">
        <v>530</v>
      </c>
      <c r="B347" s="96"/>
      <c r="C347" s="96" t="s">
        <v>530</v>
      </c>
      <c r="D347" s="96"/>
      <c r="E347" s="59" t="s">
        <v>659</v>
      </c>
      <c r="F347" s="192">
        <v>0</v>
      </c>
      <c r="G347" s="63">
        <v>0.79400000000000004</v>
      </c>
      <c r="H347" s="64">
        <v>38.72</v>
      </c>
      <c r="I347" s="64">
        <v>1.28</v>
      </c>
      <c r="J347" s="64">
        <v>1.28</v>
      </c>
      <c r="K347" s="65">
        <v>0</v>
      </c>
      <c r="L347" s="66">
        <v>5434.18</v>
      </c>
      <c r="M347" s="66">
        <v>0.05</v>
      </c>
      <c r="N347" s="66">
        <v>0.05</v>
      </c>
    </row>
    <row r="348" spans="1:14" ht="12.5" x14ac:dyDescent="0.25">
      <c r="A348" s="96" t="s">
        <v>530</v>
      </c>
      <c r="B348" s="96">
        <v>2000060820841</v>
      </c>
      <c r="C348" s="96" t="s">
        <v>530</v>
      </c>
      <c r="D348" s="96">
        <v>2000060820850</v>
      </c>
      <c r="E348" s="59" t="s">
        <v>660</v>
      </c>
      <c r="F348" s="192">
        <v>0</v>
      </c>
      <c r="G348" s="63">
        <v>0</v>
      </c>
      <c r="H348" s="64">
        <v>25.24</v>
      </c>
      <c r="I348" s="64">
        <v>1.2</v>
      </c>
      <c r="J348" s="64">
        <v>1.2</v>
      </c>
      <c r="K348" s="65">
        <v>0</v>
      </c>
      <c r="L348" s="66">
        <v>5047.12</v>
      </c>
      <c r="M348" s="66">
        <v>0.05</v>
      </c>
      <c r="N348" s="66">
        <v>0.05</v>
      </c>
    </row>
    <row r="349" spans="1:14" ht="12.5" x14ac:dyDescent="0.25">
      <c r="A349" s="96" t="s">
        <v>530</v>
      </c>
      <c r="B349" s="96"/>
      <c r="C349" s="96" t="s">
        <v>164</v>
      </c>
      <c r="D349" s="96"/>
      <c r="E349" s="59" t="s">
        <v>661</v>
      </c>
      <c r="F349" s="192">
        <v>4</v>
      </c>
      <c r="G349" s="63">
        <v>0</v>
      </c>
      <c r="H349" s="64">
        <v>144728.94</v>
      </c>
      <c r="I349" s="64">
        <v>0.84</v>
      </c>
      <c r="J349" s="64">
        <v>0.84</v>
      </c>
      <c r="K349" s="65">
        <v>0</v>
      </c>
      <c r="L349" s="66">
        <v>0</v>
      </c>
      <c r="M349" s="66">
        <v>0</v>
      </c>
      <c r="N349" s="66">
        <v>0</v>
      </c>
    </row>
    <row r="350" spans="1:14" ht="12.5" x14ac:dyDescent="0.25">
      <c r="A350" s="96" t="s">
        <v>530</v>
      </c>
      <c r="B350" s="96"/>
      <c r="C350" s="96" t="s">
        <v>530</v>
      </c>
      <c r="D350" s="96"/>
      <c r="E350" s="59" t="s">
        <v>662</v>
      </c>
      <c r="F350" s="192">
        <v>0</v>
      </c>
      <c r="G350" s="63">
        <v>0</v>
      </c>
      <c r="H350" s="64">
        <v>4.1100000000000003</v>
      </c>
      <c r="I350" s="64">
        <v>1.22</v>
      </c>
      <c r="J350" s="64">
        <v>1.22</v>
      </c>
      <c r="K350" s="65">
        <v>0</v>
      </c>
      <c r="L350" s="66">
        <v>1730.04</v>
      </c>
      <c r="M350" s="66">
        <v>0.05</v>
      </c>
      <c r="N350" s="66">
        <v>0.05</v>
      </c>
    </row>
    <row r="351" spans="1:14" ht="12.5" x14ac:dyDescent="0.25">
      <c r="A351" s="96" t="s">
        <v>530</v>
      </c>
      <c r="B351" s="96"/>
      <c r="C351" s="96" t="s">
        <v>530</v>
      </c>
      <c r="D351" s="96"/>
      <c r="E351" s="59" t="s">
        <v>663</v>
      </c>
      <c r="F351" s="192">
        <v>0</v>
      </c>
      <c r="G351" s="63">
        <v>0</v>
      </c>
      <c r="H351" s="64">
        <v>4.2300000000000004</v>
      </c>
      <c r="I351" s="64">
        <v>1.22</v>
      </c>
      <c r="J351" s="64">
        <v>1.22</v>
      </c>
      <c r="K351" s="65">
        <v>0</v>
      </c>
      <c r="L351" s="66">
        <v>4448.93</v>
      </c>
      <c r="M351" s="66">
        <v>0.05</v>
      </c>
      <c r="N351" s="66">
        <v>0.05</v>
      </c>
    </row>
    <row r="352" spans="1:14" ht="12.5" x14ac:dyDescent="0.25">
      <c r="A352" s="96" t="s">
        <v>530</v>
      </c>
      <c r="B352" s="96"/>
      <c r="C352" s="96" t="s">
        <v>530</v>
      </c>
      <c r="D352" s="96"/>
      <c r="E352" s="59" t="s">
        <v>664</v>
      </c>
      <c r="F352" s="192">
        <v>0</v>
      </c>
      <c r="G352" s="63">
        <v>0</v>
      </c>
      <c r="H352" s="64">
        <v>1259.3800000000001</v>
      </c>
      <c r="I352" s="64">
        <v>1.27</v>
      </c>
      <c r="J352" s="64">
        <v>1.27</v>
      </c>
      <c r="K352" s="65">
        <v>0</v>
      </c>
      <c r="L352" s="66">
        <v>1259.3800000000001</v>
      </c>
      <c r="M352" s="66">
        <v>0.05</v>
      </c>
      <c r="N352" s="66">
        <v>0.05</v>
      </c>
    </row>
    <row r="353" spans="1:14" ht="12.5" x14ac:dyDescent="0.25">
      <c r="A353" s="96" t="s">
        <v>530</v>
      </c>
      <c r="B353" s="96"/>
      <c r="C353" s="96" t="s">
        <v>530</v>
      </c>
      <c r="D353" s="96"/>
      <c r="E353" s="59" t="s">
        <v>665</v>
      </c>
      <c r="F353" s="192">
        <v>0</v>
      </c>
      <c r="G353" s="63">
        <v>0</v>
      </c>
      <c r="H353" s="64">
        <v>57.85</v>
      </c>
      <c r="I353" s="64">
        <v>1.35</v>
      </c>
      <c r="J353" s="64">
        <v>1.35</v>
      </c>
      <c r="K353" s="65">
        <v>0</v>
      </c>
      <c r="L353" s="66">
        <v>5014.51</v>
      </c>
      <c r="M353" s="66">
        <v>0.05</v>
      </c>
      <c r="N353" s="66">
        <v>0.05</v>
      </c>
    </row>
    <row r="354" spans="1:14" ht="12.5" x14ac:dyDescent="0.25">
      <c r="A354" s="96" t="s">
        <v>530</v>
      </c>
      <c r="B354" s="96">
        <v>2000060575052</v>
      </c>
      <c r="C354" s="96" t="s">
        <v>530</v>
      </c>
      <c r="D354" s="96">
        <v>2000060575061</v>
      </c>
      <c r="E354" s="59" t="s">
        <v>666</v>
      </c>
      <c r="F354" s="192">
        <v>0</v>
      </c>
      <c r="G354" s="63">
        <v>0</v>
      </c>
      <c r="H354" s="64">
        <v>4559.46</v>
      </c>
      <c r="I354" s="64">
        <v>1.36</v>
      </c>
      <c r="J354" s="64">
        <v>1.36</v>
      </c>
      <c r="K354" s="65">
        <v>0</v>
      </c>
      <c r="L354" s="66">
        <v>4799.3999999999996</v>
      </c>
      <c r="M354" s="66">
        <v>0.05</v>
      </c>
      <c r="N354" s="66">
        <v>0.05</v>
      </c>
    </row>
  </sheetData>
  <autoFilter ref="A9:N354" xr:uid="{00000000-0001-0000-0200-000000000000}"/>
  <mergeCells count="9">
    <mergeCell ref="C1:D1"/>
    <mergeCell ref="A2:N2"/>
    <mergeCell ref="D7:F7"/>
    <mergeCell ref="A5:C5"/>
    <mergeCell ref="A6:C6"/>
    <mergeCell ref="A7:C7"/>
    <mergeCell ref="A4:F4"/>
    <mergeCell ref="D5:F5"/>
    <mergeCell ref="D6:F6"/>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site.&amp;R&amp;8&amp;P of &amp;N</oddFooter>
    <firstHeader>&amp;L
Annex 2 -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site.&amp;R&amp;8&amp;P of &amp;N</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347"/>
  <sheetViews>
    <sheetView zoomScale="80" zoomScaleNormal="80" zoomScaleSheetLayoutView="100" workbookViewId="0">
      <selection activeCell="H2" sqref="H2"/>
    </sheetView>
  </sheetViews>
  <sheetFormatPr defaultColWidth="9.08984375" defaultRowHeight="12.5" x14ac:dyDescent="0.25"/>
  <cols>
    <col min="1" max="1" width="14.54296875" style="53" customWidth="1"/>
    <col min="2" max="2" width="19.90625" style="53" customWidth="1"/>
    <col min="3" max="3" width="15.54296875" style="60" bestFit="1" customWidth="1"/>
    <col min="4" max="4" width="13.54296875" style="60" customWidth="1"/>
    <col min="5" max="5" width="11.90625" style="61" bestFit="1" customWidth="1"/>
    <col min="6" max="7" width="14.54296875" style="62" customWidth="1"/>
    <col min="8" max="8" width="15.54296875" style="53" customWidth="1"/>
    <col min="9" max="12" width="9.08984375" style="53"/>
    <col min="13" max="13" width="9.453125" style="53" bestFit="1" customWidth="1"/>
    <col min="14" max="16384" width="9.08984375" style="53"/>
  </cols>
  <sheetData>
    <row r="1" spans="1:13" ht="66.75" customHeight="1" x14ac:dyDescent="0.25">
      <c r="A1" s="242" t="s">
        <v>667</v>
      </c>
      <c r="B1" s="242"/>
      <c r="C1" s="242"/>
      <c r="D1" s="242"/>
      <c r="E1" s="242"/>
      <c r="F1" s="242"/>
      <c r="G1" s="242"/>
    </row>
    <row r="2" spans="1:13" s="54" customFormat="1" ht="34.5" customHeight="1" x14ac:dyDescent="0.25">
      <c r="A2" s="233" t="str">
        <f>Overview!B4&amp; " - Effective from "&amp;Overview!D4&amp;" - "&amp;Overview!E4&amp;" Designated EHV import charges"</f>
        <v>Southern Electric Power Distribution plc - Effective from 1 April 2027 - Final  Designated EHV import charges</v>
      </c>
      <c r="B2" s="234"/>
      <c r="C2" s="234"/>
      <c r="D2" s="234"/>
      <c r="E2" s="234"/>
      <c r="F2" s="234"/>
      <c r="G2" s="235"/>
    </row>
    <row r="3" spans="1:13" s="85" customFormat="1" ht="18" x14ac:dyDescent="0.25">
      <c r="A3" s="89"/>
      <c r="B3" s="89"/>
      <c r="C3" s="89"/>
      <c r="D3" s="90"/>
      <c r="E3" s="91"/>
      <c r="F3" s="91"/>
      <c r="G3" s="92"/>
      <c r="H3" s="84"/>
      <c r="I3" s="84"/>
      <c r="J3" s="84"/>
      <c r="K3" s="84"/>
      <c r="L3" s="84"/>
      <c r="M3" s="84"/>
    </row>
    <row r="4" spans="1:13" ht="60.75" customHeight="1" x14ac:dyDescent="0.25">
      <c r="A4" s="56" t="s">
        <v>150</v>
      </c>
      <c r="B4" s="55" t="s">
        <v>151</v>
      </c>
      <c r="C4" s="57" t="s">
        <v>154</v>
      </c>
      <c r="D4" s="58" t="s">
        <v>156</v>
      </c>
      <c r="E4" s="57" t="s">
        <v>157</v>
      </c>
      <c r="F4" s="57" t="s">
        <v>158</v>
      </c>
      <c r="G4" s="130" t="s">
        <v>159</v>
      </c>
    </row>
    <row r="5" spans="1:13" ht="12.75" customHeight="1" x14ac:dyDescent="0.25">
      <c r="A5" s="96">
        <v>700</v>
      </c>
      <c r="B5" s="96">
        <v>2000027373741</v>
      </c>
      <c r="C5" s="59" t="s">
        <v>165</v>
      </c>
      <c r="D5" s="63">
        <v>9.2999999999999999E-2</v>
      </c>
      <c r="E5" s="64">
        <v>173418.45</v>
      </c>
      <c r="F5" s="64">
        <v>1.43</v>
      </c>
      <c r="G5" s="64">
        <v>1.43</v>
      </c>
    </row>
    <row r="6" spans="1:13" ht="12.75" customHeight="1" x14ac:dyDescent="0.25">
      <c r="A6" s="96">
        <v>701</v>
      </c>
      <c r="B6" s="96">
        <v>2000027366674</v>
      </c>
      <c r="C6" s="59" t="s">
        <v>166</v>
      </c>
      <c r="D6" s="63">
        <v>0.61899999999999999</v>
      </c>
      <c r="E6" s="64">
        <v>45383.59</v>
      </c>
      <c r="F6" s="64">
        <v>2.1800000000000002</v>
      </c>
      <c r="G6" s="64">
        <v>2.1800000000000002</v>
      </c>
    </row>
    <row r="7" spans="1:13" ht="12.75" customHeight="1" x14ac:dyDescent="0.25">
      <c r="A7" s="96">
        <v>702</v>
      </c>
      <c r="B7" s="96">
        <v>2000027342238</v>
      </c>
      <c r="C7" s="59" t="s">
        <v>167</v>
      </c>
      <c r="D7" s="63">
        <v>0.223</v>
      </c>
      <c r="E7" s="64">
        <v>21123.65</v>
      </c>
      <c r="F7" s="64">
        <v>0.76</v>
      </c>
      <c r="G7" s="64">
        <v>0.76</v>
      </c>
    </row>
    <row r="8" spans="1:13" ht="12.75" customHeight="1" x14ac:dyDescent="0.25">
      <c r="A8" s="96">
        <v>704</v>
      </c>
      <c r="B8" s="96">
        <v>2000027343640</v>
      </c>
      <c r="C8" s="59" t="s">
        <v>168</v>
      </c>
      <c r="D8" s="63">
        <v>0</v>
      </c>
      <c r="E8" s="64">
        <v>3.73</v>
      </c>
      <c r="F8" s="64">
        <v>0.81</v>
      </c>
      <c r="G8" s="64">
        <v>0.81</v>
      </c>
    </row>
    <row r="9" spans="1:13" ht="12.75" customHeight="1" x14ac:dyDescent="0.25">
      <c r="A9" s="96">
        <v>707</v>
      </c>
      <c r="B9" s="96">
        <v>2000027427398</v>
      </c>
      <c r="C9" s="59" t="s">
        <v>169</v>
      </c>
      <c r="D9" s="63">
        <v>9.0999999999999998E-2</v>
      </c>
      <c r="E9" s="64">
        <v>2292.6999999999998</v>
      </c>
      <c r="F9" s="64">
        <v>0.86</v>
      </c>
      <c r="G9" s="64">
        <v>0.86</v>
      </c>
    </row>
    <row r="10" spans="1:13" ht="12.75" customHeight="1" x14ac:dyDescent="0.25">
      <c r="A10" s="96">
        <v>708</v>
      </c>
      <c r="B10" s="96">
        <v>2000052675995</v>
      </c>
      <c r="C10" s="59" t="s">
        <v>170</v>
      </c>
      <c r="D10" s="63">
        <v>0</v>
      </c>
      <c r="E10" s="64">
        <v>23508.41</v>
      </c>
      <c r="F10" s="64">
        <v>1.86</v>
      </c>
      <c r="G10" s="64">
        <v>1.86</v>
      </c>
    </row>
    <row r="11" spans="1:13" ht="12.75" customHeight="1" x14ac:dyDescent="0.25">
      <c r="A11" s="96">
        <v>709</v>
      </c>
      <c r="B11" s="96">
        <v>2000054624149</v>
      </c>
      <c r="C11" s="59" t="s">
        <v>171</v>
      </c>
      <c r="D11" s="63">
        <v>1.3089999999999999</v>
      </c>
      <c r="E11" s="64">
        <v>12496.38</v>
      </c>
      <c r="F11" s="64">
        <v>2.15</v>
      </c>
      <c r="G11" s="64">
        <v>2.15</v>
      </c>
    </row>
    <row r="12" spans="1:13" ht="12.75" customHeight="1" x14ac:dyDescent="0.25">
      <c r="A12" s="96">
        <v>710</v>
      </c>
      <c r="B12" s="96" t="s">
        <v>172</v>
      </c>
      <c r="C12" s="59" t="s">
        <v>174</v>
      </c>
      <c r="D12" s="63">
        <v>0</v>
      </c>
      <c r="E12" s="64">
        <v>150759.79</v>
      </c>
      <c r="F12" s="64">
        <v>0.63</v>
      </c>
      <c r="G12" s="64">
        <v>0.63</v>
      </c>
    </row>
    <row r="13" spans="1:13" ht="12.75" customHeight="1" x14ac:dyDescent="0.25">
      <c r="A13" s="96">
        <v>711</v>
      </c>
      <c r="B13" s="96">
        <v>2000027852497</v>
      </c>
      <c r="C13" s="59" t="s">
        <v>175</v>
      </c>
      <c r="D13" s="63">
        <v>0</v>
      </c>
      <c r="E13" s="64">
        <v>24725.279999999999</v>
      </c>
      <c r="F13" s="64">
        <v>2.27</v>
      </c>
      <c r="G13" s="64">
        <v>2.27</v>
      </c>
    </row>
    <row r="14" spans="1:13" ht="12.75" customHeight="1" x14ac:dyDescent="0.25">
      <c r="A14" s="96">
        <v>712</v>
      </c>
      <c r="B14" s="96">
        <v>2000055085297</v>
      </c>
      <c r="C14" s="59" t="s">
        <v>176</v>
      </c>
      <c r="D14" s="63">
        <v>0.82499999999999996</v>
      </c>
      <c r="E14" s="64">
        <v>36854.720000000001</v>
      </c>
      <c r="F14" s="64">
        <v>1.43</v>
      </c>
      <c r="G14" s="64">
        <v>1.43</v>
      </c>
    </row>
    <row r="15" spans="1:13" ht="12.75" customHeight="1" x14ac:dyDescent="0.25">
      <c r="A15" s="96">
        <v>713</v>
      </c>
      <c r="B15" s="96">
        <v>2000055085302</v>
      </c>
      <c r="C15" s="59" t="s">
        <v>177</v>
      </c>
      <c r="D15" s="63">
        <v>0.83699999999999997</v>
      </c>
      <c r="E15" s="64">
        <v>17714.09</v>
      </c>
      <c r="F15" s="64">
        <v>1.61</v>
      </c>
      <c r="G15" s="64">
        <v>1.61</v>
      </c>
    </row>
    <row r="16" spans="1:13" ht="12.75" customHeight="1" x14ac:dyDescent="0.25">
      <c r="A16" s="96">
        <v>714</v>
      </c>
      <c r="B16" s="96">
        <v>2000027366665</v>
      </c>
      <c r="C16" s="59" t="s">
        <v>178</v>
      </c>
      <c r="D16" s="63">
        <v>1.3</v>
      </c>
      <c r="E16" s="64">
        <v>149248.1</v>
      </c>
      <c r="F16" s="64">
        <v>2.0699999999999998</v>
      </c>
      <c r="G16" s="64">
        <v>2.0699999999999998</v>
      </c>
    </row>
    <row r="17" spans="1:7" ht="12.75" customHeight="1" x14ac:dyDescent="0.25">
      <c r="A17" s="96">
        <v>715</v>
      </c>
      <c r="B17" s="96">
        <v>2000051063430</v>
      </c>
      <c r="C17" s="59" t="s">
        <v>179</v>
      </c>
      <c r="D17" s="63">
        <v>0.60799999999999998</v>
      </c>
      <c r="E17" s="64">
        <v>12000.9</v>
      </c>
      <c r="F17" s="64">
        <v>4.6500000000000004</v>
      </c>
      <c r="G17" s="64">
        <v>4.6500000000000004</v>
      </c>
    </row>
    <row r="18" spans="1:7" ht="12.75" customHeight="1" x14ac:dyDescent="0.25">
      <c r="A18" s="96">
        <v>716</v>
      </c>
      <c r="B18" s="96">
        <v>2000027366762</v>
      </c>
      <c r="C18" s="59" t="s">
        <v>180</v>
      </c>
      <c r="D18" s="63">
        <v>0</v>
      </c>
      <c r="E18" s="64">
        <v>2307.59</v>
      </c>
      <c r="F18" s="64">
        <v>3.57</v>
      </c>
      <c r="G18" s="64">
        <v>3.57</v>
      </c>
    </row>
    <row r="19" spans="1:7" ht="12.75" customHeight="1" x14ac:dyDescent="0.25">
      <c r="A19" s="96">
        <v>717</v>
      </c>
      <c r="B19" s="96">
        <v>2000027373403</v>
      </c>
      <c r="C19" s="59" t="s">
        <v>181</v>
      </c>
      <c r="D19" s="63">
        <v>0.85399999999999998</v>
      </c>
      <c r="E19" s="64">
        <v>2307.59</v>
      </c>
      <c r="F19" s="64">
        <v>2.85</v>
      </c>
      <c r="G19" s="64">
        <v>2.85</v>
      </c>
    </row>
    <row r="20" spans="1:7" ht="12.75" customHeight="1" x14ac:dyDescent="0.25">
      <c r="A20" s="96">
        <v>718</v>
      </c>
      <c r="B20" s="96">
        <v>2000050571060</v>
      </c>
      <c r="C20" s="59" t="s">
        <v>182</v>
      </c>
      <c r="D20" s="63">
        <v>0.85799999999999998</v>
      </c>
      <c r="E20" s="64">
        <v>32096.68</v>
      </c>
      <c r="F20" s="64">
        <v>1.63</v>
      </c>
      <c r="G20" s="64">
        <v>1.63</v>
      </c>
    </row>
    <row r="21" spans="1:7" ht="12.75" customHeight="1" x14ac:dyDescent="0.25">
      <c r="A21" s="96">
        <v>719</v>
      </c>
      <c r="B21" s="96">
        <v>2000027419449</v>
      </c>
      <c r="C21" s="59" t="s">
        <v>183</v>
      </c>
      <c r="D21" s="63">
        <v>1.409</v>
      </c>
      <c r="E21" s="64">
        <v>2307.59</v>
      </c>
      <c r="F21" s="64">
        <v>1.18</v>
      </c>
      <c r="G21" s="64">
        <v>1.18</v>
      </c>
    </row>
    <row r="22" spans="1:7" ht="12.75" customHeight="1" x14ac:dyDescent="0.25">
      <c r="A22" s="96">
        <v>800</v>
      </c>
      <c r="B22" s="96">
        <v>2000050277851</v>
      </c>
      <c r="C22" s="59" t="s">
        <v>184</v>
      </c>
      <c r="D22" s="63">
        <v>6.8000000000000005E-2</v>
      </c>
      <c r="E22" s="64">
        <v>31147.22</v>
      </c>
      <c r="F22" s="64">
        <v>1.48</v>
      </c>
      <c r="G22" s="64">
        <v>1.48</v>
      </c>
    </row>
    <row r="23" spans="1:7" ht="12.75" customHeight="1" x14ac:dyDescent="0.25">
      <c r="A23" s="96">
        <v>801</v>
      </c>
      <c r="B23" s="96">
        <v>2000050393707</v>
      </c>
      <c r="C23" s="59" t="s">
        <v>185</v>
      </c>
      <c r="D23" s="63">
        <v>0</v>
      </c>
      <c r="E23" s="64">
        <v>31147.22</v>
      </c>
      <c r="F23" s="64">
        <v>1.74</v>
      </c>
      <c r="G23" s="64">
        <v>1.74</v>
      </c>
    </row>
    <row r="24" spans="1:7" ht="12.75" customHeight="1" x14ac:dyDescent="0.25">
      <c r="A24" s="96">
        <v>802</v>
      </c>
      <c r="B24" s="96">
        <v>2000027366841</v>
      </c>
      <c r="C24" s="59" t="s">
        <v>186</v>
      </c>
      <c r="D24" s="63">
        <v>0.4</v>
      </c>
      <c r="E24" s="64">
        <v>2519.65</v>
      </c>
      <c r="F24" s="64">
        <v>2.62</v>
      </c>
      <c r="G24" s="64">
        <v>2.62</v>
      </c>
    </row>
    <row r="25" spans="1:7" ht="12.75" customHeight="1" x14ac:dyDescent="0.25">
      <c r="A25" s="96">
        <v>803</v>
      </c>
      <c r="B25" s="96">
        <v>2000050277513</v>
      </c>
      <c r="C25" s="59" t="s">
        <v>187</v>
      </c>
      <c r="D25" s="63">
        <v>0</v>
      </c>
      <c r="E25" s="64">
        <v>3711.39</v>
      </c>
      <c r="F25" s="64">
        <v>1.67</v>
      </c>
      <c r="G25" s="64">
        <v>1.67</v>
      </c>
    </row>
    <row r="26" spans="1:7" ht="12.75" customHeight="1" x14ac:dyDescent="0.25">
      <c r="A26" s="96">
        <v>817</v>
      </c>
      <c r="B26" s="96">
        <v>2000050481327</v>
      </c>
      <c r="C26" s="59" t="s">
        <v>188</v>
      </c>
      <c r="D26" s="63">
        <v>0</v>
      </c>
      <c r="E26" s="64">
        <v>1169.28</v>
      </c>
      <c r="F26" s="64">
        <v>2.25</v>
      </c>
      <c r="G26" s="64">
        <v>2.25</v>
      </c>
    </row>
    <row r="27" spans="1:7" ht="12.75" customHeight="1" x14ac:dyDescent="0.25">
      <c r="A27" s="96">
        <v>837</v>
      </c>
      <c r="B27" s="96">
        <v>2000050481309</v>
      </c>
      <c r="C27" s="59" t="s">
        <v>189</v>
      </c>
      <c r="D27" s="63">
        <v>0</v>
      </c>
      <c r="E27" s="64">
        <v>1169.28</v>
      </c>
      <c r="F27" s="64">
        <v>2.69</v>
      </c>
      <c r="G27" s="64">
        <v>2.69</v>
      </c>
    </row>
    <row r="28" spans="1:7" ht="12.75" customHeight="1" x14ac:dyDescent="0.25">
      <c r="A28" s="96">
        <v>804</v>
      </c>
      <c r="B28" s="96" t="s">
        <v>190</v>
      </c>
      <c r="C28" s="59" t="s">
        <v>191</v>
      </c>
      <c r="D28" s="63">
        <v>0</v>
      </c>
      <c r="E28" s="64">
        <v>150063.67000000001</v>
      </c>
      <c r="F28" s="64">
        <v>1.65</v>
      </c>
      <c r="G28" s="64">
        <v>1.65</v>
      </c>
    </row>
    <row r="29" spans="1:7" ht="12.75" customHeight="1" x14ac:dyDescent="0.25">
      <c r="A29" s="96">
        <v>805</v>
      </c>
      <c r="B29" s="96">
        <v>2000027474820</v>
      </c>
      <c r="C29" s="59" t="s">
        <v>192</v>
      </c>
      <c r="D29" s="63">
        <v>0</v>
      </c>
      <c r="E29" s="64">
        <v>2520.9899999999998</v>
      </c>
      <c r="F29" s="64">
        <v>1.47</v>
      </c>
      <c r="G29" s="64">
        <v>1.47</v>
      </c>
    </row>
    <row r="30" spans="1:7" ht="12.75" customHeight="1" x14ac:dyDescent="0.25">
      <c r="A30" s="96">
        <v>806</v>
      </c>
      <c r="B30" s="96">
        <v>2000027454188</v>
      </c>
      <c r="C30" s="59" t="s">
        <v>193</v>
      </c>
      <c r="D30" s="63">
        <v>0</v>
      </c>
      <c r="E30" s="64">
        <v>12935.28</v>
      </c>
      <c r="F30" s="64">
        <v>1.56</v>
      </c>
      <c r="G30" s="64">
        <v>1.56</v>
      </c>
    </row>
    <row r="31" spans="1:7" ht="12.75" customHeight="1" x14ac:dyDescent="0.25">
      <c r="A31" s="96">
        <v>807</v>
      </c>
      <c r="B31" s="96">
        <v>2000027454452</v>
      </c>
      <c r="C31" s="59" t="s">
        <v>194</v>
      </c>
      <c r="D31" s="63">
        <v>0</v>
      </c>
      <c r="E31" s="64">
        <v>12301.18</v>
      </c>
      <c r="F31" s="64">
        <v>1.98</v>
      </c>
      <c r="G31" s="64">
        <v>1.98</v>
      </c>
    </row>
    <row r="32" spans="1:7" ht="12.75" customHeight="1" x14ac:dyDescent="0.25">
      <c r="A32" s="96">
        <v>808</v>
      </c>
      <c r="B32" s="96">
        <v>2000052503790</v>
      </c>
      <c r="C32" s="59" t="s">
        <v>195</v>
      </c>
      <c r="D32" s="63">
        <v>0.624</v>
      </c>
      <c r="E32" s="64">
        <v>31147.22</v>
      </c>
      <c r="F32" s="64">
        <v>1.69</v>
      </c>
      <c r="G32" s="64">
        <v>1.69</v>
      </c>
    </row>
    <row r="33" spans="1:7" ht="12.75" customHeight="1" x14ac:dyDescent="0.25">
      <c r="A33" s="96">
        <v>809</v>
      </c>
      <c r="B33" s="96">
        <v>2000027297816</v>
      </c>
      <c r="C33" s="59" t="s">
        <v>196</v>
      </c>
      <c r="D33" s="63">
        <v>0</v>
      </c>
      <c r="E33" s="64">
        <v>12391.44</v>
      </c>
      <c r="F33" s="64">
        <v>0.77</v>
      </c>
      <c r="G33" s="64">
        <v>0.77</v>
      </c>
    </row>
    <row r="34" spans="1:7" ht="12.75" customHeight="1" x14ac:dyDescent="0.25">
      <c r="A34" s="96">
        <v>810</v>
      </c>
      <c r="B34" s="96">
        <v>2000050467030</v>
      </c>
      <c r="C34" s="59" t="s">
        <v>197</v>
      </c>
      <c r="D34" s="63">
        <v>0</v>
      </c>
      <c r="E34" s="64">
        <v>14739.99</v>
      </c>
      <c r="F34" s="64">
        <v>1.03</v>
      </c>
      <c r="G34" s="64">
        <v>1.03</v>
      </c>
    </row>
    <row r="35" spans="1:7" ht="12.75" customHeight="1" x14ac:dyDescent="0.25">
      <c r="A35" s="96">
        <v>811</v>
      </c>
      <c r="B35" s="96">
        <v>2000051063927</v>
      </c>
      <c r="C35" s="59" t="s">
        <v>198</v>
      </c>
      <c r="D35" s="63">
        <v>0</v>
      </c>
      <c r="E35" s="64">
        <v>30629.56</v>
      </c>
      <c r="F35" s="64">
        <v>4.25</v>
      </c>
      <c r="G35" s="64">
        <v>4.25</v>
      </c>
    </row>
    <row r="36" spans="1:7" ht="12.75" customHeight="1" x14ac:dyDescent="0.25">
      <c r="A36" s="96">
        <v>812</v>
      </c>
      <c r="B36" s="96">
        <v>2000050544330</v>
      </c>
      <c r="C36" s="59" t="s">
        <v>199</v>
      </c>
      <c r="D36" s="63">
        <v>0.221</v>
      </c>
      <c r="E36" s="64">
        <v>2155.66</v>
      </c>
      <c r="F36" s="64">
        <v>1.74</v>
      </c>
      <c r="G36" s="64">
        <v>1.74</v>
      </c>
    </row>
    <row r="37" spans="1:7" ht="12.75" customHeight="1" x14ac:dyDescent="0.25">
      <c r="A37" s="96">
        <v>813</v>
      </c>
      <c r="B37" s="96" t="s">
        <v>200</v>
      </c>
      <c r="C37" s="59" t="s">
        <v>201</v>
      </c>
      <c r="D37" s="63">
        <v>0</v>
      </c>
      <c r="E37" s="64">
        <v>157590.23000000001</v>
      </c>
      <c r="F37" s="64">
        <v>3.26</v>
      </c>
      <c r="G37" s="64">
        <v>3.26</v>
      </c>
    </row>
    <row r="38" spans="1:7" ht="12.75" customHeight="1" x14ac:dyDescent="0.25">
      <c r="A38" s="96">
        <v>814</v>
      </c>
      <c r="B38" s="96">
        <v>2000027340036</v>
      </c>
      <c r="C38" s="59" t="s">
        <v>202</v>
      </c>
      <c r="D38" s="63">
        <v>0.221</v>
      </c>
      <c r="E38" s="64">
        <v>2639.52</v>
      </c>
      <c r="F38" s="64">
        <v>0.84</v>
      </c>
      <c r="G38" s="64">
        <v>0.84</v>
      </c>
    </row>
    <row r="39" spans="1:7" ht="12.75" customHeight="1" x14ac:dyDescent="0.25">
      <c r="A39" s="96">
        <v>815</v>
      </c>
      <c r="B39" s="96">
        <v>2000027454648</v>
      </c>
      <c r="C39" s="59" t="s">
        <v>203</v>
      </c>
      <c r="D39" s="63">
        <v>0</v>
      </c>
      <c r="E39" s="64">
        <v>33213.449999999997</v>
      </c>
      <c r="F39" s="64">
        <v>1.42</v>
      </c>
      <c r="G39" s="64">
        <v>1.42</v>
      </c>
    </row>
    <row r="40" spans="1:7" ht="12.75" customHeight="1" x14ac:dyDescent="0.25">
      <c r="A40" s="96">
        <v>816</v>
      </c>
      <c r="B40" s="96">
        <v>2000027306995</v>
      </c>
      <c r="C40" s="59" t="s">
        <v>204</v>
      </c>
      <c r="D40" s="63">
        <v>0</v>
      </c>
      <c r="E40" s="64">
        <v>12460.53</v>
      </c>
      <c r="F40" s="64">
        <v>2.98</v>
      </c>
      <c r="G40" s="64">
        <v>2.98</v>
      </c>
    </row>
    <row r="41" spans="1:7" ht="12.75" customHeight="1" x14ac:dyDescent="0.25">
      <c r="A41" s="96">
        <v>818</v>
      </c>
      <c r="B41" s="96">
        <v>2000050277160</v>
      </c>
      <c r="C41" s="59" t="s">
        <v>205</v>
      </c>
      <c r="D41" s="63">
        <v>0</v>
      </c>
      <c r="E41" s="64">
        <v>209514.51</v>
      </c>
      <c r="F41" s="64">
        <v>2.52</v>
      </c>
      <c r="G41" s="64">
        <v>2.52</v>
      </c>
    </row>
    <row r="42" spans="1:7" ht="12.75" customHeight="1" x14ac:dyDescent="0.25">
      <c r="A42" s="96">
        <v>819</v>
      </c>
      <c r="B42" s="96">
        <v>2000027466068</v>
      </c>
      <c r="C42" s="59" t="s">
        <v>206</v>
      </c>
      <c r="D42" s="63">
        <v>0</v>
      </c>
      <c r="E42" s="64">
        <v>2312.34</v>
      </c>
      <c r="F42" s="64">
        <v>2.48</v>
      </c>
      <c r="G42" s="64">
        <v>2.48</v>
      </c>
    </row>
    <row r="43" spans="1:7" ht="12.75" customHeight="1" x14ac:dyDescent="0.25">
      <c r="A43" s="96">
        <v>7174</v>
      </c>
      <c r="B43" s="96">
        <v>7174</v>
      </c>
      <c r="C43" s="59" t="s">
        <v>207</v>
      </c>
      <c r="D43" s="63">
        <v>0</v>
      </c>
      <c r="E43" s="64">
        <v>312.64999999999998</v>
      </c>
      <c r="F43" s="64">
        <v>0.81</v>
      </c>
      <c r="G43" s="64">
        <v>0.81</v>
      </c>
    </row>
    <row r="44" spans="1:7" ht="12.75" customHeight="1" x14ac:dyDescent="0.25">
      <c r="A44" s="96">
        <v>823</v>
      </c>
      <c r="B44" s="96">
        <v>2000053759147</v>
      </c>
      <c r="C44" s="59" t="s">
        <v>208</v>
      </c>
      <c r="D44" s="63">
        <v>0</v>
      </c>
      <c r="E44" s="64">
        <v>11904.69</v>
      </c>
      <c r="F44" s="64">
        <v>0.83</v>
      </c>
      <c r="G44" s="64">
        <v>0.83</v>
      </c>
    </row>
    <row r="45" spans="1:7" ht="12.75" customHeight="1" x14ac:dyDescent="0.25">
      <c r="A45" s="96">
        <v>824</v>
      </c>
      <c r="B45" s="96">
        <v>2000027366498</v>
      </c>
      <c r="C45" s="59" t="s">
        <v>209</v>
      </c>
      <c r="D45" s="63">
        <v>1.3759999999999999</v>
      </c>
      <c r="E45" s="64">
        <v>44272.14</v>
      </c>
      <c r="F45" s="64">
        <v>2.46</v>
      </c>
      <c r="G45" s="64">
        <v>2.46</v>
      </c>
    </row>
    <row r="46" spans="1:7" ht="12.75" customHeight="1" x14ac:dyDescent="0.25">
      <c r="A46" s="96">
        <v>825</v>
      </c>
      <c r="B46" s="96">
        <v>2000027323866</v>
      </c>
      <c r="C46" s="59" t="s">
        <v>210</v>
      </c>
      <c r="D46" s="63">
        <v>0</v>
      </c>
      <c r="E46" s="64">
        <v>27431.68</v>
      </c>
      <c r="F46" s="64">
        <v>3.28</v>
      </c>
      <c r="G46" s="64">
        <v>3.28</v>
      </c>
    </row>
    <row r="47" spans="1:7" ht="12.75" customHeight="1" x14ac:dyDescent="0.25">
      <c r="A47" s="96">
        <v>826</v>
      </c>
      <c r="B47" s="96">
        <v>2000027318634</v>
      </c>
      <c r="C47" s="59" t="s">
        <v>211</v>
      </c>
      <c r="D47" s="63">
        <v>0</v>
      </c>
      <c r="E47" s="64">
        <v>22323.08</v>
      </c>
      <c r="F47" s="64">
        <v>1.0900000000000001</v>
      </c>
      <c r="G47" s="64">
        <v>1.0900000000000001</v>
      </c>
    </row>
    <row r="48" spans="1:7" ht="12.75" customHeight="1" x14ac:dyDescent="0.25">
      <c r="A48" s="96">
        <v>827</v>
      </c>
      <c r="B48" s="96">
        <v>2000052503805</v>
      </c>
      <c r="C48" s="59" t="s">
        <v>212</v>
      </c>
      <c r="D48" s="63">
        <v>0.43</v>
      </c>
      <c r="E48" s="64">
        <v>31147.22</v>
      </c>
      <c r="F48" s="64">
        <v>1.9</v>
      </c>
      <c r="G48" s="64">
        <v>1.9</v>
      </c>
    </row>
    <row r="49" spans="1:7" ht="12.75" customHeight="1" x14ac:dyDescent="0.25">
      <c r="A49" s="96">
        <v>829</v>
      </c>
      <c r="B49" s="96">
        <v>2000050275552</v>
      </c>
      <c r="C49" s="59" t="s">
        <v>213</v>
      </c>
      <c r="D49" s="63">
        <v>0</v>
      </c>
      <c r="E49" s="64">
        <v>158405.92000000001</v>
      </c>
      <c r="F49" s="64">
        <v>1.48</v>
      </c>
      <c r="G49" s="64">
        <v>1.48</v>
      </c>
    </row>
    <row r="50" spans="1:7" ht="12.75" customHeight="1" x14ac:dyDescent="0.25">
      <c r="A50" s="96">
        <v>820</v>
      </c>
      <c r="B50" s="96">
        <v>2000052993042</v>
      </c>
      <c r="C50" s="59" t="s">
        <v>214</v>
      </c>
      <c r="D50" s="63">
        <v>0.80500000000000005</v>
      </c>
      <c r="E50" s="64">
        <v>357.05</v>
      </c>
      <c r="F50" s="64">
        <v>1.04</v>
      </c>
      <c r="G50" s="64">
        <v>1.04</v>
      </c>
    </row>
    <row r="51" spans="1:7" ht="12.75" customHeight="1" x14ac:dyDescent="0.25">
      <c r="A51" s="96">
        <v>830</v>
      </c>
      <c r="B51" s="96">
        <v>2000050277986</v>
      </c>
      <c r="C51" s="59" t="s">
        <v>215</v>
      </c>
      <c r="D51" s="63">
        <v>0</v>
      </c>
      <c r="E51" s="64">
        <v>187759.93</v>
      </c>
      <c r="F51" s="64">
        <v>1.1499999999999999</v>
      </c>
      <c r="G51" s="64">
        <v>1.1499999999999999</v>
      </c>
    </row>
    <row r="52" spans="1:7" ht="12.75" customHeight="1" x14ac:dyDescent="0.25">
      <c r="A52" s="96">
        <v>854</v>
      </c>
      <c r="B52" s="96">
        <v>2000052369584</v>
      </c>
      <c r="C52" s="59" t="s">
        <v>216</v>
      </c>
      <c r="D52" s="63">
        <v>0</v>
      </c>
      <c r="E52" s="64">
        <v>181245.39</v>
      </c>
      <c r="F52" s="64">
        <v>2.44</v>
      </c>
      <c r="G52" s="64">
        <v>2.44</v>
      </c>
    </row>
    <row r="53" spans="1:7" ht="12.75" customHeight="1" x14ac:dyDescent="0.25">
      <c r="A53" s="96">
        <v>835</v>
      </c>
      <c r="B53" s="96">
        <v>2000050275543</v>
      </c>
      <c r="C53" s="59" t="s">
        <v>217</v>
      </c>
      <c r="D53" s="63">
        <v>0</v>
      </c>
      <c r="E53" s="64">
        <v>152314.98000000001</v>
      </c>
      <c r="F53" s="64">
        <v>1.63</v>
      </c>
      <c r="G53" s="64">
        <v>1.63</v>
      </c>
    </row>
    <row r="54" spans="1:7" ht="12.75" customHeight="1" x14ac:dyDescent="0.25">
      <c r="A54" s="96">
        <v>836</v>
      </c>
      <c r="B54" s="96">
        <v>2000051425787</v>
      </c>
      <c r="C54" s="59" t="s">
        <v>218</v>
      </c>
      <c r="D54" s="63">
        <v>0</v>
      </c>
      <c r="E54" s="64">
        <v>12912.12</v>
      </c>
      <c r="F54" s="64">
        <v>2.85</v>
      </c>
      <c r="G54" s="64">
        <v>2.85</v>
      </c>
    </row>
    <row r="55" spans="1:7" ht="12.75" customHeight="1" x14ac:dyDescent="0.25">
      <c r="A55" s="96">
        <v>4033</v>
      </c>
      <c r="B55" s="96">
        <v>4033</v>
      </c>
      <c r="C55" s="59" t="s">
        <v>219</v>
      </c>
      <c r="D55" s="63">
        <v>0</v>
      </c>
      <c r="E55" s="64">
        <v>0.26</v>
      </c>
      <c r="F55" s="64">
        <v>1.89</v>
      </c>
      <c r="G55" s="64">
        <v>1.89</v>
      </c>
    </row>
    <row r="56" spans="1:7" ht="12.75" customHeight="1" x14ac:dyDescent="0.25">
      <c r="A56" s="96">
        <v>4548</v>
      </c>
      <c r="B56" s="96">
        <v>4548</v>
      </c>
      <c r="C56" s="59" t="s">
        <v>220</v>
      </c>
      <c r="D56" s="63">
        <v>0</v>
      </c>
      <c r="E56" s="64">
        <v>0.05</v>
      </c>
      <c r="F56" s="64">
        <v>1.17</v>
      </c>
      <c r="G56" s="64">
        <v>1.17</v>
      </c>
    </row>
    <row r="57" spans="1:7" ht="12.75" customHeight="1" x14ac:dyDescent="0.25">
      <c r="A57" s="96">
        <v>839</v>
      </c>
      <c r="B57" s="96">
        <v>2000053874062</v>
      </c>
      <c r="C57" s="59" t="s">
        <v>221</v>
      </c>
      <c r="D57" s="63">
        <v>0</v>
      </c>
      <c r="E57" s="64">
        <v>3.23</v>
      </c>
      <c r="F57" s="64">
        <v>1.61</v>
      </c>
      <c r="G57" s="64">
        <v>1.61</v>
      </c>
    </row>
    <row r="58" spans="1:7" ht="12.75" customHeight="1" x14ac:dyDescent="0.25">
      <c r="A58" s="96">
        <v>505</v>
      </c>
      <c r="B58" s="96">
        <v>2000053874105</v>
      </c>
      <c r="C58" s="59" t="s">
        <v>222</v>
      </c>
      <c r="D58" s="63">
        <v>0</v>
      </c>
      <c r="E58" s="64">
        <v>4.8499999999999996</v>
      </c>
      <c r="F58" s="64">
        <v>1.1100000000000001</v>
      </c>
      <c r="G58" s="64">
        <v>1.1100000000000001</v>
      </c>
    </row>
    <row r="59" spans="1:7" ht="12.75" customHeight="1" x14ac:dyDescent="0.25">
      <c r="A59" s="96">
        <v>840</v>
      </c>
      <c r="B59" s="96">
        <v>2000051011929</v>
      </c>
      <c r="C59" s="59" t="s">
        <v>223</v>
      </c>
      <c r="D59" s="63">
        <v>0</v>
      </c>
      <c r="E59" s="64">
        <v>83.41</v>
      </c>
      <c r="F59" s="64">
        <v>0.77</v>
      </c>
      <c r="G59" s="64">
        <v>0.77</v>
      </c>
    </row>
    <row r="60" spans="1:7" ht="12.75" customHeight="1" x14ac:dyDescent="0.25">
      <c r="A60" s="96">
        <v>7393</v>
      </c>
      <c r="B60" s="96">
        <v>7393</v>
      </c>
      <c r="C60" s="59" t="s">
        <v>224</v>
      </c>
      <c r="D60" s="63">
        <v>0.90200000000000002</v>
      </c>
      <c r="E60" s="64">
        <v>2162.19</v>
      </c>
      <c r="F60" s="64">
        <v>0.97</v>
      </c>
      <c r="G60" s="64">
        <v>0.97</v>
      </c>
    </row>
    <row r="61" spans="1:7" ht="12.75" customHeight="1" x14ac:dyDescent="0.25">
      <c r="A61" s="96">
        <v>7394</v>
      </c>
      <c r="B61" s="96">
        <v>7394</v>
      </c>
      <c r="C61" s="59" t="s">
        <v>225</v>
      </c>
      <c r="D61" s="63">
        <v>0</v>
      </c>
      <c r="E61" s="64">
        <v>2159.7600000000002</v>
      </c>
      <c r="F61" s="64">
        <v>0.99</v>
      </c>
      <c r="G61" s="64">
        <v>0.99</v>
      </c>
    </row>
    <row r="62" spans="1:7" ht="12.75" customHeight="1" x14ac:dyDescent="0.25">
      <c r="A62" s="96">
        <v>844</v>
      </c>
      <c r="B62" s="96">
        <v>2000027491213</v>
      </c>
      <c r="C62" s="59" t="s">
        <v>226</v>
      </c>
      <c r="D62" s="63">
        <v>0</v>
      </c>
      <c r="E62" s="64">
        <v>28.36</v>
      </c>
      <c r="F62" s="64">
        <v>0.77</v>
      </c>
      <c r="G62" s="64">
        <v>0.77</v>
      </c>
    </row>
    <row r="63" spans="1:7" ht="12.75" customHeight="1" x14ac:dyDescent="0.25">
      <c r="A63" s="96">
        <v>844</v>
      </c>
      <c r="B63" s="96">
        <v>2000050044320</v>
      </c>
      <c r="C63" s="59" t="s">
        <v>227</v>
      </c>
      <c r="D63" s="63">
        <v>0</v>
      </c>
      <c r="E63" s="64">
        <v>27.46</v>
      </c>
      <c r="F63" s="64">
        <v>0.94</v>
      </c>
      <c r="G63" s="64">
        <v>0.94</v>
      </c>
    </row>
    <row r="64" spans="1:7" ht="12.75" customHeight="1" x14ac:dyDescent="0.25">
      <c r="A64" s="96">
        <v>844</v>
      </c>
      <c r="B64" s="96">
        <v>2000052468930</v>
      </c>
      <c r="C64" s="59" t="s">
        <v>228</v>
      </c>
      <c r="D64" s="63">
        <v>0</v>
      </c>
      <c r="E64" s="64">
        <v>2.8</v>
      </c>
      <c r="F64" s="64">
        <v>1.1000000000000001</v>
      </c>
      <c r="G64" s="64">
        <v>1.1000000000000001</v>
      </c>
    </row>
    <row r="65" spans="1:7" ht="12.75" customHeight="1" x14ac:dyDescent="0.25">
      <c r="A65" s="96">
        <v>845</v>
      </c>
      <c r="B65" s="96">
        <v>2000050437959</v>
      </c>
      <c r="C65" s="59" t="s">
        <v>229</v>
      </c>
      <c r="D65" s="63">
        <v>0</v>
      </c>
      <c r="E65" s="64">
        <v>17969.21</v>
      </c>
      <c r="F65" s="64">
        <v>2.2999999999999998</v>
      </c>
      <c r="G65" s="64">
        <v>2.2999999999999998</v>
      </c>
    </row>
    <row r="66" spans="1:7" ht="12.75" customHeight="1" x14ac:dyDescent="0.25">
      <c r="A66" s="96">
        <v>846</v>
      </c>
      <c r="B66" s="96">
        <v>2000050552457</v>
      </c>
      <c r="C66" s="59" t="s">
        <v>230</v>
      </c>
      <c r="D66" s="63">
        <v>1.742</v>
      </c>
      <c r="E66" s="64">
        <v>5.47</v>
      </c>
      <c r="F66" s="64">
        <v>0.76</v>
      </c>
      <c r="G66" s="64">
        <v>0.76</v>
      </c>
    </row>
    <row r="67" spans="1:7" ht="12.75" customHeight="1" x14ac:dyDescent="0.25">
      <c r="A67" s="96">
        <v>847</v>
      </c>
      <c r="B67" s="96">
        <v>2000050662007</v>
      </c>
      <c r="C67" s="59" t="s">
        <v>231</v>
      </c>
      <c r="D67" s="63">
        <v>0</v>
      </c>
      <c r="E67" s="64">
        <v>11763.81</v>
      </c>
      <c r="F67" s="64">
        <v>0.92</v>
      </c>
      <c r="G67" s="64">
        <v>0.92</v>
      </c>
    </row>
    <row r="68" spans="1:7" ht="12.75" customHeight="1" x14ac:dyDescent="0.25">
      <c r="A68" s="96">
        <v>849</v>
      </c>
      <c r="B68" s="96">
        <v>2000052866920</v>
      </c>
      <c r="C68" s="59" t="s">
        <v>232</v>
      </c>
      <c r="D68" s="63">
        <v>0</v>
      </c>
      <c r="E68" s="64">
        <v>18875.88</v>
      </c>
      <c r="F68" s="64">
        <v>3.39</v>
      </c>
      <c r="G68" s="64">
        <v>3.39</v>
      </c>
    </row>
    <row r="69" spans="1:7" ht="12.75" customHeight="1" x14ac:dyDescent="0.25">
      <c r="A69" s="96">
        <v>851</v>
      </c>
      <c r="B69" s="96">
        <v>2000051336018</v>
      </c>
      <c r="C69" s="59" t="s">
        <v>233</v>
      </c>
      <c r="D69" s="63">
        <v>0</v>
      </c>
      <c r="E69" s="64">
        <v>13267.07</v>
      </c>
      <c r="F69" s="64">
        <v>1.95</v>
      </c>
      <c r="G69" s="64">
        <v>1.95</v>
      </c>
    </row>
    <row r="70" spans="1:7" ht="12.75" customHeight="1" x14ac:dyDescent="0.25">
      <c r="A70" s="96">
        <v>853</v>
      </c>
      <c r="B70" s="96">
        <v>2000052659600</v>
      </c>
      <c r="C70" s="59" t="s">
        <v>234</v>
      </c>
      <c r="D70" s="63">
        <v>0</v>
      </c>
      <c r="E70" s="64">
        <v>2520.39</v>
      </c>
      <c r="F70" s="64">
        <v>0.76</v>
      </c>
      <c r="G70" s="64">
        <v>0.76</v>
      </c>
    </row>
    <row r="71" spans="1:7" ht="12.75" customHeight="1" x14ac:dyDescent="0.25">
      <c r="A71" s="96">
        <v>855</v>
      </c>
      <c r="B71" s="96">
        <v>2000050276556</v>
      </c>
      <c r="C71" s="59" t="s">
        <v>235</v>
      </c>
      <c r="D71" s="63">
        <v>0.52100000000000002</v>
      </c>
      <c r="E71" s="64">
        <v>12301.18</v>
      </c>
      <c r="F71" s="64">
        <v>1.66</v>
      </c>
      <c r="G71" s="64">
        <v>1.66</v>
      </c>
    </row>
    <row r="72" spans="1:7" ht="12.75" customHeight="1" x14ac:dyDescent="0.25">
      <c r="A72" s="96">
        <v>856</v>
      </c>
      <c r="B72" s="96">
        <v>2000054315483</v>
      </c>
      <c r="C72" s="59" t="s">
        <v>236</v>
      </c>
      <c r="D72" s="63">
        <v>0</v>
      </c>
      <c r="E72" s="64">
        <v>30513.13</v>
      </c>
      <c r="F72" s="64">
        <v>1.43</v>
      </c>
      <c r="G72" s="64">
        <v>1.43</v>
      </c>
    </row>
    <row r="73" spans="1:7" ht="12.75" customHeight="1" x14ac:dyDescent="0.25">
      <c r="A73" s="96">
        <v>857</v>
      </c>
      <c r="B73" s="96">
        <v>2000054359392</v>
      </c>
      <c r="C73" s="59" t="s">
        <v>237</v>
      </c>
      <c r="D73" s="63">
        <v>0</v>
      </c>
      <c r="E73" s="64">
        <v>30246.33</v>
      </c>
      <c r="F73" s="64">
        <v>1.87</v>
      </c>
      <c r="G73" s="64">
        <v>1.87</v>
      </c>
    </row>
    <row r="74" spans="1:7" ht="12.75" customHeight="1" x14ac:dyDescent="0.25">
      <c r="A74" s="96">
        <v>858</v>
      </c>
      <c r="B74" s="96">
        <v>2000051445019</v>
      </c>
      <c r="C74" s="59" t="s">
        <v>238</v>
      </c>
      <c r="D74" s="63">
        <v>0.22600000000000001</v>
      </c>
      <c r="E74" s="64">
        <v>15.22</v>
      </c>
      <c r="F74" s="64">
        <v>0.86</v>
      </c>
      <c r="G74" s="64">
        <v>0.86</v>
      </c>
    </row>
    <row r="75" spans="1:7" ht="12.75" customHeight="1" x14ac:dyDescent="0.25">
      <c r="A75" s="96">
        <v>859</v>
      </c>
      <c r="B75" s="96">
        <v>2000054431783</v>
      </c>
      <c r="C75" s="59" t="s">
        <v>239</v>
      </c>
      <c r="D75" s="63">
        <v>0</v>
      </c>
      <c r="E75" s="64">
        <v>17.98</v>
      </c>
      <c r="F75" s="64">
        <v>0.76</v>
      </c>
      <c r="G75" s="64">
        <v>0.76</v>
      </c>
    </row>
    <row r="76" spans="1:7" ht="12.75" customHeight="1" x14ac:dyDescent="0.25">
      <c r="A76" s="96">
        <v>860</v>
      </c>
      <c r="B76" s="96">
        <v>2000054674344</v>
      </c>
      <c r="C76" s="59" t="s">
        <v>240</v>
      </c>
      <c r="D76" s="63">
        <v>0</v>
      </c>
      <c r="E76" s="64">
        <v>333.63</v>
      </c>
      <c r="F76" s="64">
        <v>1.21</v>
      </c>
      <c r="G76" s="64">
        <v>1.21</v>
      </c>
    </row>
    <row r="77" spans="1:7" ht="12.75" customHeight="1" x14ac:dyDescent="0.25">
      <c r="A77" s="96">
        <v>7303</v>
      </c>
      <c r="B77" s="96">
        <v>7303</v>
      </c>
      <c r="C77" s="59" t="s">
        <v>241</v>
      </c>
      <c r="D77" s="63">
        <v>0.20799999999999999</v>
      </c>
      <c r="E77" s="64">
        <v>29879.03</v>
      </c>
      <c r="F77" s="64">
        <v>3.18</v>
      </c>
      <c r="G77" s="64">
        <v>3.18</v>
      </c>
    </row>
    <row r="78" spans="1:7" ht="12.75" customHeight="1" x14ac:dyDescent="0.25">
      <c r="A78" s="96">
        <v>863</v>
      </c>
      <c r="B78" s="96">
        <v>2000055109274</v>
      </c>
      <c r="C78" s="59" t="s">
        <v>242</v>
      </c>
      <c r="D78" s="63">
        <v>0</v>
      </c>
      <c r="E78" s="64">
        <v>2153.2199999999998</v>
      </c>
      <c r="F78" s="64">
        <v>3.76</v>
      </c>
      <c r="G78" s="64">
        <v>3.76</v>
      </c>
    </row>
    <row r="79" spans="1:7" ht="12.75" customHeight="1" x14ac:dyDescent="0.25">
      <c r="A79" s="96">
        <v>852</v>
      </c>
      <c r="B79" s="96">
        <v>2000055132440</v>
      </c>
      <c r="C79" s="59" t="s">
        <v>243</v>
      </c>
      <c r="D79" s="63">
        <v>0</v>
      </c>
      <c r="E79" s="64">
        <v>4.32</v>
      </c>
      <c r="F79" s="64">
        <v>1.23</v>
      </c>
      <c r="G79" s="64">
        <v>1.23</v>
      </c>
    </row>
    <row r="80" spans="1:7" ht="12.75" customHeight="1" x14ac:dyDescent="0.25">
      <c r="A80" s="96">
        <v>862</v>
      </c>
      <c r="B80" s="96">
        <v>2000055138985</v>
      </c>
      <c r="C80" s="59" t="s">
        <v>244</v>
      </c>
      <c r="D80" s="63">
        <v>0</v>
      </c>
      <c r="E80" s="64">
        <v>1.74</v>
      </c>
      <c r="F80" s="64">
        <v>1.1599999999999999</v>
      </c>
      <c r="G80" s="64">
        <v>1.1599999999999999</v>
      </c>
    </row>
    <row r="81" spans="1:7" ht="12.75" customHeight="1" x14ac:dyDescent="0.25">
      <c r="A81" s="96">
        <v>864</v>
      </c>
      <c r="B81" s="96">
        <v>2000055125815</v>
      </c>
      <c r="C81" s="59" t="s">
        <v>245</v>
      </c>
      <c r="D81" s="63">
        <v>0.221</v>
      </c>
      <c r="E81" s="64">
        <v>9.61</v>
      </c>
      <c r="F81" s="64">
        <v>1.49</v>
      </c>
      <c r="G81" s="64">
        <v>1.49</v>
      </c>
    </row>
    <row r="82" spans="1:7" ht="12.75" customHeight="1" x14ac:dyDescent="0.25">
      <c r="A82" s="96">
        <v>865</v>
      </c>
      <c r="B82" s="96">
        <v>2000055125842</v>
      </c>
      <c r="C82" s="59" t="s">
        <v>246</v>
      </c>
      <c r="D82" s="63">
        <v>0.221</v>
      </c>
      <c r="E82" s="64">
        <v>4.25</v>
      </c>
      <c r="F82" s="64">
        <v>2.0499999999999998</v>
      </c>
      <c r="G82" s="64">
        <v>2.0499999999999998</v>
      </c>
    </row>
    <row r="83" spans="1:7" ht="12.75" customHeight="1" x14ac:dyDescent="0.25">
      <c r="A83" s="96">
        <v>866</v>
      </c>
      <c r="B83" s="96">
        <v>2000055213940</v>
      </c>
      <c r="C83" s="59" t="s">
        <v>247</v>
      </c>
      <c r="D83" s="63">
        <v>0.221</v>
      </c>
      <c r="E83" s="64">
        <v>2154.37</v>
      </c>
      <c r="F83" s="64">
        <v>2.1</v>
      </c>
      <c r="G83" s="64">
        <v>2.1</v>
      </c>
    </row>
    <row r="84" spans="1:7" ht="12.75" customHeight="1" x14ac:dyDescent="0.25">
      <c r="A84" s="96">
        <v>861</v>
      </c>
      <c r="B84" s="96">
        <v>2000055029502</v>
      </c>
      <c r="C84" s="59" t="s">
        <v>248</v>
      </c>
      <c r="D84" s="63">
        <v>0</v>
      </c>
      <c r="E84" s="64">
        <v>148316.63</v>
      </c>
      <c r="F84" s="64">
        <v>2.34</v>
      </c>
      <c r="G84" s="64">
        <v>2.34</v>
      </c>
    </row>
    <row r="85" spans="1:7" ht="12.75" customHeight="1" x14ac:dyDescent="0.25">
      <c r="A85" s="96">
        <v>861</v>
      </c>
      <c r="B85" s="96">
        <v>2000055029511</v>
      </c>
      <c r="C85" s="59" t="s">
        <v>249</v>
      </c>
      <c r="D85" s="63">
        <v>0</v>
      </c>
      <c r="E85" s="64">
        <v>155.24</v>
      </c>
      <c r="F85" s="64">
        <v>2.2400000000000002</v>
      </c>
      <c r="G85" s="64">
        <v>2.2400000000000002</v>
      </c>
    </row>
    <row r="86" spans="1:7" ht="12.75" customHeight="1" x14ac:dyDescent="0.25">
      <c r="A86" s="96">
        <v>861</v>
      </c>
      <c r="B86" s="96">
        <v>2000055029520</v>
      </c>
      <c r="C86" s="59" t="s">
        <v>250</v>
      </c>
      <c r="D86" s="63">
        <v>0</v>
      </c>
      <c r="E86" s="64">
        <v>155.24</v>
      </c>
      <c r="F86" s="64">
        <v>2.2599999999999998</v>
      </c>
      <c r="G86" s="64">
        <v>2.2599999999999998</v>
      </c>
    </row>
    <row r="87" spans="1:7" ht="12.75" customHeight="1" x14ac:dyDescent="0.25">
      <c r="A87" s="96">
        <v>861</v>
      </c>
      <c r="B87" s="96">
        <v>2000055029530</v>
      </c>
      <c r="C87" s="59" t="s">
        <v>251</v>
      </c>
      <c r="D87" s="63">
        <v>0</v>
      </c>
      <c r="E87" s="64">
        <v>155.24</v>
      </c>
      <c r="F87" s="64">
        <v>2.41</v>
      </c>
      <c r="G87" s="64">
        <v>2.41</v>
      </c>
    </row>
    <row r="88" spans="1:7" ht="12.75" customHeight="1" x14ac:dyDescent="0.25">
      <c r="A88" s="96">
        <v>861</v>
      </c>
      <c r="B88" s="96">
        <v>2000055029549</v>
      </c>
      <c r="C88" s="59" t="s">
        <v>252</v>
      </c>
      <c r="D88" s="63">
        <v>0</v>
      </c>
      <c r="E88" s="64">
        <v>155.24</v>
      </c>
      <c r="F88" s="64">
        <v>2.44</v>
      </c>
      <c r="G88" s="64">
        <v>2.44</v>
      </c>
    </row>
    <row r="89" spans="1:7" ht="12.75" customHeight="1" x14ac:dyDescent="0.25">
      <c r="A89" s="96">
        <v>861</v>
      </c>
      <c r="B89" s="96">
        <v>2000055029558</v>
      </c>
      <c r="C89" s="59" t="s">
        <v>253</v>
      </c>
      <c r="D89" s="63">
        <v>0</v>
      </c>
      <c r="E89" s="64">
        <v>155.24</v>
      </c>
      <c r="F89" s="64">
        <v>2.2200000000000002</v>
      </c>
      <c r="G89" s="64">
        <v>2.2200000000000002</v>
      </c>
    </row>
    <row r="90" spans="1:7" ht="12.75" customHeight="1" x14ac:dyDescent="0.25">
      <c r="A90" s="96">
        <v>7096</v>
      </c>
      <c r="B90" s="96">
        <v>7096</v>
      </c>
      <c r="C90" s="59" t="s">
        <v>254</v>
      </c>
      <c r="D90" s="63">
        <v>0</v>
      </c>
      <c r="E90" s="64">
        <v>157736.29</v>
      </c>
      <c r="F90" s="64">
        <v>1.97</v>
      </c>
      <c r="G90" s="64">
        <v>1.97</v>
      </c>
    </row>
    <row r="91" spans="1:7" ht="12.75" customHeight="1" x14ac:dyDescent="0.25">
      <c r="A91" s="96">
        <v>7098</v>
      </c>
      <c r="B91" s="96">
        <v>7098</v>
      </c>
      <c r="C91" s="59" t="s">
        <v>256</v>
      </c>
      <c r="D91" s="63">
        <v>0</v>
      </c>
      <c r="E91" s="64">
        <v>13.28</v>
      </c>
      <c r="F91" s="64">
        <v>1.92</v>
      </c>
      <c r="G91" s="64">
        <v>1.92</v>
      </c>
    </row>
    <row r="92" spans="1:7" ht="12.75" customHeight="1" x14ac:dyDescent="0.25">
      <c r="A92" s="96">
        <v>7097</v>
      </c>
      <c r="B92" s="96">
        <v>7097</v>
      </c>
      <c r="C92" s="59" t="s">
        <v>257</v>
      </c>
      <c r="D92" s="63">
        <v>0</v>
      </c>
      <c r="E92" s="64">
        <v>30294.36</v>
      </c>
      <c r="F92" s="64">
        <v>1.79</v>
      </c>
      <c r="G92" s="64">
        <v>1.79</v>
      </c>
    </row>
    <row r="93" spans="1:7" ht="12.75" customHeight="1" x14ac:dyDescent="0.25">
      <c r="A93" s="96">
        <v>833</v>
      </c>
      <c r="B93" s="96">
        <v>2000051300396</v>
      </c>
      <c r="C93" s="59" t="s">
        <v>258</v>
      </c>
      <c r="D93" s="63">
        <v>0</v>
      </c>
      <c r="E93" s="64">
        <v>158330.85</v>
      </c>
      <c r="F93" s="64">
        <v>1.74</v>
      </c>
      <c r="G93" s="64">
        <v>1.74</v>
      </c>
    </row>
    <row r="94" spans="1:7" ht="12.75" customHeight="1" x14ac:dyDescent="0.25">
      <c r="A94" s="96">
        <v>867</v>
      </c>
      <c r="B94" s="96">
        <v>2000055426205</v>
      </c>
      <c r="C94" s="59" t="s">
        <v>259</v>
      </c>
      <c r="D94" s="63">
        <v>0</v>
      </c>
      <c r="E94" s="64">
        <v>6.24</v>
      </c>
      <c r="F94" s="64">
        <v>1.26</v>
      </c>
      <c r="G94" s="64">
        <v>1.26</v>
      </c>
    </row>
    <row r="95" spans="1:7" ht="12.75" customHeight="1" x14ac:dyDescent="0.25">
      <c r="A95" s="96">
        <v>868</v>
      </c>
      <c r="B95" s="96">
        <v>2000055426232</v>
      </c>
      <c r="C95" s="59" t="s">
        <v>260</v>
      </c>
      <c r="D95" s="63">
        <v>0</v>
      </c>
      <c r="E95" s="64">
        <v>14.17</v>
      </c>
      <c r="F95" s="64">
        <v>1.32</v>
      </c>
      <c r="G95" s="64">
        <v>1.32</v>
      </c>
    </row>
    <row r="96" spans="1:7" ht="12.75" customHeight="1" x14ac:dyDescent="0.25">
      <c r="A96" s="96">
        <v>7484</v>
      </c>
      <c r="B96" s="96">
        <v>7484</v>
      </c>
      <c r="C96" s="59" t="s">
        <v>261</v>
      </c>
      <c r="D96" s="63">
        <v>0</v>
      </c>
      <c r="E96" s="64">
        <v>4.24</v>
      </c>
      <c r="F96" s="64">
        <v>1.59</v>
      </c>
      <c r="G96" s="64">
        <v>1.59</v>
      </c>
    </row>
    <row r="97" spans="1:7" ht="12.75" customHeight="1" x14ac:dyDescent="0.25">
      <c r="A97" s="96">
        <v>870</v>
      </c>
      <c r="B97" s="96">
        <v>2000055580574</v>
      </c>
      <c r="C97" s="59" t="s">
        <v>262</v>
      </c>
      <c r="D97" s="63">
        <v>0</v>
      </c>
      <c r="E97" s="64">
        <v>7.21</v>
      </c>
      <c r="F97" s="64">
        <v>1.35</v>
      </c>
      <c r="G97" s="64">
        <v>1.35</v>
      </c>
    </row>
    <row r="98" spans="1:7" ht="12.75" customHeight="1" x14ac:dyDescent="0.25">
      <c r="A98" s="96">
        <v>872</v>
      </c>
      <c r="B98" s="96">
        <v>2000055580592</v>
      </c>
      <c r="C98" s="59" t="s">
        <v>263</v>
      </c>
      <c r="D98" s="63">
        <v>0</v>
      </c>
      <c r="E98" s="64">
        <v>10.32</v>
      </c>
      <c r="F98" s="64">
        <v>0.94</v>
      </c>
      <c r="G98" s="64">
        <v>0.94</v>
      </c>
    </row>
    <row r="99" spans="1:7" ht="12.75" customHeight="1" x14ac:dyDescent="0.25">
      <c r="A99" s="96">
        <v>873</v>
      </c>
      <c r="B99" s="96">
        <v>2000055582785</v>
      </c>
      <c r="C99" s="59" t="s">
        <v>264</v>
      </c>
      <c r="D99" s="63">
        <v>0.221</v>
      </c>
      <c r="E99" s="64">
        <v>10.1</v>
      </c>
      <c r="F99" s="64">
        <v>2.74</v>
      </c>
      <c r="G99" s="64">
        <v>2.74</v>
      </c>
    </row>
    <row r="100" spans="1:7" ht="12.75" customHeight="1" x14ac:dyDescent="0.25">
      <c r="A100" s="96">
        <v>874</v>
      </c>
      <c r="B100" s="96">
        <v>2000055634982</v>
      </c>
      <c r="C100" s="59" t="s">
        <v>265</v>
      </c>
      <c r="D100" s="63">
        <v>0</v>
      </c>
      <c r="E100" s="64">
        <v>6.5</v>
      </c>
      <c r="F100" s="64">
        <v>1.44</v>
      </c>
      <c r="G100" s="64">
        <v>1.44</v>
      </c>
    </row>
    <row r="101" spans="1:7" ht="12.75" customHeight="1" x14ac:dyDescent="0.25">
      <c r="A101" s="96">
        <v>875</v>
      </c>
      <c r="B101" s="96">
        <v>2000055643198</v>
      </c>
      <c r="C101" s="59" t="s">
        <v>266</v>
      </c>
      <c r="D101" s="63">
        <v>0.222</v>
      </c>
      <c r="E101" s="64">
        <v>4.8099999999999996</v>
      </c>
      <c r="F101" s="64">
        <v>1.7</v>
      </c>
      <c r="G101" s="64">
        <v>1.7</v>
      </c>
    </row>
    <row r="102" spans="1:7" ht="12.75" customHeight="1" x14ac:dyDescent="0.25">
      <c r="A102" s="96">
        <v>705</v>
      </c>
      <c r="B102" s="96">
        <v>2000051981890</v>
      </c>
      <c r="C102" s="59" t="s">
        <v>267</v>
      </c>
      <c r="D102" s="63">
        <v>0</v>
      </c>
      <c r="E102" s="64">
        <v>30189.52</v>
      </c>
      <c r="F102" s="64">
        <v>1.98</v>
      </c>
      <c r="G102" s="64">
        <v>1.98</v>
      </c>
    </row>
    <row r="103" spans="1:7" ht="12.75" customHeight="1" x14ac:dyDescent="0.25">
      <c r="A103" s="96">
        <v>876</v>
      </c>
      <c r="B103" s="96">
        <v>2000055872892</v>
      </c>
      <c r="C103" s="59" t="s">
        <v>268</v>
      </c>
      <c r="D103" s="63">
        <v>0.221</v>
      </c>
      <c r="E103" s="64">
        <v>6.25</v>
      </c>
      <c r="F103" s="64">
        <v>1.67</v>
      </c>
      <c r="G103" s="64">
        <v>1.67</v>
      </c>
    </row>
    <row r="104" spans="1:7" ht="12.75" customHeight="1" x14ac:dyDescent="0.25">
      <c r="A104" s="96">
        <v>877</v>
      </c>
      <c r="B104" s="96">
        <v>2000055600255</v>
      </c>
      <c r="C104" s="59" t="s">
        <v>269</v>
      </c>
      <c r="D104" s="63">
        <v>0</v>
      </c>
      <c r="E104" s="64">
        <v>24.49</v>
      </c>
      <c r="F104" s="64">
        <v>1.02</v>
      </c>
      <c r="G104" s="64">
        <v>1.02</v>
      </c>
    </row>
    <row r="105" spans="1:7" ht="12.75" customHeight="1" x14ac:dyDescent="0.25">
      <c r="A105" s="96">
        <v>878</v>
      </c>
      <c r="B105" s="96">
        <v>2000055600194</v>
      </c>
      <c r="C105" s="59" t="s">
        <v>270</v>
      </c>
      <c r="D105" s="63">
        <v>0.215</v>
      </c>
      <c r="E105" s="64">
        <v>19.760000000000002</v>
      </c>
      <c r="F105" s="64">
        <v>1.08</v>
      </c>
      <c r="G105" s="64">
        <v>1.08</v>
      </c>
    </row>
    <row r="106" spans="1:7" ht="12.75" customHeight="1" x14ac:dyDescent="0.25">
      <c r="A106" s="96">
        <v>880</v>
      </c>
      <c r="B106" s="96">
        <v>2000055918093</v>
      </c>
      <c r="C106" s="59" t="s">
        <v>271</v>
      </c>
      <c r="D106" s="63">
        <v>0</v>
      </c>
      <c r="E106" s="64">
        <v>5.2</v>
      </c>
      <c r="F106" s="64">
        <v>1.1499999999999999</v>
      </c>
      <c r="G106" s="64">
        <v>1.1499999999999999</v>
      </c>
    </row>
    <row r="107" spans="1:7" ht="12.75" customHeight="1" x14ac:dyDescent="0.25">
      <c r="A107" s="96">
        <v>881</v>
      </c>
      <c r="B107" s="96">
        <v>2000055969256</v>
      </c>
      <c r="C107" s="59" t="s">
        <v>272</v>
      </c>
      <c r="D107" s="63">
        <v>1.2250000000000001</v>
      </c>
      <c r="E107" s="64">
        <v>6.3</v>
      </c>
      <c r="F107" s="64">
        <v>1.66</v>
      </c>
      <c r="G107" s="64">
        <v>1.66</v>
      </c>
    </row>
    <row r="108" spans="1:7" ht="12.75" customHeight="1" x14ac:dyDescent="0.25">
      <c r="A108" s="96">
        <v>882</v>
      </c>
      <c r="B108" s="96">
        <v>2000055600352</v>
      </c>
      <c r="C108" s="59" t="s">
        <v>273</v>
      </c>
      <c r="D108" s="63">
        <v>0</v>
      </c>
      <c r="E108" s="64">
        <v>6.24</v>
      </c>
      <c r="F108" s="64">
        <v>1.24</v>
      </c>
      <c r="G108" s="64">
        <v>1.24</v>
      </c>
    </row>
    <row r="109" spans="1:7" ht="12.75" customHeight="1" x14ac:dyDescent="0.25">
      <c r="A109" s="96">
        <v>883</v>
      </c>
      <c r="B109" s="96">
        <v>2000055582767</v>
      </c>
      <c r="C109" s="59" t="s">
        <v>274</v>
      </c>
      <c r="D109" s="63">
        <v>0</v>
      </c>
      <c r="E109" s="64">
        <v>27.66</v>
      </c>
      <c r="F109" s="64">
        <v>1.31</v>
      </c>
      <c r="G109" s="64">
        <v>1.31</v>
      </c>
    </row>
    <row r="110" spans="1:7" ht="12.75" customHeight="1" x14ac:dyDescent="0.25">
      <c r="A110" s="96">
        <v>884</v>
      </c>
      <c r="B110" s="96">
        <v>2000056041495</v>
      </c>
      <c r="C110" s="59" t="s">
        <v>275</v>
      </c>
      <c r="D110" s="63">
        <v>0.59899999999999998</v>
      </c>
      <c r="E110" s="64">
        <v>30.53</v>
      </c>
      <c r="F110" s="64">
        <v>1.1299999999999999</v>
      </c>
      <c r="G110" s="64">
        <v>1.1299999999999999</v>
      </c>
    </row>
    <row r="111" spans="1:7" ht="12.75" customHeight="1" x14ac:dyDescent="0.25">
      <c r="A111" s="96">
        <v>349</v>
      </c>
      <c r="B111" s="96">
        <v>2000056041500</v>
      </c>
      <c r="C111" s="59" t="s">
        <v>276</v>
      </c>
      <c r="D111" s="63">
        <v>0.59599999999999997</v>
      </c>
      <c r="E111" s="64">
        <v>30.53</v>
      </c>
      <c r="F111" s="64">
        <v>1.3</v>
      </c>
      <c r="G111" s="64">
        <v>1.3</v>
      </c>
    </row>
    <row r="112" spans="1:7" ht="12.75" customHeight="1" x14ac:dyDescent="0.25">
      <c r="A112" s="96">
        <v>885</v>
      </c>
      <c r="B112" s="96">
        <v>2000055916254</v>
      </c>
      <c r="C112" s="59" t="s">
        <v>277</v>
      </c>
      <c r="D112" s="63">
        <v>0</v>
      </c>
      <c r="E112" s="64">
        <v>5.88</v>
      </c>
      <c r="F112" s="64">
        <v>1.68</v>
      </c>
      <c r="G112" s="64">
        <v>1.68</v>
      </c>
    </row>
    <row r="113" spans="1:7" ht="12.75" customHeight="1" x14ac:dyDescent="0.25">
      <c r="A113" s="96">
        <v>886</v>
      </c>
      <c r="B113" s="96">
        <v>2000055860113</v>
      </c>
      <c r="C113" s="59" t="s">
        <v>278</v>
      </c>
      <c r="D113" s="63">
        <v>0.221</v>
      </c>
      <c r="E113" s="64">
        <v>4.87</v>
      </c>
      <c r="F113" s="64">
        <v>2.3199999999999998</v>
      </c>
      <c r="G113" s="64">
        <v>2.3199999999999998</v>
      </c>
    </row>
    <row r="114" spans="1:7" ht="12.75" customHeight="1" x14ac:dyDescent="0.25">
      <c r="A114" s="96">
        <v>888</v>
      </c>
      <c r="B114" s="96">
        <v>2000055899574</v>
      </c>
      <c r="C114" s="59" t="s">
        <v>279</v>
      </c>
      <c r="D114" s="63">
        <v>0.221</v>
      </c>
      <c r="E114" s="64">
        <v>3.3</v>
      </c>
      <c r="F114" s="64">
        <v>1.31</v>
      </c>
      <c r="G114" s="64">
        <v>1.31</v>
      </c>
    </row>
    <row r="115" spans="1:7" ht="12.75" customHeight="1" x14ac:dyDescent="0.25">
      <c r="A115" s="96">
        <v>889</v>
      </c>
      <c r="B115" s="96">
        <v>2000055899529</v>
      </c>
      <c r="C115" s="59" t="s">
        <v>280</v>
      </c>
      <c r="D115" s="63">
        <v>0</v>
      </c>
      <c r="E115" s="64">
        <v>34.630000000000003</v>
      </c>
      <c r="F115" s="64">
        <v>1.02</v>
      </c>
      <c r="G115" s="64">
        <v>1.02</v>
      </c>
    </row>
    <row r="116" spans="1:7" ht="12.75" customHeight="1" x14ac:dyDescent="0.25">
      <c r="A116" s="96">
        <v>890</v>
      </c>
      <c r="B116" s="96">
        <v>2000056041556</v>
      </c>
      <c r="C116" s="59" t="s">
        <v>281</v>
      </c>
      <c r="D116" s="63">
        <v>0</v>
      </c>
      <c r="E116" s="64">
        <v>76.400000000000006</v>
      </c>
      <c r="F116" s="64">
        <v>1.1100000000000001</v>
      </c>
      <c r="G116" s="64">
        <v>1.1100000000000001</v>
      </c>
    </row>
    <row r="117" spans="1:7" ht="12.75" customHeight="1" x14ac:dyDescent="0.25">
      <c r="A117" s="96">
        <v>834</v>
      </c>
      <c r="B117" s="96" t="s">
        <v>282</v>
      </c>
      <c r="C117" s="59" t="s">
        <v>284</v>
      </c>
      <c r="D117" s="63">
        <v>0</v>
      </c>
      <c r="E117" s="64">
        <v>154381.85999999999</v>
      </c>
      <c r="F117" s="64">
        <v>3.01</v>
      </c>
      <c r="G117" s="64">
        <v>3.01</v>
      </c>
    </row>
    <row r="118" spans="1:7" ht="12.75" customHeight="1" x14ac:dyDescent="0.25">
      <c r="A118" s="96">
        <v>891</v>
      </c>
      <c r="B118" s="96">
        <v>2000056235458</v>
      </c>
      <c r="C118" s="59" t="s">
        <v>285</v>
      </c>
      <c r="D118" s="63">
        <v>0</v>
      </c>
      <c r="E118" s="64">
        <v>15679.91</v>
      </c>
      <c r="F118" s="64">
        <v>2.19</v>
      </c>
      <c r="G118" s="64">
        <v>2.19</v>
      </c>
    </row>
    <row r="119" spans="1:7" ht="12.75" customHeight="1" x14ac:dyDescent="0.25">
      <c r="A119" s="96">
        <v>892</v>
      </c>
      <c r="B119" s="96">
        <v>2000055582800</v>
      </c>
      <c r="C119" s="59" t="s">
        <v>286</v>
      </c>
      <c r="D119" s="63">
        <v>0</v>
      </c>
      <c r="E119" s="64">
        <v>2.5099999999999998</v>
      </c>
      <c r="F119" s="64">
        <v>2.12</v>
      </c>
      <c r="G119" s="64">
        <v>2.12</v>
      </c>
    </row>
    <row r="120" spans="1:7" ht="12.75" customHeight="1" x14ac:dyDescent="0.25">
      <c r="A120" s="96">
        <v>893</v>
      </c>
      <c r="B120" s="96">
        <v>2000056442147</v>
      </c>
      <c r="C120" s="59" t="s">
        <v>287</v>
      </c>
      <c r="D120" s="63">
        <v>0</v>
      </c>
      <c r="E120" s="64">
        <v>4.6500000000000004</v>
      </c>
      <c r="F120" s="64">
        <v>1.25</v>
      </c>
      <c r="G120" s="64">
        <v>1.25</v>
      </c>
    </row>
    <row r="121" spans="1:7" ht="12.75" customHeight="1" x14ac:dyDescent="0.25">
      <c r="A121" s="96">
        <v>894</v>
      </c>
      <c r="B121" s="96">
        <v>2000055894939</v>
      </c>
      <c r="C121" s="59" t="s">
        <v>288</v>
      </c>
      <c r="D121" s="63">
        <v>0</v>
      </c>
      <c r="E121" s="64">
        <v>2.3199999999999998</v>
      </c>
      <c r="F121" s="64">
        <v>2.14</v>
      </c>
      <c r="G121" s="64">
        <v>2.14</v>
      </c>
    </row>
    <row r="122" spans="1:7" ht="12.75" customHeight="1" x14ac:dyDescent="0.25">
      <c r="A122" s="96">
        <v>895</v>
      </c>
      <c r="B122" s="96">
        <v>2000055630116</v>
      </c>
      <c r="C122" s="59" t="s">
        <v>289</v>
      </c>
      <c r="D122" s="63">
        <v>0</v>
      </c>
      <c r="E122" s="64">
        <v>6.82</v>
      </c>
      <c r="F122" s="64">
        <v>1.7</v>
      </c>
      <c r="G122" s="64">
        <v>1.7</v>
      </c>
    </row>
    <row r="123" spans="1:7" ht="12.75" customHeight="1" x14ac:dyDescent="0.25">
      <c r="A123" s="96">
        <v>896</v>
      </c>
      <c r="B123" s="96">
        <v>2000055845773</v>
      </c>
      <c r="C123" s="59" t="s">
        <v>290</v>
      </c>
      <c r="D123" s="63">
        <v>1.198</v>
      </c>
      <c r="E123" s="64">
        <v>3.69</v>
      </c>
      <c r="F123" s="64">
        <v>1.18</v>
      </c>
      <c r="G123" s="64">
        <v>1.18</v>
      </c>
    </row>
    <row r="124" spans="1:7" ht="12.75" customHeight="1" x14ac:dyDescent="0.25">
      <c r="A124" s="96">
        <v>720</v>
      </c>
      <c r="B124" s="96">
        <v>2000055856970</v>
      </c>
      <c r="C124" s="59" t="s">
        <v>291</v>
      </c>
      <c r="D124" s="63">
        <v>0</v>
      </c>
      <c r="E124" s="64">
        <v>10.119999999999999</v>
      </c>
      <c r="F124" s="64">
        <v>3.21</v>
      </c>
      <c r="G124" s="64">
        <v>3.21</v>
      </c>
    </row>
    <row r="125" spans="1:7" ht="12.75" customHeight="1" x14ac:dyDescent="0.25">
      <c r="A125" s="96">
        <v>848</v>
      </c>
      <c r="B125" s="96">
        <v>2000056875315</v>
      </c>
      <c r="C125" s="59" t="s">
        <v>292</v>
      </c>
      <c r="D125" s="63">
        <v>0.17399999999999999</v>
      </c>
      <c r="E125" s="64">
        <v>105.76</v>
      </c>
      <c r="F125" s="64">
        <v>0.81</v>
      </c>
      <c r="G125" s="64">
        <v>0.81</v>
      </c>
    </row>
    <row r="126" spans="1:7" ht="12.75" customHeight="1" x14ac:dyDescent="0.25">
      <c r="A126" s="96">
        <v>724</v>
      </c>
      <c r="B126" s="96">
        <v>2000055874997</v>
      </c>
      <c r="C126" s="59" t="s">
        <v>293</v>
      </c>
      <c r="D126" s="63">
        <v>0</v>
      </c>
      <c r="E126" s="64">
        <v>40.36</v>
      </c>
      <c r="F126" s="64">
        <v>0.76</v>
      </c>
      <c r="G126" s="64">
        <v>0.76</v>
      </c>
    </row>
    <row r="127" spans="1:7" ht="12.75" customHeight="1" x14ac:dyDescent="0.25">
      <c r="A127" s="96">
        <v>725</v>
      </c>
      <c r="B127" s="96">
        <v>2000055996659</v>
      </c>
      <c r="C127" s="59" t="s">
        <v>294</v>
      </c>
      <c r="D127" s="63">
        <v>0</v>
      </c>
      <c r="E127" s="64">
        <v>9.19</v>
      </c>
      <c r="F127" s="64">
        <v>0.99</v>
      </c>
      <c r="G127" s="64">
        <v>0.99</v>
      </c>
    </row>
    <row r="128" spans="1:7" ht="12.75" customHeight="1" x14ac:dyDescent="0.25">
      <c r="A128" s="96">
        <v>726</v>
      </c>
      <c r="B128" s="96">
        <v>2000055627860</v>
      </c>
      <c r="C128" s="59" t="s">
        <v>295</v>
      </c>
      <c r="D128" s="63">
        <v>0.59299999999999997</v>
      </c>
      <c r="E128" s="64">
        <v>7.49</v>
      </c>
      <c r="F128" s="64">
        <v>1.06</v>
      </c>
      <c r="G128" s="64">
        <v>1.06</v>
      </c>
    </row>
    <row r="129" spans="1:7" ht="12.75" customHeight="1" x14ac:dyDescent="0.25">
      <c r="A129" s="96">
        <v>727</v>
      </c>
      <c r="B129" s="96">
        <v>2000055899788</v>
      </c>
      <c r="C129" s="59" t="s">
        <v>296</v>
      </c>
      <c r="D129" s="63">
        <v>0.217</v>
      </c>
      <c r="E129" s="64">
        <v>22.47</v>
      </c>
      <c r="F129" s="64">
        <v>1.1000000000000001</v>
      </c>
      <c r="G129" s="64">
        <v>1.1000000000000001</v>
      </c>
    </row>
    <row r="130" spans="1:7" ht="12.75" customHeight="1" x14ac:dyDescent="0.25">
      <c r="A130" s="96">
        <v>831</v>
      </c>
      <c r="B130" s="96">
        <v>2000055924005</v>
      </c>
      <c r="C130" s="59" t="s">
        <v>297</v>
      </c>
      <c r="D130" s="63">
        <v>0</v>
      </c>
      <c r="E130" s="64">
        <v>32.75</v>
      </c>
      <c r="F130" s="64">
        <v>1.37</v>
      </c>
      <c r="G130" s="64">
        <v>1.37</v>
      </c>
    </row>
    <row r="131" spans="1:7" ht="12.75" customHeight="1" x14ac:dyDescent="0.25">
      <c r="A131" s="96">
        <v>832</v>
      </c>
      <c r="B131" s="96">
        <v>2000055878690</v>
      </c>
      <c r="C131" s="59" t="s">
        <v>298</v>
      </c>
      <c r="D131" s="63">
        <v>0.223</v>
      </c>
      <c r="E131" s="64">
        <v>5.65</v>
      </c>
      <c r="F131" s="64">
        <v>3.58</v>
      </c>
      <c r="G131" s="64">
        <v>3.58</v>
      </c>
    </row>
    <row r="132" spans="1:7" ht="12.75" customHeight="1" x14ac:dyDescent="0.25">
      <c r="A132" s="96" t="s">
        <v>299</v>
      </c>
      <c r="B132" s="96">
        <v>2000056762133</v>
      </c>
      <c r="C132" s="59" t="s">
        <v>301</v>
      </c>
      <c r="D132" s="63">
        <v>0.20100000000000001</v>
      </c>
      <c r="E132" s="64">
        <v>17.54</v>
      </c>
      <c r="F132" s="64">
        <v>0.92</v>
      </c>
      <c r="G132" s="64">
        <v>0.92</v>
      </c>
    </row>
    <row r="133" spans="1:7" ht="12.75" customHeight="1" x14ac:dyDescent="0.25">
      <c r="A133" s="96">
        <v>850</v>
      </c>
      <c r="B133" s="96">
        <v>2000055901285</v>
      </c>
      <c r="C133" s="59" t="s">
        <v>302</v>
      </c>
      <c r="D133" s="63">
        <v>0</v>
      </c>
      <c r="E133" s="64">
        <v>15.32</v>
      </c>
      <c r="F133" s="64">
        <v>0.9</v>
      </c>
      <c r="G133" s="64">
        <v>0.9</v>
      </c>
    </row>
    <row r="134" spans="1:7" ht="12.75" customHeight="1" x14ac:dyDescent="0.25">
      <c r="A134" s="96">
        <v>661</v>
      </c>
      <c r="B134" s="96">
        <v>2000055901346</v>
      </c>
      <c r="C134" s="59" t="s">
        <v>303</v>
      </c>
      <c r="D134" s="63">
        <v>0</v>
      </c>
      <c r="E134" s="64">
        <v>9.69</v>
      </c>
      <c r="F134" s="64">
        <v>1.01</v>
      </c>
      <c r="G134" s="64">
        <v>1.01</v>
      </c>
    </row>
    <row r="135" spans="1:7" ht="12.75" customHeight="1" x14ac:dyDescent="0.25">
      <c r="A135" s="96">
        <v>662</v>
      </c>
      <c r="B135" s="96">
        <v>2000055899389</v>
      </c>
      <c r="C135" s="59" t="s">
        <v>304</v>
      </c>
      <c r="D135" s="63">
        <v>0.222</v>
      </c>
      <c r="E135" s="64">
        <v>12.08</v>
      </c>
      <c r="F135" s="64">
        <v>1.66</v>
      </c>
      <c r="G135" s="64">
        <v>1.66</v>
      </c>
    </row>
    <row r="136" spans="1:7" ht="12.75" customHeight="1" x14ac:dyDescent="0.25">
      <c r="A136" s="96">
        <v>452</v>
      </c>
      <c r="B136" s="96">
        <v>2000056479100</v>
      </c>
      <c r="C136" s="59" t="s">
        <v>305</v>
      </c>
      <c r="D136" s="63">
        <v>0.20200000000000001</v>
      </c>
      <c r="E136" s="64">
        <v>37.229999999999997</v>
      </c>
      <c r="F136" s="64">
        <v>1.1299999999999999</v>
      </c>
      <c r="G136" s="64">
        <v>1.1299999999999999</v>
      </c>
    </row>
    <row r="137" spans="1:7" ht="12.75" customHeight="1" x14ac:dyDescent="0.25">
      <c r="A137" s="96">
        <v>663</v>
      </c>
      <c r="B137" s="96">
        <v>2000055858718</v>
      </c>
      <c r="C137" s="59" t="s">
        <v>306</v>
      </c>
      <c r="D137" s="63">
        <v>0.223</v>
      </c>
      <c r="E137" s="64">
        <v>5.91</v>
      </c>
      <c r="F137" s="64">
        <v>1.63</v>
      </c>
      <c r="G137" s="64">
        <v>1.63</v>
      </c>
    </row>
    <row r="138" spans="1:7" ht="12.75" customHeight="1" x14ac:dyDescent="0.25">
      <c r="A138" s="96" t="s">
        <v>307</v>
      </c>
      <c r="B138" s="96">
        <v>2000056951250</v>
      </c>
      <c r="C138" s="59" t="s">
        <v>309</v>
      </c>
      <c r="D138" s="63">
        <v>0</v>
      </c>
      <c r="E138" s="64">
        <v>1295.04</v>
      </c>
      <c r="F138" s="64">
        <v>0.76</v>
      </c>
      <c r="G138" s="64">
        <v>0.76</v>
      </c>
    </row>
    <row r="139" spans="1:7" ht="12.75" customHeight="1" x14ac:dyDescent="0.25">
      <c r="A139" s="96">
        <v>458</v>
      </c>
      <c r="B139" s="96">
        <v>2000056277271</v>
      </c>
      <c r="C139" s="59" t="s">
        <v>310</v>
      </c>
      <c r="D139" s="63">
        <v>0</v>
      </c>
      <c r="E139" s="64">
        <v>18.23</v>
      </c>
      <c r="F139" s="64">
        <v>1.37</v>
      </c>
      <c r="G139" s="64">
        <v>1.37</v>
      </c>
    </row>
    <row r="140" spans="1:7" ht="12.75" customHeight="1" x14ac:dyDescent="0.25">
      <c r="A140" s="96">
        <v>596</v>
      </c>
      <c r="B140" s="96">
        <v>2000056113290</v>
      </c>
      <c r="C140" s="59" t="s">
        <v>311</v>
      </c>
      <c r="D140" s="63">
        <v>0.80100000000000005</v>
      </c>
      <c r="E140" s="64">
        <v>6.24</v>
      </c>
      <c r="F140" s="64">
        <v>1.37</v>
      </c>
      <c r="G140" s="64">
        <v>1.37</v>
      </c>
    </row>
    <row r="141" spans="1:7" x14ac:dyDescent="0.25">
      <c r="A141" s="96">
        <v>597</v>
      </c>
      <c r="B141" s="96">
        <v>2000056188505</v>
      </c>
      <c r="C141" s="59" t="s">
        <v>312</v>
      </c>
      <c r="D141" s="63">
        <v>0</v>
      </c>
      <c r="E141" s="64">
        <v>6.85</v>
      </c>
      <c r="F141" s="64">
        <v>1.59</v>
      </c>
      <c r="G141" s="64">
        <v>1.59</v>
      </c>
    </row>
    <row r="142" spans="1:7" x14ac:dyDescent="0.25">
      <c r="A142" s="96">
        <v>665</v>
      </c>
      <c r="B142" s="96">
        <v>2000055924023</v>
      </c>
      <c r="C142" s="59" t="s">
        <v>313</v>
      </c>
      <c r="D142" s="63">
        <v>0</v>
      </c>
      <c r="E142" s="64">
        <v>31.07</v>
      </c>
      <c r="F142" s="64">
        <v>1.4</v>
      </c>
      <c r="G142" s="64">
        <v>1.4</v>
      </c>
    </row>
    <row r="143" spans="1:7" x14ac:dyDescent="0.25">
      <c r="A143" s="96">
        <v>598</v>
      </c>
      <c r="B143" s="96">
        <v>2000056127229</v>
      </c>
      <c r="C143" s="59" t="s">
        <v>314</v>
      </c>
      <c r="D143" s="63">
        <v>0.20599999999999999</v>
      </c>
      <c r="E143" s="64">
        <v>10.63</v>
      </c>
      <c r="F143" s="64">
        <v>2.39</v>
      </c>
      <c r="G143" s="64">
        <v>2.39</v>
      </c>
    </row>
    <row r="144" spans="1:7" x14ac:dyDescent="0.25">
      <c r="A144" s="96">
        <v>459</v>
      </c>
      <c r="B144" s="96">
        <v>2000056455252</v>
      </c>
      <c r="C144" s="59" t="s">
        <v>315</v>
      </c>
      <c r="D144" s="63">
        <v>0.22</v>
      </c>
      <c r="E144" s="64">
        <v>9.1300000000000008</v>
      </c>
      <c r="F144" s="64">
        <v>1.18</v>
      </c>
      <c r="G144" s="64">
        <v>1.18</v>
      </c>
    </row>
    <row r="145" spans="1:7" x14ac:dyDescent="0.25">
      <c r="A145" s="96">
        <v>599</v>
      </c>
      <c r="B145" s="96">
        <v>2000056021300</v>
      </c>
      <c r="C145" s="59" t="s">
        <v>316</v>
      </c>
      <c r="D145" s="63">
        <v>0.222</v>
      </c>
      <c r="E145" s="64">
        <v>77.400000000000006</v>
      </c>
      <c r="F145" s="64">
        <v>1.42</v>
      </c>
      <c r="G145" s="64">
        <v>1.42</v>
      </c>
    </row>
    <row r="146" spans="1:7" x14ac:dyDescent="0.25">
      <c r="A146" s="96">
        <v>666</v>
      </c>
      <c r="B146" s="96">
        <v>2000055815004</v>
      </c>
      <c r="C146" s="59" t="s">
        <v>317</v>
      </c>
      <c r="D146" s="63">
        <v>0.22</v>
      </c>
      <c r="E146" s="64">
        <v>42.32</v>
      </c>
      <c r="F146" s="64">
        <v>1.21</v>
      </c>
      <c r="G146" s="64">
        <v>1.21</v>
      </c>
    </row>
    <row r="147" spans="1:7" x14ac:dyDescent="0.25">
      <c r="A147" s="96">
        <v>460</v>
      </c>
      <c r="B147" s="96">
        <v>2000056244977</v>
      </c>
      <c r="C147" s="59" t="s">
        <v>318</v>
      </c>
      <c r="D147" s="63">
        <v>0.214</v>
      </c>
      <c r="E147" s="64">
        <v>16.36</v>
      </c>
      <c r="F147" s="64">
        <v>0.88</v>
      </c>
      <c r="G147" s="64">
        <v>0.88</v>
      </c>
    </row>
    <row r="148" spans="1:7" x14ac:dyDescent="0.25">
      <c r="A148" s="96">
        <v>650</v>
      </c>
      <c r="B148" s="96">
        <v>2000056148799</v>
      </c>
      <c r="C148" s="59" t="s">
        <v>319</v>
      </c>
      <c r="D148" s="63">
        <v>0.60299999999999998</v>
      </c>
      <c r="E148" s="64">
        <v>12.64</v>
      </c>
      <c r="F148" s="64">
        <v>2.36</v>
      </c>
      <c r="G148" s="64">
        <v>2.36</v>
      </c>
    </row>
    <row r="149" spans="1:7" x14ac:dyDescent="0.25">
      <c r="A149" s="96">
        <v>651</v>
      </c>
      <c r="B149" s="96">
        <v>2000056082126</v>
      </c>
      <c r="C149" s="59" t="s">
        <v>320</v>
      </c>
      <c r="D149" s="63">
        <v>1.2370000000000001</v>
      </c>
      <c r="E149" s="64">
        <v>2.42</v>
      </c>
      <c r="F149" s="64">
        <v>2.11</v>
      </c>
      <c r="G149" s="64">
        <v>2.11</v>
      </c>
    </row>
    <row r="150" spans="1:7" x14ac:dyDescent="0.25">
      <c r="A150" s="96">
        <v>652</v>
      </c>
      <c r="B150" s="96">
        <v>2000056194252</v>
      </c>
      <c r="C150" s="59" t="s">
        <v>321</v>
      </c>
      <c r="D150" s="63">
        <v>0</v>
      </c>
      <c r="E150" s="64">
        <v>22.23</v>
      </c>
      <c r="F150" s="64">
        <v>0.99</v>
      </c>
      <c r="G150" s="64">
        <v>0.99</v>
      </c>
    </row>
    <row r="151" spans="1:7" x14ac:dyDescent="0.25">
      <c r="A151" s="96">
        <v>667</v>
      </c>
      <c r="B151" s="96">
        <v>2000055881610</v>
      </c>
      <c r="C151" s="59" t="s">
        <v>322</v>
      </c>
      <c r="D151" s="63">
        <v>1.2450000000000001</v>
      </c>
      <c r="E151" s="64">
        <v>14.83</v>
      </c>
      <c r="F151" s="64">
        <v>1.52</v>
      </c>
      <c r="G151" s="64">
        <v>1.52</v>
      </c>
    </row>
    <row r="152" spans="1:7" x14ac:dyDescent="0.25">
      <c r="A152" s="96">
        <v>465</v>
      </c>
      <c r="B152" s="96">
        <v>2000056474803</v>
      </c>
      <c r="C152" s="59" t="s">
        <v>323</v>
      </c>
      <c r="D152" s="63">
        <v>0</v>
      </c>
      <c r="E152" s="64">
        <v>18.850000000000001</v>
      </c>
      <c r="F152" s="64">
        <v>0.97</v>
      </c>
      <c r="G152" s="64">
        <v>0.97</v>
      </c>
    </row>
    <row r="153" spans="1:7" x14ac:dyDescent="0.25">
      <c r="A153" s="96">
        <v>653</v>
      </c>
      <c r="B153" s="96">
        <v>2000056179477</v>
      </c>
      <c r="C153" s="59" t="s">
        <v>324</v>
      </c>
      <c r="D153" s="63">
        <v>0.79400000000000004</v>
      </c>
      <c r="E153" s="64">
        <v>12.74</v>
      </c>
      <c r="F153" s="64">
        <v>1.18</v>
      </c>
      <c r="G153" s="64">
        <v>1.18</v>
      </c>
    </row>
    <row r="154" spans="1:7" x14ac:dyDescent="0.25">
      <c r="A154" s="96">
        <v>654</v>
      </c>
      <c r="B154" s="96">
        <v>2000056205295</v>
      </c>
      <c r="C154" s="59" t="s">
        <v>325</v>
      </c>
      <c r="D154" s="63">
        <v>0.219</v>
      </c>
      <c r="E154" s="64">
        <v>11.92</v>
      </c>
      <c r="F154" s="64">
        <v>1.35</v>
      </c>
      <c r="G154" s="64">
        <v>1.35</v>
      </c>
    </row>
    <row r="155" spans="1:7" x14ac:dyDescent="0.25">
      <c r="A155" s="96">
        <v>656</v>
      </c>
      <c r="B155" s="96">
        <v>2000056199942</v>
      </c>
      <c r="C155" s="59" t="s">
        <v>326</v>
      </c>
      <c r="D155" s="63">
        <v>0.221</v>
      </c>
      <c r="E155" s="64">
        <v>7.71</v>
      </c>
      <c r="F155" s="64">
        <v>1.59</v>
      </c>
      <c r="G155" s="64">
        <v>1.59</v>
      </c>
    </row>
    <row r="156" spans="1:7" x14ac:dyDescent="0.25">
      <c r="A156" s="96">
        <v>664</v>
      </c>
      <c r="B156" s="96">
        <v>2000056063709</v>
      </c>
      <c r="C156" s="59" t="s">
        <v>327</v>
      </c>
      <c r="D156" s="63">
        <v>0</v>
      </c>
      <c r="E156" s="64">
        <v>35.729999999999997</v>
      </c>
      <c r="F156" s="64">
        <v>1.07</v>
      </c>
      <c r="G156" s="64">
        <v>1.07</v>
      </c>
    </row>
    <row r="157" spans="1:7" x14ac:dyDescent="0.25">
      <c r="A157" s="96">
        <v>524</v>
      </c>
      <c r="B157" s="96">
        <v>2000056300470</v>
      </c>
      <c r="C157" s="59" t="s">
        <v>328</v>
      </c>
      <c r="D157" s="63">
        <v>0</v>
      </c>
      <c r="E157" s="64">
        <v>2.52</v>
      </c>
      <c r="F157" s="64">
        <v>1.78</v>
      </c>
      <c r="G157" s="64">
        <v>1.78</v>
      </c>
    </row>
    <row r="158" spans="1:7" x14ac:dyDescent="0.25">
      <c r="A158" s="96">
        <v>675</v>
      </c>
      <c r="B158" s="96">
        <v>2000055907808</v>
      </c>
      <c r="C158" s="59" t="s">
        <v>329</v>
      </c>
      <c r="D158" s="63">
        <v>0.79700000000000004</v>
      </c>
      <c r="E158" s="64">
        <v>3.76</v>
      </c>
      <c r="F158" s="64">
        <v>1.63</v>
      </c>
      <c r="G158" s="64">
        <v>1.63</v>
      </c>
    </row>
    <row r="159" spans="1:7" x14ac:dyDescent="0.25">
      <c r="A159" s="96">
        <v>676</v>
      </c>
      <c r="B159" s="96">
        <v>2000055904773</v>
      </c>
      <c r="C159" s="59" t="s">
        <v>330</v>
      </c>
      <c r="D159" s="63">
        <v>0</v>
      </c>
      <c r="E159" s="64">
        <v>6.92</v>
      </c>
      <c r="F159" s="64">
        <v>1.5</v>
      </c>
      <c r="G159" s="64">
        <v>1.5</v>
      </c>
    </row>
    <row r="160" spans="1:7" x14ac:dyDescent="0.25">
      <c r="A160" s="96">
        <v>681</v>
      </c>
      <c r="B160" s="96">
        <v>2000055926119</v>
      </c>
      <c r="C160" s="59" t="s">
        <v>331</v>
      </c>
      <c r="D160" s="63">
        <v>0.23200000000000001</v>
      </c>
      <c r="E160" s="64">
        <v>39.74</v>
      </c>
      <c r="F160" s="64">
        <v>0.95</v>
      </c>
      <c r="G160" s="64">
        <v>0.95</v>
      </c>
    </row>
    <row r="161" spans="1:7" x14ac:dyDescent="0.25">
      <c r="A161" s="96">
        <v>668</v>
      </c>
      <c r="B161" s="96">
        <v>2000056199766</v>
      </c>
      <c r="C161" s="59" t="s">
        <v>332</v>
      </c>
      <c r="D161" s="63">
        <v>0.22</v>
      </c>
      <c r="E161" s="64">
        <v>2193.23</v>
      </c>
      <c r="F161" s="64">
        <v>0.87</v>
      </c>
      <c r="G161" s="64">
        <v>0.87</v>
      </c>
    </row>
    <row r="162" spans="1:7" x14ac:dyDescent="0.25">
      <c r="A162" s="96">
        <v>670</v>
      </c>
      <c r="B162" s="96">
        <v>2000056222885</v>
      </c>
      <c r="C162" s="59" t="s">
        <v>333</v>
      </c>
      <c r="D162" s="63">
        <v>0.59099999999999997</v>
      </c>
      <c r="E162" s="64">
        <v>12.47</v>
      </c>
      <c r="F162" s="64">
        <v>0.98</v>
      </c>
      <c r="G162" s="64">
        <v>0.98</v>
      </c>
    </row>
    <row r="163" spans="1:7" x14ac:dyDescent="0.25">
      <c r="A163" s="96">
        <v>671</v>
      </c>
      <c r="B163" s="96">
        <v>2000056002307</v>
      </c>
      <c r="C163" s="59" t="s">
        <v>334</v>
      </c>
      <c r="D163" s="63">
        <v>0</v>
      </c>
      <c r="E163" s="64">
        <v>20.54</v>
      </c>
      <c r="F163" s="64">
        <v>1.43</v>
      </c>
      <c r="G163" s="64">
        <v>1.43</v>
      </c>
    </row>
    <row r="164" spans="1:7" x14ac:dyDescent="0.25">
      <c r="A164" s="96">
        <v>677</v>
      </c>
      <c r="B164" s="96">
        <v>2000055904791</v>
      </c>
      <c r="C164" s="59" t="s">
        <v>335</v>
      </c>
      <c r="D164" s="63">
        <v>0</v>
      </c>
      <c r="E164" s="64">
        <v>9.31</v>
      </c>
      <c r="F164" s="64">
        <v>0.91</v>
      </c>
      <c r="G164" s="64">
        <v>0.91</v>
      </c>
    </row>
    <row r="165" spans="1:7" x14ac:dyDescent="0.25">
      <c r="A165" s="96">
        <v>678</v>
      </c>
      <c r="B165" s="96">
        <v>2000055916272</v>
      </c>
      <c r="C165" s="59" t="s">
        <v>336</v>
      </c>
      <c r="D165" s="63">
        <v>9.1999999999999998E-2</v>
      </c>
      <c r="E165" s="64">
        <v>10.32</v>
      </c>
      <c r="F165" s="64">
        <v>1.33</v>
      </c>
      <c r="G165" s="64">
        <v>1.33</v>
      </c>
    </row>
    <row r="166" spans="1:7" x14ac:dyDescent="0.25">
      <c r="A166" s="96">
        <v>679</v>
      </c>
      <c r="B166" s="96">
        <v>2000055891167</v>
      </c>
      <c r="C166" s="59" t="s">
        <v>337</v>
      </c>
      <c r="D166" s="63">
        <v>0.60399999999999998</v>
      </c>
      <c r="E166" s="64">
        <v>20.12</v>
      </c>
      <c r="F166" s="64">
        <v>1.43</v>
      </c>
      <c r="G166" s="64">
        <v>1.43</v>
      </c>
    </row>
    <row r="167" spans="1:7" x14ac:dyDescent="0.25">
      <c r="A167" s="96">
        <v>672</v>
      </c>
      <c r="B167" s="96">
        <v>2000056147378</v>
      </c>
      <c r="C167" s="59" t="s">
        <v>338</v>
      </c>
      <c r="D167" s="63">
        <v>0</v>
      </c>
      <c r="E167" s="64">
        <v>8.76</v>
      </c>
      <c r="F167" s="64">
        <v>4.21</v>
      </c>
      <c r="G167" s="64">
        <v>4.21</v>
      </c>
    </row>
    <row r="168" spans="1:7" x14ac:dyDescent="0.25">
      <c r="A168" s="96">
        <v>680</v>
      </c>
      <c r="B168" s="96">
        <v>2000055908537</v>
      </c>
      <c r="C168" s="59" t="s">
        <v>339</v>
      </c>
      <c r="D168" s="63">
        <v>0</v>
      </c>
      <c r="E168" s="64">
        <v>4.1500000000000004</v>
      </c>
      <c r="F168" s="64">
        <v>1.1000000000000001</v>
      </c>
      <c r="G168" s="64">
        <v>1.1000000000000001</v>
      </c>
    </row>
    <row r="169" spans="1:7" x14ac:dyDescent="0.25">
      <c r="A169" s="96">
        <v>674</v>
      </c>
      <c r="B169" s="96">
        <v>2000056049271</v>
      </c>
      <c r="C169" s="59" t="s">
        <v>340</v>
      </c>
      <c r="D169" s="63">
        <v>0</v>
      </c>
      <c r="E169" s="64">
        <v>4.1900000000000004</v>
      </c>
      <c r="F169" s="64">
        <v>1.04</v>
      </c>
      <c r="G169" s="64">
        <v>1.04</v>
      </c>
    </row>
    <row r="170" spans="1:7" x14ac:dyDescent="0.25">
      <c r="A170" s="96">
        <v>682</v>
      </c>
      <c r="B170" s="96">
        <v>2000056049305</v>
      </c>
      <c r="C170" s="59" t="s">
        <v>341</v>
      </c>
      <c r="D170" s="63">
        <v>0</v>
      </c>
      <c r="E170" s="64">
        <v>4.4000000000000004</v>
      </c>
      <c r="F170" s="64">
        <v>1.1100000000000001</v>
      </c>
      <c r="G170" s="64">
        <v>1.1100000000000001</v>
      </c>
    </row>
    <row r="171" spans="1:7" x14ac:dyDescent="0.25">
      <c r="A171" s="96" t="s">
        <v>342</v>
      </c>
      <c r="B171" s="96">
        <v>2000056827906</v>
      </c>
      <c r="C171" s="59" t="s">
        <v>344</v>
      </c>
      <c r="D171" s="63">
        <v>0</v>
      </c>
      <c r="E171" s="64">
        <v>23.76</v>
      </c>
      <c r="F171" s="64">
        <v>0.8</v>
      </c>
      <c r="G171" s="64">
        <v>0.8</v>
      </c>
    </row>
    <row r="172" spans="1:7" x14ac:dyDescent="0.25">
      <c r="A172" s="96">
        <v>683</v>
      </c>
      <c r="B172" s="96">
        <v>2000056169804</v>
      </c>
      <c r="C172" s="59" t="s">
        <v>345</v>
      </c>
      <c r="D172" s="63">
        <v>0.60199999999999998</v>
      </c>
      <c r="E172" s="64">
        <v>6.18</v>
      </c>
      <c r="F172" s="64">
        <v>1.96</v>
      </c>
      <c r="G172" s="64">
        <v>1.96</v>
      </c>
    </row>
    <row r="173" spans="1:7" x14ac:dyDescent="0.25">
      <c r="A173" s="96">
        <v>684</v>
      </c>
      <c r="B173" s="96">
        <v>2000056179662</v>
      </c>
      <c r="C173" s="59" t="s">
        <v>346</v>
      </c>
      <c r="D173" s="63">
        <v>0</v>
      </c>
      <c r="E173" s="64">
        <v>8.02</v>
      </c>
      <c r="F173" s="64">
        <v>1.42</v>
      </c>
      <c r="G173" s="64">
        <v>1.42</v>
      </c>
    </row>
    <row r="174" spans="1:7" x14ac:dyDescent="0.25">
      <c r="A174" s="96">
        <v>685</v>
      </c>
      <c r="B174" s="96">
        <v>2000056107107</v>
      </c>
      <c r="C174" s="59" t="s">
        <v>347</v>
      </c>
      <c r="D174" s="63">
        <v>0</v>
      </c>
      <c r="E174" s="64">
        <v>4.66</v>
      </c>
      <c r="F174" s="64">
        <v>1.84</v>
      </c>
      <c r="G174" s="64">
        <v>1.84</v>
      </c>
    </row>
    <row r="175" spans="1:7" x14ac:dyDescent="0.25">
      <c r="A175" s="96">
        <v>686</v>
      </c>
      <c r="B175" s="96">
        <v>2000056113954</v>
      </c>
      <c r="C175" s="59" t="s">
        <v>348</v>
      </c>
      <c r="D175" s="63">
        <v>0.22</v>
      </c>
      <c r="E175" s="64">
        <v>5.71</v>
      </c>
      <c r="F175" s="64">
        <v>1.96</v>
      </c>
      <c r="G175" s="64">
        <v>1.96</v>
      </c>
    </row>
    <row r="176" spans="1:7" x14ac:dyDescent="0.25">
      <c r="A176" s="96">
        <v>687</v>
      </c>
      <c r="B176" s="96">
        <v>2000056138132</v>
      </c>
      <c r="C176" s="59" t="s">
        <v>349</v>
      </c>
      <c r="D176" s="63">
        <v>0.222</v>
      </c>
      <c r="E176" s="64">
        <v>2.09</v>
      </c>
      <c r="F176" s="64">
        <v>1.73</v>
      </c>
      <c r="G176" s="64">
        <v>1.73</v>
      </c>
    </row>
    <row r="177" spans="1:7" x14ac:dyDescent="0.25">
      <c r="A177" s="96">
        <v>688</v>
      </c>
      <c r="B177" s="96">
        <v>2000056167913</v>
      </c>
      <c r="C177" s="59" t="s">
        <v>350</v>
      </c>
      <c r="D177" s="63">
        <v>0.60199999999999998</v>
      </c>
      <c r="E177" s="64">
        <v>0.91</v>
      </c>
      <c r="F177" s="64">
        <v>2.7</v>
      </c>
      <c r="G177" s="64">
        <v>2.7</v>
      </c>
    </row>
    <row r="178" spans="1:7" x14ac:dyDescent="0.25">
      <c r="A178" s="96">
        <v>525</v>
      </c>
      <c r="B178" s="96">
        <v>2000056537756</v>
      </c>
      <c r="C178" s="59" t="s">
        <v>351</v>
      </c>
      <c r="D178" s="63">
        <v>0.20399999999999999</v>
      </c>
      <c r="E178" s="64">
        <v>29.71</v>
      </c>
      <c r="F178" s="64">
        <v>1.6</v>
      </c>
      <c r="G178" s="64">
        <v>1.6</v>
      </c>
    </row>
    <row r="179" spans="1:7" x14ac:dyDescent="0.25">
      <c r="A179" s="96">
        <v>689</v>
      </c>
      <c r="B179" s="96">
        <v>2000055874960</v>
      </c>
      <c r="C179" s="59" t="s">
        <v>353</v>
      </c>
      <c r="D179" s="63">
        <v>0</v>
      </c>
      <c r="E179" s="64">
        <v>13550.06</v>
      </c>
      <c r="F179" s="64">
        <v>0.77</v>
      </c>
      <c r="G179" s="64">
        <v>0.77</v>
      </c>
    </row>
    <row r="180" spans="1:7" x14ac:dyDescent="0.25">
      <c r="A180" s="96">
        <v>690</v>
      </c>
      <c r="B180" s="96">
        <v>2000056147225</v>
      </c>
      <c r="C180" s="59" t="s">
        <v>354</v>
      </c>
      <c r="D180" s="63">
        <v>0</v>
      </c>
      <c r="E180" s="64">
        <v>8.07</v>
      </c>
      <c r="F180" s="64">
        <v>1.6</v>
      </c>
      <c r="G180" s="64">
        <v>1.6</v>
      </c>
    </row>
    <row r="181" spans="1:7" x14ac:dyDescent="0.25">
      <c r="A181" s="96">
        <v>691</v>
      </c>
      <c r="B181" s="96">
        <v>2000055932200</v>
      </c>
      <c r="C181" s="59" t="s">
        <v>355</v>
      </c>
      <c r="D181" s="63">
        <v>0</v>
      </c>
      <c r="E181" s="64">
        <v>1.26</v>
      </c>
      <c r="F181" s="64">
        <v>4.5</v>
      </c>
      <c r="G181" s="64">
        <v>4.5</v>
      </c>
    </row>
    <row r="182" spans="1:7" ht="212.5" x14ac:dyDescent="0.25">
      <c r="A182" s="96">
        <v>729</v>
      </c>
      <c r="B182" s="96" t="s">
        <v>356</v>
      </c>
      <c r="C182" s="59" t="s">
        <v>357</v>
      </c>
      <c r="D182" s="63">
        <v>0.77400000000000002</v>
      </c>
      <c r="E182" s="64">
        <v>171421.08</v>
      </c>
      <c r="F182" s="64">
        <v>1.59</v>
      </c>
      <c r="G182" s="64">
        <v>1.59</v>
      </c>
    </row>
    <row r="183" spans="1:7" x14ac:dyDescent="0.25">
      <c r="A183" s="96">
        <v>527</v>
      </c>
      <c r="B183" s="96">
        <v>2000056441375</v>
      </c>
      <c r="C183" s="59" t="s">
        <v>358</v>
      </c>
      <c r="D183" s="63">
        <v>0</v>
      </c>
      <c r="E183" s="64">
        <v>6.91</v>
      </c>
      <c r="F183" s="64">
        <v>0.95</v>
      </c>
      <c r="G183" s="64">
        <v>0.95</v>
      </c>
    </row>
    <row r="184" spans="1:7" x14ac:dyDescent="0.25">
      <c r="A184" s="96">
        <v>692</v>
      </c>
      <c r="B184" s="96">
        <v>2000056204956</v>
      </c>
      <c r="C184" s="59" t="s">
        <v>359</v>
      </c>
      <c r="D184" s="63">
        <v>0</v>
      </c>
      <c r="E184" s="64">
        <v>80.03</v>
      </c>
      <c r="F184" s="64">
        <v>1.48</v>
      </c>
      <c r="G184" s="64">
        <v>1.48</v>
      </c>
    </row>
    <row r="185" spans="1:7" x14ac:dyDescent="0.25">
      <c r="A185" s="96">
        <v>528</v>
      </c>
      <c r="B185" s="96">
        <v>2000056213152</v>
      </c>
      <c r="C185" s="59" t="s">
        <v>360</v>
      </c>
      <c r="D185" s="63">
        <v>0</v>
      </c>
      <c r="E185" s="64">
        <v>18.329999999999998</v>
      </c>
      <c r="F185" s="64">
        <v>1.48</v>
      </c>
      <c r="G185" s="64">
        <v>1.48</v>
      </c>
    </row>
    <row r="186" spans="1:7" x14ac:dyDescent="0.25">
      <c r="A186" s="96">
        <v>693</v>
      </c>
      <c r="B186" s="96">
        <v>2000056147396</v>
      </c>
      <c r="C186" s="59" t="s">
        <v>361</v>
      </c>
      <c r="D186" s="63">
        <v>0.60299999999999998</v>
      </c>
      <c r="E186" s="64">
        <v>1.99</v>
      </c>
      <c r="F186" s="64">
        <v>2.2799999999999998</v>
      </c>
      <c r="G186" s="64">
        <v>2.2799999999999998</v>
      </c>
    </row>
    <row r="187" spans="1:7" x14ac:dyDescent="0.25">
      <c r="A187" s="96">
        <v>529</v>
      </c>
      <c r="B187" s="96">
        <v>2000056359669</v>
      </c>
      <c r="C187" s="59" t="s">
        <v>362</v>
      </c>
      <c r="D187" s="63">
        <v>0</v>
      </c>
      <c r="E187" s="64">
        <v>32.47</v>
      </c>
      <c r="F187" s="64">
        <v>1.5</v>
      </c>
      <c r="G187" s="64">
        <v>1.5</v>
      </c>
    </row>
    <row r="188" spans="1:7" x14ac:dyDescent="0.25">
      <c r="A188" s="96">
        <v>694</v>
      </c>
      <c r="B188" s="96">
        <v>2000056202391</v>
      </c>
      <c r="C188" s="59" t="s">
        <v>363</v>
      </c>
      <c r="D188" s="63">
        <v>0.79200000000000004</v>
      </c>
      <c r="E188" s="64">
        <v>25.42</v>
      </c>
      <c r="F188" s="64">
        <v>1.02</v>
      </c>
      <c r="G188" s="64">
        <v>1.02</v>
      </c>
    </row>
    <row r="189" spans="1:7" x14ac:dyDescent="0.25">
      <c r="A189" s="96">
        <v>585</v>
      </c>
      <c r="B189" s="96">
        <v>2000056452109</v>
      </c>
      <c r="C189" s="59" t="s">
        <v>364</v>
      </c>
      <c r="D189" s="63">
        <v>0.221</v>
      </c>
      <c r="E189" s="64">
        <v>11.64</v>
      </c>
      <c r="F189" s="64">
        <v>1.34</v>
      </c>
      <c r="G189" s="64">
        <v>1.34</v>
      </c>
    </row>
    <row r="190" spans="1:7" x14ac:dyDescent="0.25">
      <c r="A190" s="96">
        <v>695</v>
      </c>
      <c r="B190" s="96">
        <v>2000056186400</v>
      </c>
      <c r="C190" s="59" t="s">
        <v>365</v>
      </c>
      <c r="D190" s="63">
        <v>0</v>
      </c>
      <c r="E190" s="64">
        <v>55.67</v>
      </c>
      <c r="F190" s="64">
        <v>1.41</v>
      </c>
      <c r="G190" s="64">
        <v>1.41</v>
      </c>
    </row>
    <row r="191" spans="1:7" x14ac:dyDescent="0.25">
      <c r="A191" s="96">
        <v>696</v>
      </c>
      <c r="B191" s="96">
        <v>2000056166440</v>
      </c>
      <c r="C191" s="59" t="s">
        <v>366</v>
      </c>
      <c r="D191" s="63">
        <v>0</v>
      </c>
      <c r="E191" s="64">
        <v>68.900000000000006</v>
      </c>
      <c r="F191" s="64">
        <v>1.85</v>
      </c>
      <c r="G191" s="64">
        <v>1.85</v>
      </c>
    </row>
    <row r="192" spans="1:7" x14ac:dyDescent="0.25">
      <c r="A192" s="96" t="s">
        <v>367</v>
      </c>
      <c r="B192" s="96">
        <v>2000056792652</v>
      </c>
      <c r="C192" s="59" t="s">
        <v>369</v>
      </c>
      <c r="D192" s="63">
        <v>0</v>
      </c>
      <c r="E192" s="64">
        <v>3.4</v>
      </c>
      <c r="F192" s="64">
        <v>0.77</v>
      </c>
      <c r="G192" s="64">
        <v>0.77</v>
      </c>
    </row>
    <row r="193" spans="1:7" x14ac:dyDescent="0.25">
      <c r="A193" s="96">
        <v>595</v>
      </c>
      <c r="B193" s="96">
        <v>2000056384832</v>
      </c>
      <c r="C193" s="59" t="s">
        <v>370</v>
      </c>
      <c r="D193" s="63">
        <v>0</v>
      </c>
      <c r="E193" s="64">
        <v>2175.3200000000002</v>
      </c>
      <c r="F193" s="64">
        <v>0.89</v>
      </c>
      <c r="G193" s="64">
        <v>0.89</v>
      </c>
    </row>
    <row r="194" spans="1:7" x14ac:dyDescent="0.25">
      <c r="A194" s="96">
        <v>655</v>
      </c>
      <c r="B194" s="96">
        <v>2000056536112</v>
      </c>
      <c r="C194" s="59" t="s">
        <v>371</v>
      </c>
      <c r="D194" s="63">
        <v>0</v>
      </c>
      <c r="E194" s="64">
        <v>17.18</v>
      </c>
      <c r="F194" s="64">
        <v>1.1399999999999999</v>
      </c>
      <c r="G194" s="64">
        <v>1.1399999999999999</v>
      </c>
    </row>
    <row r="195" spans="1:7" x14ac:dyDescent="0.25">
      <c r="A195" s="96">
        <v>657</v>
      </c>
      <c r="B195" s="96">
        <v>2000056456256</v>
      </c>
      <c r="C195" s="59" t="s">
        <v>372</v>
      </c>
      <c r="D195" s="63">
        <v>0</v>
      </c>
      <c r="E195" s="64">
        <v>39.700000000000003</v>
      </c>
      <c r="F195" s="64">
        <v>0.8</v>
      </c>
      <c r="G195" s="64">
        <v>0.8</v>
      </c>
    </row>
    <row r="196" spans="1:7" x14ac:dyDescent="0.25">
      <c r="A196" s="96">
        <v>659</v>
      </c>
      <c r="B196" s="96">
        <v>2000056439998</v>
      </c>
      <c r="C196" s="59" t="s">
        <v>373</v>
      </c>
      <c r="D196" s="63">
        <v>0</v>
      </c>
      <c r="E196" s="64">
        <v>6.18</v>
      </c>
      <c r="F196" s="64">
        <v>1.06</v>
      </c>
      <c r="G196" s="64">
        <v>1.06</v>
      </c>
    </row>
    <row r="197" spans="1:7" x14ac:dyDescent="0.25">
      <c r="A197" s="96">
        <v>660</v>
      </c>
      <c r="B197" s="96">
        <v>2000056420339</v>
      </c>
      <c r="C197" s="59" t="s">
        <v>374</v>
      </c>
      <c r="D197" s="63">
        <v>0.78700000000000003</v>
      </c>
      <c r="E197" s="64">
        <v>10.95</v>
      </c>
      <c r="F197" s="64">
        <v>1.53</v>
      </c>
      <c r="G197" s="64">
        <v>1.53</v>
      </c>
    </row>
    <row r="198" spans="1:7" x14ac:dyDescent="0.25">
      <c r="A198" s="96">
        <v>697</v>
      </c>
      <c r="B198" s="96">
        <v>2000056202416</v>
      </c>
      <c r="C198" s="59" t="s">
        <v>375</v>
      </c>
      <c r="D198" s="63">
        <v>0</v>
      </c>
      <c r="E198" s="64">
        <v>14.55</v>
      </c>
      <c r="F198" s="64">
        <v>2.16</v>
      </c>
      <c r="G198" s="64">
        <v>2.16</v>
      </c>
    </row>
    <row r="199" spans="1:7" x14ac:dyDescent="0.25">
      <c r="A199" s="96" t="s">
        <v>376</v>
      </c>
      <c r="B199" s="96">
        <v>2000060046760</v>
      </c>
      <c r="C199" s="59" t="s">
        <v>378</v>
      </c>
      <c r="D199" s="63">
        <v>0</v>
      </c>
      <c r="E199" s="64">
        <v>108.82</v>
      </c>
      <c r="F199" s="64">
        <v>0.97</v>
      </c>
      <c r="G199" s="64">
        <v>0.97</v>
      </c>
    </row>
    <row r="200" spans="1:7" x14ac:dyDescent="0.25">
      <c r="A200" s="96">
        <v>669</v>
      </c>
      <c r="B200" s="96">
        <v>2000056532456</v>
      </c>
      <c r="C200" s="59" t="s">
        <v>379</v>
      </c>
      <c r="D200" s="63">
        <v>0.22</v>
      </c>
      <c r="E200" s="64">
        <v>18.2</v>
      </c>
      <c r="F200" s="64">
        <v>0.93</v>
      </c>
      <c r="G200" s="64">
        <v>0.93</v>
      </c>
    </row>
    <row r="201" spans="1:7" x14ac:dyDescent="0.25">
      <c r="A201" s="96">
        <v>7311</v>
      </c>
      <c r="B201" s="96">
        <v>7311</v>
      </c>
      <c r="C201" s="59" t="s">
        <v>380</v>
      </c>
      <c r="D201" s="63">
        <v>0.66400000000000003</v>
      </c>
      <c r="E201" s="64">
        <v>119</v>
      </c>
      <c r="F201" s="64">
        <v>0.95</v>
      </c>
      <c r="G201" s="64">
        <v>0.95</v>
      </c>
    </row>
    <row r="202" spans="1:7" x14ac:dyDescent="0.25">
      <c r="A202" s="96">
        <v>698</v>
      </c>
      <c r="B202" s="96">
        <v>2000056199613</v>
      </c>
      <c r="C202" s="59" t="s">
        <v>381</v>
      </c>
      <c r="D202" s="63">
        <v>0</v>
      </c>
      <c r="E202" s="64">
        <v>133.43</v>
      </c>
      <c r="F202" s="64">
        <v>0.8</v>
      </c>
      <c r="G202" s="64">
        <v>0.8</v>
      </c>
    </row>
    <row r="203" spans="1:7" x14ac:dyDescent="0.25">
      <c r="A203" s="96">
        <v>699</v>
      </c>
      <c r="B203" s="96">
        <v>2000056191526</v>
      </c>
      <c r="C203" s="59" t="s">
        <v>382</v>
      </c>
      <c r="D203" s="63">
        <v>0</v>
      </c>
      <c r="E203" s="64">
        <v>42.79</v>
      </c>
      <c r="F203" s="64">
        <v>2.38</v>
      </c>
      <c r="G203" s="64">
        <v>2.38</v>
      </c>
    </row>
    <row r="204" spans="1:7" ht="25" x14ac:dyDescent="0.25">
      <c r="A204" s="96">
        <v>703</v>
      </c>
      <c r="B204" s="96" t="s">
        <v>383</v>
      </c>
      <c r="C204" s="59" t="s">
        <v>384</v>
      </c>
      <c r="D204" s="63">
        <v>0</v>
      </c>
      <c r="E204" s="64">
        <v>84546.41</v>
      </c>
      <c r="F204" s="64">
        <v>1.32</v>
      </c>
      <c r="G204" s="64">
        <v>1.32</v>
      </c>
    </row>
    <row r="205" spans="1:7" x14ac:dyDescent="0.25">
      <c r="A205" s="96">
        <v>730</v>
      </c>
      <c r="B205" s="96">
        <v>2000056058754</v>
      </c>
      <c r="C205" s="59" t="s">
        <v>385</v>
      </c>
      <c r="D205" s="63">
        <v>0</v>
      </c>
      <c r="E205" s="64">
        <v>3.45</v>
      </c>
      <c r="F205" s="64">
        <v>0.86</v>
      </c>
      <c r="G205" s="64">
        <v>0.86</v>
      </c>
    </row>
    <row r="206" spans="1:7" x14ac:dyDescent="0.25">
      <c r="A206" s="96">
        <v>731</v>
      </c>
      <c r="B206" s="96">
        <v>2000056151106</v>
      </c>
      <c r="C206" s="59" t="s">
        <v>386</v>
      </c>
      <c r="D206" s="63">
        <v>0</v>
      </c>
      <c r="E206" s="64">
        <v>2211.4899999999998</v>
      </c>
      <c r="F206" s="64">
        <v>0.81</v>
      </c>
      <c r="G206" s="64">
        <v>0.81</v>
      </c>
    </row>
    <row r="207" spans="1:7" x14ac:dyDescent="0.25">
      <c r="A207" s="96">
        <v>732</v>
      </c>
      <c r="B207" s="96">
        <v>2000056098818</v>
      </c>
      <c r="C207" s="59" t="s">
        <v>387</v>
      </c>
      <c r="D207" s="63">
        <v>0</v>
      </c>
      <c r="E207" s="64">
        <v>3.04</v>
      </c>
      <c r="F207" s="64">
        <v>0.97</v>
      </c>
      <c r="G207" s="64">
        <v>0.97</v>
      </c>
    </row>
    <row r="208" spans="1:7" x14ac:dyDescent="0.25">
      <c r="A208" s="96">
        <v>673</v>
      </c>
      <c r="B208" s="96">
        <v>2000056551324</v>
      </c>
      <c r="C208" s="59" t="s">
        <v>388</v>
      </c>
      <c r="D208" s="63">
        <v>0</v>
      </c>
      <c r="E208" s="64">
        <v>33.200000000000003</v>
      </c>
      <c r="F208" s="64">
        <v>1.74</v>
      </c>
      <c r="G208" s="64">
        <v>1.74</v>
      </c>
    </row>
    <row r="209" spans="1:7" x14ac:dyDescent="0.25">
      <c r="A209" s="96">
        <v>721</v>
      </c>
      <c r="B209" s="96">
        <v>2000056562292</v>
      </c>
      <c r="C209" s="59" t="s">
        <v>389</v>
      </c>
      <c r="D209" s="63">
        <v>0</v>
      </c>
      <c r="E209" s="64">
        <v>732.21</v>
      </c>
      <c r="F209" s="64">
        <v>0.8</v>
      </c>
      <c r="G209" s="64">
        <v>0.8</v>
      </c>
    </row>
    <row r="210" spans="1:7" x14ac:dyDescent="0.25">
      <c r="A210" s="96">
        <v>728</v>
      </c>
      <c r="B210" s="96">
        <v>2000056194191</v>
      </c>
      <c r="C210" s="59" t="s">
        <v>390</v>
      </c>
      <c r="D210" s="63">
        <v>0.222</v>
      </c>
      <c r="E210" s="64">
        <v>6.81</v>
      </c>
      <c r="F210" s="64">
        <v>2.06</v>
      </c>
      <c r="G210" s="64">
        <v>2.06</v>
      </c>
    </row>
    <row r="211" spans="1:7" x14ac:dyDescent="0.25">
      <c r="A211" s="96">
        <v>901</v>
      </c>
      <c r="B211" s="96">
        <v>2000056139215</v>
      </c>
      <c r="C211" s="59" t="s">
        <v>391</v>
      </c>
      <c r="D211" s="63">
        <v>0.60499999999999998</v>
      </c>
      <c r="E211" s="64">
        <v>14.98</v>
      </c>
      <c r="F211" s="64">
        <v>4.96</v>
      </c>
      <c r="G211" s="64">
        <v>4.96</v>
      </c>
    </row>
    <row r="212" spans="1:7" x14ac:dyDescent="0.25">
      <c r="A212" s="96">
        <v>904</v>
      </c>
      <c r="B212" s="96">
        <v>2000056219952</v>
      </c>
      <c r="C212" s="59" t="s">
        <v>392</v>
      </c>
      <c r="D212" s="63">
        <v>0</v>
      </c>
      <c r="E212" s="64">
        <v>397.82</v>
      </c>
      <c r="F212" s="64">
        <v>0.77</v>
      </c>
      <c r="G212" s="64">
        <v>0.77</v>
      </c>
    </row>
    <row r="213" spans="1:7" x14ac:dyDescent="0.25">
      <c r="A213" s="96">
        <v>905</v>
      </c>
      <c r="B213" s="96">
        <v>2000056200010</v>
      </c>
      <c r="C213" s="59" t="s">
        <v>393</v>
      </c>
      <c r="D213" s="63">
        <v>0.79800000000000004</v>
      </c>
      <c r="E213" s="64">
        <v>5.24</v>
      </c>
      <c r="F213" s="64">
        <v>1.82</v>
      </c>
      <c r="G213" s="64">
        <v>1.82</v>
      </c>
    </row>
    <row r="214" spans="1:7" x14ac:dyDescent="0.25">
      <c r="A214" s="96">
        <v>906</v>
      </c>
      <c r="B214" s="96">
        <v>2000056138977</v>
      </c>
      <c r="C214" s="59" t="s">
        <v>394</v>
      </c>
      <c r="D214" s="63">
        <v>0</v>
      </c>
      <c r="E214" s="64">
        <v>4.18</v>
      </c>
      <c r="F214" s="64">
        <v>1.37</v>
      </c>
      <c r="G214" s="64">
        <v>1.37</v>
      </c>
    </row>
    <row r="215" spans="1:7" x14ac:dyDescent="0.25">
      <c r="A215" s="96">
        <v>907</v>
      </c>
      <c r="B215" s="96">
        <v>2000056212033</v>
      </c>
      <c r="C215" s="59" t="s">
        <v>395</v>
      </c>
      <c r="D215" s="63">
        <v>0</v>
      </c>
      <c r="E215" s="64">
        <v>66.05</v>
      </c>
      <c r="F215" s="64">
        <v>0.84</v>
      </c>
      <c r="G215" s="64">
        <v>0.84</v>
      </c>
    </row>
    <row r="216" spans="1:7" x14ac:dyDescent="0.25">
      <c r="A216" s="96">
        <v>908</v>
      </c>
      <c r="B216" s="96">
        <v>2000056139395</v>
      </c>
      <c r="C216" s="59" t="s">
        <v>396</v>
      </c>
      <c r="D216" s="63">
        <v>1.2350000000000001</v>
      </c>
      <c r="E216" s="64">
        <v>30.6</v>
      </c>
      <c r="F216" s="64">
        <v>1.8</v>
      </c>
      <c r="G216" s="64">
        <v>1.8</v>
      </c>
    </row>
    <row r="217" spans="1:7" x14ac:dyDescent="0.25">
      <c r="A217" s="96">
        <v>723</v>
      </c>
      <c r="B217" s="96">
        <v>2000056530788</v>
      </c>
      <c r="C217" s="59" t="s">
        <v>397</v>
      </c>
      <c r="D217" s="63">
        <v>0</v>
      </c>
      <c r="E217" s="64">
        <v>191.3</v>
      </c>
      <c r="F217" s="64">
        <v>1.1000000000000001</v>
      </c>
      <c r="G217" s="64">
        <v>1.1000000000000001</v>
      </c>
    </row>
    <row r="218" spans="1:7" x14ac:dyDescent="0.25">
      <c r="A218" s="96">
        <v>765</v>
      </c>
      <c r="B218" s="96">
        <v>2000056469176</v>
      </c>
      <c r="C218" s="59" t="s">
        <v>398</v>
      </c>
      <c r="D218" s="63">
        <v>8.8999999999999996E-2</v>
      </c>
      <c r="E218" s="64">
        <v>27.66</v>
      </c>
      <c r="F218" s="64">
        <v>0.89</v>
      </c>
      <c r="G218" s="64">
        <v>0.89</v>
      </c>
    </row>
    <row r="219" spans="1:7" x14ac:dyDescent="0.25">
      <c r="A219" s="96" t="s">
        <v>399</v>
      </c>
      <c r="B219" s="96">
        <v>2000056842124</v>
      </c>
      <c r="C219" s="59" t="s">
        <v>401</v>
      </c>
      <c r="D219" s="63">
        <v>0.222</v>
      </c>
      <c r="E219" s="64">
        <v>3.23</v>
      </c>
      <c r="F219" s="64">
        <v>2.67</v>
      </c>
      <c r="G219" s="64">
        <v>2.67</v>
      </c>
    </row>
    <row r="220" spans="1:7" x14ac:dyDescent="0.25">
      <c r="A220" s="96">
        <v>7492</v>
      </c>
      <c r="B220" s="96">
        <v>7492</v>
      </c>
      <c r="C220" s="59" t="s">
        <v>402</v>
      </c>
      <c r="D220" s="63">
        <v>0.81599999999999995</v>
      </c>
      <c r="E220" s="64">
        <v>19.16</v>
      </c>
      <c r="F220" s="64">
        <v>0.97</v>
      </c>
      <c r="G220" s="64">
        <v>0.97</v>
      </c>
    </row>
    <row r="221" spans="1:7" x14ac:dyDescent="0.25">
      <c r="A221" s="96">
        <v>746</v>
      </c>
      <c r="B221" s="96">
        <v>2000056488513</v>
      </c>
      <c r="C221" s="59" t="s">
        <v>403</v>
      </c>
      <c r="D221" s="63">
        <v>0</v>
      </c>
      <c r="E221" s="64">
        <v>1.65</v>
      </c>
      <c r="F221" s="64">
        <v>1.31</v>
      </c>
      <c r="G221" s="64">
        <v>1.31</v>
      </c>
    </row>
    <row r="222" spans="1:7" x14ac:dyDescent="0.25">
      <c r="A222" s="96" t="s">
        <v>404</v>
      </c>
      <c r="B222" s="96">
        <v>2000056866055</v>
      </c>
      <c r="C222" s="59" t="s">
        <v>406</v>
      </c>
      <c r="D222" s="63">
        <v>0</v>
      </c>
      <c r="E222" s="64">
        <v>11.55</v>
      </c>
      <c r="F222" s="64">
        <v>0.95</v>
      </c>
      <c r="G222" s="64">
        <v>0.95</v>
      </c>
    </row>
    <row r="223" spans="1:7" x14ac:dyDescent="0.25">
      <c r="A223" s="96">
        <v>766</v>
      </c>
      <c r="B223" s="96">
        <v>2000056537213</v>
      </c>
      <c r="C223" s="59" t="s">
        <v>407</v>
      </c>
      <c r="D223" s="63">
        <v>0.79300000000000004</v>
      </c>
      <c r="E223" s="64">
        <v>25.92</v>
      </c>
      <c r="F223" s="64">
        <v>1.1200000000000001</v>
      </c>
      <c r="G223" s="64">
        <v>1.1200000000000001</v>
      </c>
    </row>
    <row r="224" spans="1:7" x14ac:dyDescent="0.25">
      <c r="A224" s="96" t="s">
        <v>408</v>
      </c>
      <c r="B224" s="96">
        <v>2000056521960</v>
      </c>
      <c r="C224" s="59" t="s">
        <v>410</v>
      </c>
      <c r="D224" s="63">
        <v>0.85099999999999998</v>
      </c>
      <c r="E224" s="64">
        <v>18.3</v>
      </c>
      <c r="F224" s="64">
        <v>1.41</v>
      </c>
      <c r="G224" s="64">
        <v>1.41</v>
      </c>
    </row>
    <row r="225" spans="1:7" x14ac:dyDescent="0.25">
      <c r="A225" s="96" t="s">
        <v>411</v>
      </c>
      <c r="B225" s="96">
        <v>2000056839896</v>
      </c>
      <c r="C225" s="59" t="s">
        <v>413</v>
      </c>
      <c r="D225" s="63">
        <v>0.20300000000000001</v>
      </c>
      <c r="E225" s="64">
        <v>9.0399999999999991</v>
      </c>
      <c r="F225" s="64">
        <v>1.1000000000000001</v>
      </c>
      <c r="G225" s="64">
        <v>1.1000000000000001</v>
      </c>
    </row>
    <row r="226" spans="1:7" x14ac:dyDescent="0.25">
      <c r="A226" s="96">
        <v>841</v>
      </c>
      <c r="B226" s="96">
        <v>2000060018140</v>
      </c>
      <c r="C226" s="59" t="s">
        <v>415</v>
      </c>
      <c r="D226" s="63">
        <v>0.78500000000000003</v>
      </c>
      <c r="E226" s="64">
        <v>40.15</v>
      </c>
      <c r="F226" s="64">
        <v>1.3</v>
      </c>
      <c r="G226" s="64">
        <v>1.3</v>
      </c>
    </row>
    <row r="227" spans="1:7" x14ac:dyDescent="0.25">
      <c r="A227" s="96">
        <v>767</v>
      </c>
      <c r="B227" s="96">
        <v>2000056535670</v>
      </c>
      <c r="C227" s="59" t="s">
        <v>416</v>
      </c>
      <c r="D227" s="63">
        <v>0</v>
      </c>
      <c r="E227" s="64">
        <v>6.26</v>
      </c>
      <c r="F227" s="64">
        <v>1.2</v>
      </c>
      <c r="G227" s="64">
        <v>1.2</v>
      </c>
    </row>
    <row r="228" spans="1:7" x14ac:dyDescent="0.25">
      <c r="A228" s="96">
        <v>768</v>
      </c>
      <c r="B228" s="96">
        <v>2000056345452</v>
      </c>
      <c r="C228" s="59" t="s">
        <v>417</v>
      </c>
      <c r="D228" s="63">
        <v>0</v>
      </c>
      <c r="E228" s="64">
        <v>38.69</v>
      </c>
      <c r="F228" s="64">
        <v>0.87</v>
      </c>
      <c r="G228" s="64">
        <v>0.87</v>
      </c>
    </row>
    <row r="229" spans="1:7" x14ac:dyDescent="0.25">
      <c r="A229" s="96" t="s">
        <v>418</v>
      </c>
      <c r="B229" s="96">
        <v>2000056520910</v>
      </c>
      <c r="C229" s="59" t="s">
        <v>420</v>
      </c>
      <c r="D229" s="63">
        <v>0.84199999999999997</v>
      </c>
      <c r="E229" s="64">
        <v>18.3</v>
      </c>
      <c r="F229" s="64">
        <v>1.45</v>
      </c>
      <c r="G229" s="64">
        <v>1.45</v>
      </c>
    </row>
    <row r="230" spans="1:7" x14ac:dyDescent="0.25">
      <c r="A230" s="96" t="s">
        <v>421</v>
      </c>
      <c r="B230" s="96">
        <v>2000056860080</v>
      </c>
      <c r="C230" s="59" t="s">
        <v>423</v>
      </c>
      <c r="D230" s="63">
        <v>0.98</v>
      </c>
      <c r="E230" s="64">
        <v>31.38</v>
      </c>
      <c r="F230" s="64">
        <v>1.1399999999999999</v>
      </c>
      <c r="G230" s="64">
        <v>1.1399999999999999</v>
      </c>
    </row>
    <row r="231" spans="1:7" ht="25" x14ac:dyDescent="0.25">
      <c r="A231" s="96">
        <v>769</v>
      </c>
      <c r="B231" s="96" t="s">
        <v>424</v>
      </c>
      <c r="C231" s="59" t="s">
        <v>426</v>
      </c>
      <c r="D231" s="63">
        <v>0.22</v>
      </c>
      <c r="E231" s="64">
        <v>6.15</v>
      </c>
      <c r="F231" s="64">
        <v>0.92</v>
      </c>
      <c r="G231" s="64">
        <v>0.92</v>
      </c>
    </row>
    <row r="232" spans="1:7" x14ac:dyDescent="0.25">
      <c r="A232" s="96" t="s">
        <v>427</v>
      </c>
      <c r="B232" s="96">
        <v>2000056865497</v>
      </c>
      <c r="C232" s="59" t="s">
        <v>429</v>
      </c>
      <c r="D232" s="63">
        <v>0</v>
      </c>
      <c r="E232" s="64">
        <v>30.35</v>
      </c>
      <c r="F232" s="64">
        <v>0.92</v>
      </c>
      <c r="G232" s="64">
        <v>0.92</v>
      </c>
    </row>
    <row r="233" spans="1:7" x14ac:dyDescent="0.25">
      <c r="A233" s="96">
        <v>771</v>
      </c>
      <c r="B233" s="96">
        <v>2000056477646</v>
      </c>
      <c r="C233" s="59" t="s">
        <v>430</v>
      </c>
      <c r="D233" s="63">
        <v>0.221</v>
      </c>
      <c r="E233" s="64">
        <v>9.33</v>
      </c>
      <c r="F233" s="64">
        <v>1.08</v>
      </c>
      <c r="G233" s="64">
        <v>1.08</v>
      </c>
    </row>
    <row r="234" spans="1:7" x14ac:dyDescent="0.25">
      <c r="A234" s="96">
        <v>7490</v>
      </c>
      <c r="B234" s="96">
        <v>7490</v>
      </c>
      <c r="C234" s="59" t="s">
        <v>431</v>
      </c>
      <c r="D234" s="63">
        <v>0</v>
      </c>
      <c r="E234" s="64">
        <v>27.66</v>
      </c>
      <c r="F234" s="64">
        <v>0.95</v>
      </c>
      <c r="G234" s="64">
        <v>0.95</v>
      </c>
    </row>
    <row r="235" spans="1:7" x14ac:dyDescent="0.25">
      <c r="A235" s="96">
        <v>7496</v>
      </c>
      <c r="B235" s="96">
        <v>7496</v>
      </c>
      <c r="C235" s="59" t="s">
        <v>432</v>
      </c>
      <c r="D235" s="63">
        <v>0</v>
      </c>
      <c r="E235" s="64">
        <v>60.96</v>
      </c>
      <c r="F235" s="64">
        <v>0.98</v>
      </c>
      <c r="G235" s="64">
        <v>0.98</v>
      </c>
    </row>
    <row r="236" spans="1:7" x14ac:dyDescent="0.25">
      <c r="A236" s="96" t="s">
        <v>433</v>
      </c>
      <c r="B236" s="96">
        <v>2000056474868</v>
      </c>
      <c r="C236" s="59" t="s">
        <v>435</v>
      </c>
      <c r="D236" s="63">
        <v>0</v>
      </c>
      <c r="E236" s="64">
        <v>38.14</v>
      </c>
      <c r="F236" s="64">
        <v>1.22</v>
      </c>
      <c r="G236" s="64">
        <v>1.22</v>
      </c>
    </row>
    <row r="237" spans="1:7" x14ac:dyDescent="0.25">
      <c r="A237" s="96">
        <v>774</v>
      </c>
      <c r="B237" s="96">
        <v>2000056474380</v>
      </c>
      <c r="C237" s="59" t="s">
        <v>436</v>
      </c>
      <c r="D237" s="63">
        <v>0</v>
      </c>
      <c r="E237" s="64">
        <v>2.17</v>
      </c>
      <c r="F237" s="64">
        <v>1.63</v>
      </c>
      <c r="G237" s="64">
        <v>1.63</v>
      </c>
    </row>
    <row r="238" spans="1:7" x14ac:dyDescent="0.25">
      <c r="A238" s="96" t="s">
        <v>437</v>
      </c>
      <c r="B238" s="96">
        <v>2000056631430</v>
      </c>
      <c r="C238" s="59" t="s">
        <v>439</v>
      </c>
      <c r="D238" s="63">
        <v>0</v>
      </c>
      <c r="E238" s="64">
        <v>2.17</v>
      </c>
      <c r="F238" s="64">
        <v>1.42</v>
      </c>
      <c r="G238" s="64">
        <v>1.42</v>
      </c>
    </row>
    <row r="239" spans="1:7" x14ac:dyDescent="0.25">
      <c r="A239" s="96">
        <v>733</v>
      </c>
      <c r="B239" s="96">
        <v>2000056705135</v>
      </c>
      <c r="C239" s="59" t="s">
        <v>440</v>
      </c>
      <c r="D239" s="63">
        <v>0</v>
      </c>
      <c r="E239" s="64">
        <v>70.290000000000006</v>
      </c>
      <c r="F239" s="64">
        <v>1.68</v>
      </c>
      <c r="G239" s="64">
        <v>1.68</v>
      </c>
    </row>
    <row r="240" spans="1:7" x14ac:dyDescent="0.25">
      <c r="A240" s="96">
        <v>775</v>
      </c>
      <c r="B240" s="96">
        <v>2000056366860</v>
      </c>
      <c r="C240" s="59" t="s">
        <v>441</v>
      </c>
      <c r="D240" s="63">
        <v>0</v>
      </c>
      <c r="E240" s="64">
        <v>14.82</v>
      </c>
      <c r="F240" s="64">
        <v>1.44</v>
      </c>
      <c r="G240" s="64">
        <v>1.44</v>
      </c>
    </row>
    <row r="241" spans="1:7" ht="25" x14ac:dyDescent="0.25">
      <c r="A241" s="96" t="s">
        <v>442</v>
      </c>
      <c r="B241" s="96" t="s">
        <v>443</v>
      </c>
      <c r="C241" s="59" t="s">
        <v>444</v>
      </c>
      <c r="D241" s="63">
        <v>0.22700000000000001</v>
      </c>
      <c r="E241" s="64">
        <v>30733.7</v>
      </c>
      <c r="F241" s="64">
        <v>1.46</v>
      </c>
      <c r="G241" s="64">
        <v>1.46</v>
      </c>
    </row>
    <row r="242" spans="1:7" x14ac:dyDescent="0.25">
      <c r="A242" s="96">
        <v>776</v>
      </c>
      <c r="B242" s="96">
        <v>2000056563570</v>
      </c>
      <c r="C242" s="59" t="s">
        <v>445</v>
      </c>
      <c r="D242" s="63">
        <v>0.77200000000000002</v>
      </c>
      <c r="E242" s="64">
        <v>46.97</v>
      </c>
      <c r="F242" s="64">
        <v>0.78</v>
      </c>
      <c r="G242" s="64">
        <v>0.78</v>
      </c>
    </row>
    <row r="243" spans="1:7" x14ac:dyDescent="0.25">
      <c r="A243" s="96" t="s">
        <v>446</v>
      </c>
      <c r="B243" s="96">
        <v>2000056866037</v>
      </c>
      <c r="C243" s="59" t="s">
        <v>448</v>
      </c>
      <c r="D243" s="63">
        <v>0.59299999999999997</v>
      </c>
      <c r="E243" s="64">
        <v>20.53</v>
      </c>
      <c r="F243" s="64">
        <v>0.83</v>
      </c>
      <c r="G243" s="64">
        <v>0.83</v>
      </c>
    </row>
    <row r="244" spans="1:7" x14ac:dyDescent="0.25">
      <c r="A244" s="96" t="s">
        <v>449</v>
      </c>
      <c r="B244" s="96">
        <v>2000056848135</v>
      </c>
      <c r="C244" s="59" t="s">
        <v>451</v>
      </c>
      <c r="D244" s="63">
        <v>0</v>
      </c>
      <c r="E244" s="64">
        <v>7.04</v>
      </c>
      <c r="F244" s="64">
        <v>1.26</v>
      </c>
      <c r="G244" s="64">
        <v>1.26</v>
      </c>
    </row>
    <row r="245" spans="1:7" x14ac:dyDescent="0.25">
      <c r="A245" s="96" t="s">
        <v>452</v>
      </c>
      <c r="B245" s="96">
        <v>2000056774592</v>
      </c>
      <c r="C245" s="59" t="s">
        <v>454</v>
      </c>
      <c r="D245" s="63">
        <v>0.219</v>
      </c>
      <c r="E245" s="64">
        <v>8.9600000000000009</v>
      </c>
      <c r="F245" s="64">
        <v>0.86</v>
      </c>
      <c r="G245" s="64">
        <v>0.86</v>
      </c>
    </row>
    <row r="246" spans="1:7" x14ac:dyDescent="0.25">
      <c r="A246" s="96" t="s">
        <v>455</v>
      </c>
      <c r="B246" s="96">
        <v>2000056647928</v>
      </c>
      <c r="C246" s="59" t="s">
        <v>457</v>
      </c>
      <c r="D246" s="63">
        <v>0</v>
      </c>
      <c r="E246" s="64">
        <v>2.78</v>
      </c>
      <c r="F246" s="64">
        <v>1.64</v>
      </c>
      <c r="G246" s="64">
        <v>1.64</v>
      </c>
    </row>
    <row r="247" spans="1:7" x14ac:dyDescent="0.25">
      <c r="A247" s="96" t="s">
        <v>458</v>
      </c>
      <c r="B247" s="96">
        <v>2000056456743</v>
      </c>
      <c r="C247" s="59" t="s">
        <v>460</v>
      </c>
      <c r="D247" s="63">
        <v>0</v>
      </c>
      <c r="E247" s="64">
        <v>39.700000000000003</v>
      </c>
      <c r="F247" s="64">
        <v>0.79</v>
      </c>
      <c r="G247" s="64">
        <v>0.79</v>
      </c>
    </row>
    <row r="248" spans="1:7" x14ac:dyDescent="0.25">
      <c r="A248" s="96" t="s">
        <v>461</v>
      </c>
      <c r="B248" s="96">
        <v>2000056872183</v>
      </c>
      <c r="C248" s="59" t="s">
        <v>463</v>
      </c>
      <c r="D248" s="63">
        <v>0</v>
      </c>
      <c r="E248" s="64">
        <v>18.72</v>
      </c>
      <c r="F248" s="64">
        <v>1.1000000000000001</v>
      </c>
      <c r="G248" s="64">
        <v>1.1000000000000001</v>
      </c>
    </row>
    <row r="249" spans="1:7" x14ac:dyDescent="0.25">
      <c r="A249" s="96" t="s">
        <v>464</v>
      </c>
      <c r="B249" s="96">
        <v>2000060619240</v>
      </c>
      <c r="C249" s="59" t="s">
        <v>466</v>
      </c>
      <c r="D249" s="63">
        <v>0</v>
      </c>
      <c r="E249" s="64">
        <v>1.96</v>
      </c>
      <c r="F249" s="64">
        <v>1.97</v>
      </c>
      <c r="G249" s="64">
        <v>1.97</v>
      </c>
    </row>
    <row r="250" spans="1:7" x14ac:dyDescent="0.25">
      <c r="A250" s="96">
        <v>838</v>
      </c>
      <c r="B250" s="96">
        <v>2000056479129</v>
      </c>
      <c r="C250" s="59" t="s">
        <v>467</v>
      </c>
      <c r="D250" s="63">
        <v>0</v>
      </c>
      <c r="E250" s="64">
        <v>68.62</v>
      </c>
      <c r="F250" s="64">
        <v>0.94</v>
      </c>
      <c r="G250" s="64">
        <v>0.94</v>
      </c>
    </row>
    <row r="251" spans="1:7" x14ac:dyDescent="0.25">
      <c r="A251" s="96">
        <v>843</v>
      </c>
      <c r="B251" s="96">
        <v>2000056465942</v>
      </c>
      <c r="C251" s="59" t="s">
        <v>468</v>
      </c>
      <c r="D251" s="63">
        <v>0</v>
      </c>
      <c r="E251" s="64">
        <v>6.04</v>
      </c>
      <c r="F251" s="64">
        <v>1.06</v>
      </c>
      <c r="G251" s="64">
        <v>1.06</v>
      </c>
    </row>
    <row r="252" spans="1:7" x14ac:dyDescent="0.25">
      <c r="A252" s="96">
        <v>871</v>
      </c>
      <c r="B252" s="96">
        <v>2000056504928</v>
      </c>
      <c r="C252" s="59" t="s">
        <v>469</v>
      </c>
      <c r="D252" s="63">
        <v>0</v>
      </c>
      <c r="E252" s="64">
        <v>10.65</v>
      </c>
      <c r="F252" s="64">
        <v>1.02</v>
      </c>
      <c r="G252" s="64">
        <v>1.02</v>
      </c>
    </row>
    <row r="253" spans="1:7" x14ac:dyDescent="0.25">
      <c r="A253" s="96">
        <v>879</v>
      </c>
      <c r="B253" s="96">
        <v>2000056522323</v>
      </c>
      <c r="C253" s="59" t="s">
        <v>470</v>
      </c>
      <c r="D253" s="63">
        <v>0</v>
      </c>
      <c r="E253" s="64">
        <v>15.96</v>
      </c>
      <c r="F253" s="64">
        <v>1.1399999999999999</v>
      </c>
      <c r="G253" s="64">
        <v>1.1399999999999999</v>
      </c>
    </row>
    <row r="254" spans="1:7" x14ac:dyDescent="0.25">
      <c r="A254" s="96">
        <v>887</v>
      </c>
      <c r="B254" s="96">
        <v>2000056527544</v>
      </c>
      <c r="C254" s="59" t="s">
        <v>471</v>
      </c>
      <c r="D254" s="63">
        <v>0.222</v>
      </c>
      <c r="E254" s="64">
        <v>50.96</v>
      </c>
      <c r="F254" s="64">
        <v>2.5299999999999998</v>
      </c>
      <c r="G254" s="64">
        <v>2.5299999999999998</v>
      </c>
    </row>
    <row r="255" spans="1:7" x14ac:dyDescent="0.25">
      <c r="A255" s="96">
        <v>900</v>
      </c>
      <c r="B255" s="96">
        <v>2000056873470</v>
      </c>
      <c r="C255" s="59" t="s">
        <v>472</v>
      </c>
      <c r="D255" s="63">
        <v>0.13</v>
      </c>
      <c r="E255" s="64">
        <v>13.22</v>
      </c>
      <c r="F255" s="64">
        <v>0.78</v>
      </c>
      <c r="G255" s="64">
        <v>0.78</v>
      </c>
    </row>
    <row r="256" spans="1:7" x14ac:dyDescent="0.25">
      <c r="A256" s="96" t="s">
        <v>473</v>
      </c>
      <c r="B256" s="96">
        <v>2000056873512</v>
      </c>
      <c r="C256" s="59" t="s">
        <v>475</v>
      </c>
      <c r="D256" s="63">
        <v>0.76600000000000001</v>
      </c>
      <c r="E256" s="64">
        <v>35.770000000000003</v>
      </c>
      <c r="F256" s="64">
        <v>1.39</v>
      </c>
      <c r="G256" s="64">
        <v>1.39</v>
      </c>
    </row>
    <row r="257" spans="1:7" x14ac:dyDescent="0.25">
      <c r="A257" s="96" t="s">
        <v>476</v>
      </c>
      <c r="B257" s="96">
        <v>2000056644670</v>
      </c>
      <c r="C257" s="59" t="s">
        <v>478</v>
      </c>
      <c r="D257" s="63">
        <v>0</v>
      </c>
      <c r="E257" s="64">
        <v>4.6500000000000004</v>
      </c>
      <c r="F257" s="64">
        <v>1.25</v>
      </c>
      <c r="G257" s="64">
        <v>1.25</v>
      </c>
    </row>
    <row r="258" spans="1:7" x14ac:dyDescent="0.25">
      <c r="A258" s="96" t="s">
        <v>479</v>
      </c>
      <c r="B258" s="96">
        <v>2000060268250</v>
      </c>
      <c r="C258" s="59" t="s">
        <v>481</v>
      </c>
      <c r="D258" s="63">
        <v>0</v>
      </c>
      <c r="E258" s="64">
        <v>157.94</v>
      </c>
      <c r="F258" s="64">
        <v>1.22</v>
      </c>
      <c r="G258" s="64">
        <v>1.22</v>
      </c>
    </row>
    <row r="259" spans="1:7" x14ac:dyDescent="0.25">
      <c r="A259" s="96" t="s">
        <v>482</v>
      </c>
      <c r="B259" s="96">
        <v>2000057382881</v>
      </c>
      <c r="C259" s="59" t="s">
        <v>484</v>
      </c>
      <c r="D259" s="63">
        <v>0</v>
      </c>
      <c r="E259" s="64">
        <v>4.72</v>
      </c>
      <c r="F259" s="64">
        <v>2.1</v>
      </c>
      <c r="G259" s="64">
        <v>2.1</v>
      </c>
    </row>
    <row r="260" spans="1:7" x14ac:dyDescent="0.25">
      <c r="A260" s="96" t="s">
        <v>485</v>
      </c>
      <c r="B260" s="96">
        <v>2000057829816</v>
      </c>
      <c r="C260" s="59" t="s">
        <v>487</v>
      </c>
      <c r="D260" s="63">
        <v>0</v>
      </c>
      <c r="E260" s="64">
        <v>67.56</v>
      </c>
      <c r="F260" s="64">
        <v>1.72</v>
      </c>
      <c r="G260" s="64">
        <v>1.72</v>
      </c>
    </row>
    <row r="261" spans="1:7" x14ac:dyDescent="0.25">
      <c r="A261" s="96">
        <v>7372</v>
      </c>
      <c r="B261" s="96">
        <v>7372</v>
      </c>
      <c r="C261" s="59" t="s">
        <v>488</v>
      </c>
      <c r="D261" s="63">
        <v>0</v>
      </c>
      <c r="E261" s="64">
        <v>39.54</v>
      </c>
      <c r="F261" s="64">
        <v>0.94</v>
      </c>
      <c r="G261" s="64">
        <v>0.94</v>
      </c>
    </row>
    <row r="262" spans="1:7" x14ac:dyDescent="0.25">
      <c r="A262" s="96" t="s">
        <v>489</v>
      </c>
      <c r="B262" s="96">
        <v>2000056721085</v>
      </c>
      <c r="C262" s="59" t="s">
        <v>491</v>
      </c>
      <c r="D262" s="63">
        <v>0</v>
      </c>
      <c r="E262" s="64">
        <v>17.88</v>
      </c>
      <c r="F262" s="64">
        <v>0.9</v>
      </c>
      <c r="G262" s="64">
        <v>0.9</v>
      </c>
    </row>
    <row r="263" spans="1:7" x14ac:dyDescent="0.25">
      <c r="A263" s="96" t="s">
        <v>492</v>
      </c>
      <c r="B263" s="96">
        <v>2000056873489</v>
      </c>
      <c r="C263" s="59" t="s">
        <v>494</v>
      </c>
      <c r="D263" s="63">
        <v>0.13</v>
      </c>
      <c r="E263" s="64">
        <v>107.12</v>
      </c>
      <c r="F263" s="64">
        <v>0.78</v>
      </c>
      <c r="G263" s="64">
        <v>0.78</v>
      </c>
    </row>
    <row r="264" spans="1:7" x14ac:dyDescent="0.25">
      <c r="A264" s="96" t="s">
        <v>495</v>
      </c>
      <c r="B264" s="96">
        <v>2000056970234</v>
      </c>
      <c r="C264" s="59" t="s">
        <v>497</v>
      </c>
      <c r="D264" s="63">
        <v>9.6000000000000002E-2</v>
      </c>
      <c r="E264" s="64">
        <v>18.510000000000002</v>
      </c>
      <c r="F264" s="64">
        <v>0.93</v>
      </c>
      <c r="G264" s="64">
        <v>0.93</v>
      </c>
    </row>
    <row r="265" spans="1:7" x14ac:dyDescent="0.25">
      <c r="A265" s="96" t="s">
        <v>498</v>
      </c>
      <c r="B265" s="96">
        <v>2000060440639</v>
      </c>
      <c r="C265" s="59" t="s">
        <v>500</v>
      </c>
      <c r="D265" s="63">
        <v>0</v>
      </c>
      <c r="E265" s="64">
        <v>6325.31</v>
      </c>
      <c r="F265" s="64">
        <v>1.1100000000000001</v>
      </c>
      <c r="G265" s="64">
        <v>1.1100000000000001</v>
      </c>
    </row>
    <row r="266" spans="1:7" x14ac:dyDescent="0.25">
      <c r="A266" s="96">
        <v>7459</v>
      </c>
      <c r="B266" s="96">
        <v>7459</v>
      </c>
      <c r="C266" s="59" t="s">
        <v>501</v>
      </c>
      <c r="D266" s="63">
        <v>0</v>
      </c>
      <c r="E266" s="64">
        <v>490.75</v>
      </c>
      <c r="F266" s="64">
        <v>0.89</v>
      </c>
      <c r="G266" s="64">
        <v>0.89</v>
      </c>
    </row>
    <row r="267" spans="1:7" x14ac:dyDescent="0.25">
      <c r="A267" s="96" t="s">
        <v>502</v>
      </c>
      <c r="B267" s="96">
        <v>2000056879230</v>
      </c>
      <c r="C267" s="59" t="s">
        <v>504</v>
      </c>
      <c r="D267" s="63">
        <v>0</v>
      </c>
      <c r="E267" s="64">
        <v>2.77</v>
      </c>
      <c r="F267" s="64">
        <v>1.64</v>
      </c>
      <c r="G267" s="64">
        <v>1.64</v>
      </c>
    </row>
    <row r="268" spans="1:7" x14ac:dyDescent="0.25">
      <c r="A268" s="96" t="s">
        <v>505</v>
      </c>
      <c r="B268" s="96">
        <v>2000056873521</v>
      </c>
      <c r="C268" s="59" t="s">
        <v>507</v>
      </c>
      <c r="D268" s="63">
        <v>0.73499999999999999</v>
      </c>
      <c r="E268" s="64">
        <v>183.13</v>
      </c>
      <c r="F268" s="64">
        <v>1.3</v>
      </c>
      <c r="G268" s="64">
        <v>1.3</v>
      </c>
    </row>
    <row r="269" spans="1:7" x14ac:dyDescent="0.25">
      <c r="A269" s="96" t="s">
        <v>508</v>
      </c>
      <c r="B269" s="96">
        <v>2000057162785</v>
      </c>
      <c r="C269" s="59" t="s">
        <v>510</v>
      </c>
      <c r="D269" s="63">
        <v>0.224</v>
      </c>
      <c r="E269" s="64">
        <v>338.89</v>
      </c>
      <c r="F269" s="64">
        <v>1.01</v>
      </c>
      <c r="G269" s="64">
        <v>1.01</v>
      </c>
    </row>
    <row r="270" spans="1:7" x14ac:dyDescent="0.25">
      <c r="A270" s="96" t="s">
        <v>511</v>
      </c>
      <c r="B270" s="96">
        <v>2000060717806</v>
      </c>
      <c r="C270" s="59" t="s">
        <v>513</v>
      </c>
      <c r="D270" s="63">
        <v>0</v>
      </c>
      <c r="E270" s="64">
        <v>48.99</v>
      </c>
      <c r="F270" s="64">
        <v>1.35</v>
      </c>
      <c r="G270" s="64">
        <v>1.35</v>
      </c>
    </row>
    <row r="271" spans="1:7" x14ac:dyDescent="0.25">
      <c r="A271" s="96">
        <v>7615</v>
      </c>
      <c r="B271" s="96">
        <v>7615</v>
      </c>
      <c r="C271" s="59" t="s">
        <v>514</v>
      </c>
      <c r="D271" s="63">
        <v>0</v>
      </c>
      <c r="E271" s="64">
        <v>443.14</v>
      </c>
      <c r="F271" s="64">
        <v>0.85</v>
      </c>
      <c r="G271" s="64">
        <v>0.85</v>
      </c>
    </row>
    <row r="272" spans="1:7" x14ac:dyDescent="0.25">
      <c r="A272" s="96">
        <v>821</v>
      </c>
      <c r="B272" s="96">
        <v>2000057983865</v>
      </c>
      <c r="C272" s="59" t="s">
        <v>516</v>
      </c>
      <c r="D272" s="63">
        <v>0</v>
      </c>
      <c r="E272" s="64">
        <v>1102.26</v>
      </c>
      <c r="F272" s="64">
        <v>0.61</v>
      </c>
      <c r="G272" s="64">
        <v>0.61</v>
      </c>
    </row>
    <row r="273" spans="1:7" x14ac:dyDescent="0.25">
      <c r="A273" s="96">
        <v>7515</v>
      </c>
      <c r="B273" s="96">
        <v>7515</v>
      </c>
      <c r="C273" s="59" t="s">
        <v>517</v>
      </c>
      <c r="D273" s="63">
        <v>0.878</v>
      </c>
      <c r="E273" s="64">
        <v>762.69</v>
      </c>
      <c r="F273" s="64">
        <v>1.36</v>
      </c>
      <c r="G273" s="64">
        <v>1.36</v>
      </c>
    </row>
    <row r="274" spans="1:7" x14ac:dyDescent="0.25">
      <c r="A274" s="96" t="s">
        <v>518</v>
      </c>
      <c r="B274" s="96">
        <v>2000057082465</v>
      </c>
      <c r="C274" s="59" t="s">
        <v>520</v>
      </c>
      <c r="D274" s="63">
        <v>0</v>
      </c>
      <c r="E274" s="64">
        <v>172.51</v>
      </c>
      <c r="F274" s="64">
        <v>0.79</v>
      </c>
      <c r="G274" s="64">
        <v>0.79</v>
      </c>
    </row>
    <row r="275" spans="1:7" x14ac:dyDescent="0.25">
      <c r="A275" s="96">
        <v>7527</v>
      </c>
      <c r="B275" s="96">
        <v>7527</v>
      </c>
      <c r="C275" s="59" t="s">
        <v>521</v>
      </c>
      <c r="D275" s="63">
        <v>0</v>
      </c>
      <c r="E275" s="64">
        <v>849.13</v>
      </c>
      <c r="F275" s="64">
        <v>0.84</v>
      </c>
      <c r="G275" s="64">
        <v>0.84</v>
      </c>
    </row>
    <row r="276" spans="1:7" x14ac:dyDescent="0.25">
      <c r="A276" s="96" t="s">
        <v>522</v>
      </c>
      <c r="B276" s="96">
        <v>2000057173796</v>
      </c>
      <c r="C276" s="59" t="s">
        <v>524</v>
      </c>
      <c r="D276" s="63">
        <v>0.221</v>
      </c>
      <c r="E276" s="64">
        <v>3.37</v>
      </c>
      <c r="F276" s="64">
        <v>2.3199999999999998</v>
      </c>
      <c r="G276" s="64">
        <v>2.3199999999999998</v>
      </c>
    </row>
    <row r="277" spans="1:7" x14ac:dyDescent="0.25">
      <c r="A277" s="96" t="s">
        <v>525</v>
      </c>
      <c r="B277" s="96">
        <v>2000060744819</v>
      </c>
      <c r="C277" s="59" t="s">
        <v>527</v>
      </c>
      <c r="D277" s="63">
        <v>0</v>
      </c>
      <c r="E277" s="64">
        <v>1485.32</v>
      </c>
      <c r="F277" s="64">
        <v>1.27</v>
      </c>
      <c r="G277" s="64">
        <v>1.27</v>
      </c>
    </row>
    <row r="278" spans="1:7" x14ac:dyDescent="0.25">
      <c r="A278" s="96">
        <v>897</v>
      </c>
      <c r="B278" s="96" t="s">
        <v>528</v>
      </c>
      <c r="C278" s="59" t="s">
        <v>529</v>
      </c>
      <c r="D278" s="63">
        <v>0</v>
      </c>
      <c r="E278" s="64">
        <v>462.59</v>
      </c>
      <c r="F278" s="64">
        <v>0.85</v>
      </c>
      <c r="G278" s="64">
        <v>0.85</v>
      </c>
    </row>
    <row r="279" spans="1:7" x14ac:dyDescent="0.25">
      <c r="A279" s="96" t="s">
        <v>530</v>
      </c>
      <c r="B279" s="96" t="s">
        <v>528</v>
      </c>
      <c r="C279" s="59" t="s">
        <v>531</v>
      </c>
      <c r="D279" s="63">
        <v>0</v>
      </c>
      <c r="E279" s="64">
        <v>2665.22</v>
      </c>
      <c r="F279" s="64">
        <v>0.31</v>
      </c>
      <c r="G279" s="64">
        <v>0.31</v>
      </c>
    </row>
    <row r="280" spans="1:7" ht="25" x14ac:dyDescent="0.25">
      <c r="A280" s="96">
        <v>745</v>
      </c>
      <c r="B280" s="96" t="s">
        <v>532</v>
      </c>
      <c r="C280" s="59" t="s">
        <v>533</v>
      </c>
      <c r="D280" s="63">
        <v>0.219</v>
      </c>
      <c r="E280" s="64">
        <v>157533.17000000001</v>
      </c>
      <c r="F280" s="64">
        <v>1.54</v>
      </c>
      <c r="G280" s="64">
        <v>1.54</v>
      </c>
    </row>
    <row r="281" spans="1:7" x14ac:dyDescent="0.25">
      <c r="A281" s="96" t="s">
        <v>534</v>
      </c>
      <c r="B281" s="96">
        <v>2000057337337</v>
      </c>
      <c r="C281" s="59" t="s">
        <v>535</v>
      </c>
      <c r="D281" s="63">
        <v>0</v>
      </c>
      <c r="E281" s="64">
        <v>34246.39</v>
      </c>
      <c r="F281" s="64">
        <v>1.23</v>
      </c>
      <c r="G281" s="64">
        <v>1.23</v>
      </c>
    </row>
    <row r="282" spans="1:7" x14ac:dyDescent="0.25">
      <c r="A282" s="96">
        <v>897</v>
      </c>
      <c r="B282" s="96" t="s">
        <v>528</v>
      </c>
      <c r="C282" s="59" t="s">
        <v>536</v>
      </c>
      <c r="D282" s="63">
        <v>0.503</v>
      </c>
      <c r="E282" s="64">
        <v>134212.22</v>
      </c>
      <c r="F282" s="64">
        <v>0.66</v>
      </c>
      <c r="G282" s="64">
        <v>0.66</v>
      </c>
    </row>
    <row r="283" spans="1:7" x14ac:dyDescent="0.25">
      <c r="A283" s="96">
        <v>897</v>
      </c>
      <c r="B283" s="96" t="s">
        <v>528</v>
      </c>
      <c r="C283" s="59" t="s">
        <v>537</v>
      </c>
      <c r="D283" s="63">
        <v>0</v>
      </c>
      <c r="E283" s="64">
        <v>135023.01999999999</v>
      </c>
      <c r="F283" s="64">
        <v>1.33</v>
      </c>
      <c r="G283" s="64">
        <v>1.33</v>
      </c>
    </row>
    <row r="284" spans="1:7" x14ac:dyDescent="0.25">
      <c r="A284" s="96">
        <v>828</v>
      </c>
      <c r="B284" s="96">
        <v>2000057906648</v>
      </c>
      <c r="C284" s="59" t="s">
        <v>539</v>
      </c>
      <c r="D284" s="63">
        <v>0.60099999999999998</v>
      </c>
      <c r="E284" s="64">
        <v>2.3199999999999998</v>
      </c>
      <c r="F284" s="64">
        <v>1.57</v>
      </c>
      <c r="G284" s="64">
        <v>1.57</v>
      </c>
    </row>
    <row r="285" spans="1:7" x14ac:dyDescent="0.25">
      <c r="A285" s="96" t="s">
        <v>540</v>
      </c>
      <c r="B285" s="96">
        <v>2000060019376</v>
      </c>
      <c r="C285" s="59" t="s">
        <v>542</v>
      </c>
      <c r="D285" s="63">
        <v>0</v>
      </c>
      <c r="E285" s="64">
        <v>1411.43</v>
      </c>
      <c r="F285" s="64">
        <v>0.78</v>
      </c>
      <c r="G285" s="64">
        <v>0.78</v>
      </c>
    </row>
    <row r="286" spans="1:7" x14ac:dyDescent="0.25">
      <c r="A286" s="96" t="s">
        <v>543</v>
      </c>
      <c r="B286" s="96"/>
      <c r="C286" s="59" t="s">
        <v>545</v>
      </c>
      <c r="D286" s="63">
        <v>0.59899999999999998</v>
      </c>
      <c r="E286" s="64">
        <v>57.56</v>
      </c>
      <c r="F286" s="64">
        <v>1.28</v>
      </c>
      <c r="G286" s="64">
        <v>1.28</v>
      </c>
    </row>
    <row r="287" spans="1:7" x14ac:dyDescent="0.25">
      <c r="A287" s="96" t="s">
        <v>546</v>
      </c>
      <c r="B287" s="96">
        <v>2000060556184</v>
      </c>
      <c r="C287" s="59" t="s">
        <v>548</v>
      </c>
      <c r="D287" s="63">
        <v>0.20499999999999999</v>
      </c>
      <c r="E287" s="64">
        <v>5.52</v>
      </c>
      <c r="F287" s="64">
        <v>0.76</v>
      </c>
      <c r="G287" s="64">
        <v>0.76</v>
      </c>
    </row>
    <row r="288" spans="1:7" x14ac:dyDescent="0.25">
      <c r="A288" s="96" t="s">
        <v>549</v>
      </c>
      <c r="B288" s="96">
        <v>2000060720482</v>
      </c>
      <c r="C288" s="59" t="s">
        <v>551</v>
      </c>
      <c r="D288" s="63">
        <v>0</v>
      </c>
      <c r="E288" s="64">
        <v>2038.59</v>
      </c>
      <c r="F288" s="64">
        <v>1.23</v>
      </c>
      <c r="G288" s="64">
        <v>1.23</v>
      </c>
    </row>
    <row r="289" spans="1:7" x14ac:dyDescent="0.25">
      <c r="A289" s="96" t="s">
        <v>552</v>
      </c>
      <c r="B289" s="96">
        <v>2000060526677</v>
      </c>
      <c r="C289" s="59" t="s">
        <v>554</v>
      </c>
      <c r="D289" s="63">
        <v>0.6</v>
      </c>
      <c r="E289" s="64">
        <v>12.2</v>
      </c>
      <c r="F289" s="64">
        <v>1.24</v>
      </c>
      <c r="G289" s="64">
        <v>1.24</v>
      </c>
    </row>
    <row r="290" spans="1:7" ht="50" x14ac:dyDescent="0.25">
      <c r="A290" s="96" t="s">
        <v>555</v>
      </c>
      <c r="B290" s="96" t="s">
        <v>556</v>
      </c>
      <c r="C290" s="59" t="s">
        <v>558</v>
      </c>
      <c r="D290" s="63">
        <v>0</v>
      </c>
      <c r="E290" s="64">
        <v>169980.71</v>
      </c>
      <c r="F290" s="64">
        <v>1.35</v>
      </c>
      <c r="G290" s="64">
        <v>1.35</v>
      </c>
    </row>
    <row r="291" spans="1:7" x14ac:dyDescent="0.25">
      <c r="A291" s="96" t="s">
        <v>559</v>
      </c>
      <c r="B291" s="96"/>
      <c r="C291" s="59" t="s">
        <v>561</v>
      </c>
      <c r="D291" s="63">
        <v>0</v>
      </c>
      <c r="E291" s="64">
        <v>45.59</v>
      </c>
      <c r="F291" s="64">
        <v>1.81</v>
      </c>
      <c r="G291" s="64">
        <v>1.81</v>
      </c>
    </row>
    <row r="292" spans="1:7" x14ac:dyDescent="0.25">
      <c r="A292" s="96">
        <v>739</v>
      </c>
      <c r="B292" s="96"/>
      <c r="C292" s="59" t="s">
        <v>562</v>
      </c>
      <c r="D292" s="63">
        <v>1.45</v>
      </c>
      <c r="E292" s="64">
        <v>10901.42</v>
      </c>
      <c r="F292" s="64">
        <v>2.69</v>
      </c>
      <c r="G292" s="64">
        <v>2.69</v>
      </c>
    </row>
    <row r="293" spans="1:7" x14ac:dyDescent="0.25">
      <c r="A293" s="96">
        <v>739</v>
      </c>
      <c r="B293" s="96"/>
      <c r="C293" s="59" t="s">
        <v>563</v>
      </c>
      <c r="D293" s="63">
        <v>0</v>
      </c>
      <c r="E293" s="64">
        <v>10820.38</v>
      </c>
      <c r="F293" s="64">
        <v>3.3</v>
      </c>
      <c r="G293" s="64">
        <v>3.3</v>
      </c>
    </row>
    <row r="294" spans="1:7" x14ac:dyDescent="0.25">
      <c r="A294" s="96">
        <v>770</v>
      </c>
      <c r="B294" s="96">
        <v>2000057985393</v>
      </c>
      <c r="C294" s="59" t="s">
        <v>564</v>
      </c>
      <c r="D294" s="63">
        <v>0</v>
      </c>
      <c r="E294" s="64">
        <v>1063.55</v>
      </c>
      <c r="F294" s="64">
        <v>0.85</v>
      </c>
      <c r="G294" s="64">
        <v>0.85</v>
      </c>
    </row>
    <row r="295" spans="1:7" x14ac:dyDescent="0.25">
      <c r="A295" s="96">
        <v>822</v>
      </c>
      <c r="B295" s="96">
        <v>2000060051333</v>
      </c>
      <c r="C295" s="59" t="s">
        <v>566</v>
      </c>
      <c r="D295" s="63">
        <v>0</v>
      </c>
      <c r="E295" s="64">
        <v>1241.46</v>
      </c>
      <c r="F295" s="64">
        <v>0.78</v>
      </c>
      <c r="G295" s="64">
        <v>0.78</v>
      </c>
    </row>
    <row r="296" spans="1:7" ht="25" x14ac:dyDescent="0.25">
      <c r="A296" s="96" t="s">
        <v>567</v>
      </c>
      <c r="B296" s="96" t="s">
        <v>568</v>
      </c>
      <c r="C296" s="59" t="s">
        <v>569</v>
      </c>
      <c r="D296" s="63">
        <v>1.252</v>
      </c>
      <c r="E296" s="64">
        <v>18443.98</v>
      </c>
      <c r="F296" s="64">
        <v>0.83</v>
      </c>
      <c r="G296" s="64">
        <v>0.83</v>
      </c>
    </row>
    <row r="297" spans="1:7" x14ac:dyDescent="0.25">
      <c r="A297" s="96" t="s">
        <v>570</v>
      </c>
      <c r="B297" s="96">
        <v>2000060085722</v>
      </c>
      <c r="C297" s="59" t="s">
        <v>572</v>
      </c>
      <c r="D297" s="63">
        <v>0</v>
      </c>
      <c r="E297" s="64">
        <v>1904.81</v>
      </c>
      <c r="F297" s="64">
        <v>0.77</v>
      </c>
      <c r="G297" s="64">
        <v>0.77</v>
      </c>
    </row>
    <row r="298" spans="1:7" x14ac:dyDescent="0.25">
      <c r="A298" s="96" t="s">
        <v>573</v>
      </c>
      <c r="B298" s="96">
        <v>2000056872582</v>
      </c>
      <c r="C298" s="59" t="s">
        <v>575</v>
      </c>
      <c r="D298" s="63">
        <v>0</v>
      </c>
      <c r="E298" s="64">
        <v>2.57</v>
      </c>
      <c r="F298" s="64">
        <v>1.53</v>
      </c>
      <c r="G298" s="64">
        <v>1.53</v>
      </c>
    </row>
    <row r="299" spans="1:7" x14ac:dyDescent="0.25">
      <c r="A299" s="96" t="s">
        <v>576</v>
      </c>
      <c r="B299" s="96">
        <v>2000060045056</v>
      </c>
      <c r="C299" s="59" t="s">
        <v>578</v>
      </c>
      <c r="D299" s="63">
        <v>0</v>
      </c>
      <c r="E299" s="64">
        <v>2.58</v>
      </c>
      <c r="F299" s="64">
        <v>1.27</v>
      </c>
      <c r="G299" s="64">
        <v>1.27</v>
      </c>
    </row>
    <row r="300" spans="1:7" x14ac:dyDescent="0.25">
      <c r="A300" s="96">
        <v>899</v>
      </c>
      <c r="B300" s="96"/>
      <c r="C300" s="59" t="s">
        <v>579</v>
      </c>
      <c r="D300" s="63">
        <v>0</v>
      </c>
      <c r="E300" s="64">
        <v>140937.51999999999</v>
      </c>
      <c r="F300" s="64">
        <v>0.35</v>
      </c>
      <c r="G300" s="64">
        <v>0.35</v>
      </c>
    </row>
    <row r="301" spans="1:7" x14ac:dyDescent="0.25">
      <c r="A301" s="96" t="s">
        <v>580</v>
      </c>
      <c r="B301" s="96">
        <v>2000060144110</v>
      </c>
      <c r="C301" s="59" t="s">
        <v>582</v>
      </c>
      <c r="D301" s="63">
        <v>0</v>
      </c>
      <c r="E301" s="64">
        <v>0.97</v>
      </c>
      <c r="F301" s="64">
        <v>2.68</v>
      </c>
      <c r="G301" s="64">
        <v>2.68</v>
      </c>
    </row>
    <row r="302" spans="1:7" x14ac:dyDescent="0.25">
      <c r="A302" s="96">
        <v>869</v>
      </c>
      <c r="B302" s="96">
        <v>2000060138082</v>
      </c>
      <c r="C302" s="59" t="s">
        <v>584</v>
      </c>
      <c r="D302" s="63">
        <v>0</v>
      </c>
      <c r="E302" s="64">
        <v>8742.09</v>
      </c>
      <c r="F302" s="64">
        <v>0.77</v>
      </c>
      <c r="G302" s="64">
        <v>0.77</v>
      </c>
    </row>
    <row r="303" spans="1:7" x14ac:dyDescent="0.25">
      <c r="A303" s="96" t="s">
        <v>585</v>
      </c>
      <c r="B303" s="96">
        <v>2000060129343</v>
      </c>
      <c r="C303" s="59" t="s">
        <v>587</v>
      </c>
      <c r="D303" s="63">
        <v>0.80400000000000005</v>
      </c>
      <c r="E303" s="64">
        <v>10.93</v>
      </c>
      <c r="F303" s="64">
        <v>1.1499999999999999</v>
      </c>
      <c r="G303" s="64">
        <v>1.1499999999999999</v>
      </c>
    </row>
    <row r="304" spans="1:7" x14ac:dyDescent="0.25">
      <c r="A304" s="96" t="s">
        <v>588</v>
      </c>
      <c r="B304" s="96">
        <v>2000060127114</v>
      </c>
      <c r="C304" s="59" t="s">
        <v>590</v>
      </c>
      <c r="D304" s="63">
        <v>0</v>
      </c>
      <c r="E304" s="64">
        <v>340.77</v>
      </c>
      <c r="F304" s="64">
        <v>0.84</v>
      </c>
      <c r="G304" s="64">
        <v>0.84</v>
      </c>
    </row>
    <row r="305" spans="1:7" x14ac:dyDescent="0.25">
      <c r="A305" s="96" t="s">
        <v>591</v>
      </c>
      <c r="B305" s="96">
        <v>2000060253227</v>
      </c>
      <c r="C305" s="59" t="s">
        <v>593</v>
      </c>
      <c r="D305" s="63">
        <v>0</v>
      </c>
      <c r="E305" s="64">
        <v>459.3</v>
      </c>
      <c r="F305" s="64">
        <v>0.84</v>
      </c>
      <c r="G305" s="64">
        <v>0.84</v>
      </c>
    </row>
    <row r="306" spans="1:7" x14ac:dyDescent="0.25">
      <c r="A306" s="96">
        <v>7529</v>
      </c>
      <c r="B306" s="96">
        <v>7529</v>
      </c>
      <c r="C306" s="59" t="s">
        <v>594</v>
      </c>
      <c r="D306" s="63">
        <v>0</v>
      </c>
      <c r="E306" s="64">
        <v>3584.16</v>
      </c>
      <c r="F306" s="64">
        <v>0.83</v>
      </c>
      <c r="G306" s="64">
        <v>0.83</v>
      </c>
    </row>
    <row r="307" spans="1:7" x14ac:dyDescent="0.25">
      <c r="A307" s="96" t="s">
        <v>595</v>
      </c>
      <c r="B307" s="96">
        <v>2000060330778</v>
      </c>
      <c r="C307" s="59" t="s">
        <v>597</v>
      </c>
      <c r="D307" s="63">
        <v>0.09</v>
      </c>
      <c r="E307" s="64">
        <v>54.33</v>
      </c>
      <c r="F307" s="64">
        <v>0.97</v>
      </c>
      <c r="G307" s="64">
        <v>0.97</v>
      </c>
    </row>
    <row r="308" spans="1:7" x14ac:dyDescent="0.25">
      <c r="A308" s="96">
        <v>897</v>
      </c>
      <c r="B308" s="96"/>
      <c r="C308" s="59" t="s">
        <v>598</v>
      </c>
      <c r="D308" s="63">
        <v>0</v>
      </c>
      <c r="E308" s="64">
        <v>350.24</v>
      </c>
      <c r="F308" s="64">
        <v>1.3</v>
      </c>
      <c r="G308" s="64">
        <v>1.3</v>
      </c>
    </row>
    <row r="309" spans="1:7" x14ac:dyDescent="0.25">
      <c r="A309" s="96" t="s">
        <v>599</v>
      </c>
      <c r="B309" s="96"/>
      <c r="C309" s="59" t="s">
        <v>600</v>
      </c>
      <c r="D309" s="63">
        <v>0</v>
      </c>
      <c r="E309" s="64">
        <v>31255.49</v>
      </c>
      <c r="F309" s="64">
        <v>3.06</v>
      </c>
      <c r="G309" s="64">
        <v>3.06</v>
      </c>
    </row>
    <row r="310" spans="1:7" x14ac:dyDescent="0.25">
      <c r="A310" s="96" t="s">
        <v>601</v>
      </c>
      <c r="B310" s="96">
        <v>2000060564983</v>
      </c>
      <c r="C310" s="59" t="s">
        <v>603</v>
      </c>
      <c r="D310" s="63">
        <v>0</v>
      </c>
      <c r="E310" s="64">
        <v>5.23</v>
      </c>
      <c r="F310" s="64">
        <v>0.76</v>
      </c>
      <c r="G310" s="64">
        <v>0.76</v>
      </c>
    </row>
    <row r="311" spans="1:7" x14ac:dyDescent="0.25">
      <c r="A311" s="96" t="s">
        <v>604</v>
      </c>
      <c r="B311" s="96">
        <v>2000060125845</v>
      </c>
      <c r="C311" s="59" t="s">
        <v>606</v>
      </c>
      <c r="D311" s="63">
        <v>0</v>
      </c>
      <c r="E311" s="64">
        <v>47</v>
      </c>
      <c r="F311" s="64">
        <v>0.87</v>
      </c>
      <c r="G311" s="64">
        <v>0.87</v>
      </c>
    </row>
    <row r="312" spans="1:7" x14ac:dyDescent="0.25">
      <c r="A312" s="96">
        <v>842</v>
      </c>
      <c r="B312" s="96">
        <v>2000060129325</v>
      </c>
      <c r="C312" s="59" t="s">
        <v>607</v>
      </c>
      <c r="D312" s="63">
        <v>0</v>
      </c>
      <c r="E312" s="64">
        <v>1102.26</v>
      </c>
      <c r="F312" s="64">
        <v>0.65</v>
      </c>
      <c r="G312" s="64">
        <v>0.65</v>
      </c>
    </row>
    <row r="313" spans="1:7" x14ac:dyDescent="0.25">
      <c r="A313" s="96">
        <v>861</v>
      </c>
      <c r="B313" s="96">
        <v>2000060380148</v>
      </c>
      <c r="C313" s="59" t="s">
        <v>608</v>
      </c>
      <c r="D313" s="63">
        <v>0</v>
      </c>
      <c r="E313" s="64">
        <v>155.24</v>
      </c>
      <c r="F313" s="64">
        <v>0.98</v>
      </c>
      <c r="G313" s="64">
        <v>0.98</v>
      </c>
    </row>
    <row r="314" spans="1:7" x14ac:dyDescent="0.25">
      <c r="A314" s="96">
        <v>861</v>
      </c>
      <c r="B314" s="96">
        <v>2000060380157</v>
      </c>
      <c r="C314" s="59" t="s">
        <v>609</v>
      </c>
      <c r="D314" s="63">
        <v>0</v>
      </c>
      <c r="E314" s="64">
        <v>155.24</v>
      </c>
      <c r="F314" s="64">
        <v>0.98</v>
      </c>
      <c r="G314" s="64">
        <v>0.98</v>
      </c>
    </row>
    <row r="315" spans="1:7" x14ac:dyDescent="0.25">
      <c r="A315" s="96" t="s">
        <v>610</v>
      </c>
      <c r="B315" s="96">
        <v>2000060633963</v>
      </c>
      <c r="C315" s="59" t="s">
        <v>612</v>
      </c>
      <c r="D315" s="63">
        <v>0.20499999999999999</v>
      </c>
      <c r="E315" s="64">
        <v>0.8</v>
      </c>
      <c r="F315" s="64">
        <v>0.76</v>
      </c>
      <c r="G315" s="64">
        <v>0.76</v>
      </c>
    </row>
    <row r="316" spans="1:7" x14ac:dyDescent="0.25">
      <c r="A316" s="96" t="s">
        <v>613</v>
      </c>
      <c r="B316" s="96">
        <v>2000060635232</v>
      </c>
      <c r="C316" s="59" t="s">
        <v>615</v>
      </c>
      <c r="D316" s="63">
        <v>0.79400000000000004</v>
      </c>
      <c r="E316" s="64">
        <v>38.22</v>
      </c>
      <c r="F316" s="64">
        <v>1.27</v>
      </c>
      <c r="G316" s="64">
        <v>1.27</v>
      </c>
    </row>
    <row r="317" spans="1:7" x14ac:dyDescent="0.25">
      <c r="A317" s="96" t="s">
        <v>616</v>
      </c>
      <c r="B317" s="96">
        <v>2000060637337</v>
      </c>
      <c r="C317" s="59" t="s">
        <v>618</v>
      </c>
      <c r="D317" s="63">
        <v>0.223</v>
      </c>
      <c r="E317" s="64">
        <v>261.54000000000002</v>
      </c>
      <c r="F317" s="64">
        <v>0.76</v>
      </c>
      <c r="G317" s="64">
        <v>0.76</v>
      </c>
    </row>
    <row r="318" spans="1:7" x14ac:dyDescent="0.25">
      <c r="A318" s="96">
        <v>739</v>
      </c>
      <c r="B318" s="96"/>
      <c r="C318" s="59" t="s">
        <v>619</v>
      </c>
      <c r="D318" s="63">
        <v>0.81799999999999995</v>
      </c>
      <c r="E318" s="64">
        <v>12117.39</v>
      </c>
      <c r="F318" s="64">
        <v>2.33</v>
      </c>
      <c r="G318" s="64">
        <v>2.33</v>
      </c>
    </row>
    <row r="319" spans="1:7" x14ac:dyDescent="0.25">
      <c r="A319" s="96">
        <v>739</v>
      </c>
      <c r="B319" s="96"/>
      <c r="C319" s="59" t="s">
        <v>620</v>
      </c>
      <c r="D319" s="63">
        <v>9.1999999999999998E-2</v>
      </c>
      <c r="E319" s="64">
        <v>10970.24</v>
      </c>
      <c r="F319" s="64">
        <v>1.46</v>
      </c>
      <c r="G319" s="64">
        <v>1.46</v>
      </c>
    </row>
    <row r="320" spans="1:7" x14ac:dyDescent="0.25">
      <c r="A320" s="96" t="s">
        <v>621</v>
      </c>
      <c r="B320" s="96"/>
      <c r="C320" s="59" t="s">
        <v>623</v>
      </c>
      <c r="D320" s="63">
        <v>0.22</v>
      </c>
      <c r="E320" s="64">
        <v>177.71</v>
      </c>
      <c r="F320" s="64">
        <v>1.27</v>
      </c>
      <c r="G320" s="64">
        <v>1.27</v>
      </c>
    </row>
    <row r="321" spans="1:7" x14ac:dyDescent="0.25">
      <c r="A321" s="96" t="s">
        <v>626</v>
      </c>
      <c r="B321" s="96"/>
      <c r="C321" s="59" t="s">
        <v>628</v>
      </c>
      <c r="D321" s="63">
        <v>0</v>
      </c>
      <c r="E321" s="64">
        <v>2201.81</v>
      </c>
      <c r="F321" s="64">
        <v>0.61</v>
      </c>
      <c r="G321" s="64">
        <v>0.61</v>
      </c>
    </row>
    <row r="322" spans="1:7" x14ac:dyDescent="0.25">
      <c r="A322" s="96">
        <v>739</v>
      </c>
      <c r="B322" s="96"/>
      <c r="C322" s="59" t="s">
        <v>629</v>
      </c>
      <c r="D322" s="63">
        <v>1.246</v>
      </c>
      <c r="E322" s="64">
        <v>10891.91</v>
      </c>
      <c r="F322" s="64">
        <v>1.1000000000000001</v>
      </c>
      <c r="G322" s="64">
        <v>1.1000000000000001</v>
      </c>
    </row>
    <row r="323" spans="1:7" x14ac:dyDescent="0.25">
      <c r="A323" s="96">
        <v>739</v>
      </c>
      <c r="B323" s="96"/>
      <c r="C323" s="59" t="s">
        <v>630</v>
      </c>
      <c r="D323" s="63">
        <v>0.63500000000000001</v>
      </c>
      <c r="E323" s="64">
        <v>1948.84</v>
      </c>
      <c r="F323" s="64">
        <v>1.43</v>
      </c>
      <c r="G323" s="64">
        <v>1.43</v>
      </c>
    </row>
    <row r="324" spans="1:7" x14ac:dyDescent="0.25">
      <c r="A324" s="96" t="s">
        <v>631</v>
      </c>
      <c r="B324" s="96">
        <v>2000060759833</v>
      </c>
      <c r="C324" s="59" t="s">
        <v>633</v>
      </c>
      <c r="D324" s="63">
        <v>0</v>
      </c>
      <c r="E324" s="64">
        <v>1217.6099999999999</v>
      </c>
      <c r="F324" s="64">
        <v>1.19</v>
      </c>
      <c r="G324" s="64">
        <v>1.19</v>
      </c>
    </row>
    <row r="325" spans="1:7" x14ac:dyDescent="0.25">
      <c r="A325" s="96" t="s">
        <v>634</v>
      </c>
      <c r="B325" s="96">
        <v>2000060717531</v>
      </c>
      <c r="C325" s="59" t="s">
        <v>636</v>
      </c>
      <c r="D325" s="63">
        <v>0</v>
      </c>
      <c r="E325" s="64">
        <v>2337.08</v>
      </c>
      <c r="F325" s="64">
        <v>0.83</v>
      </c>
      <c r="G325" s="64">
        <v>0.83</v>
      </c>
    </row>
    <row r="326" spans="1:7" x14ac:dyDescent="0.25">
      <c r="A326" s="96" t="s">
        <v>637</v>
      </c>
      <c r="B326" s="96">
        <v>2000060864732</v>
      </c>
      <c r="C326" s="59" t="s">
        <v>639</v>
      </c>
      <c r="D326" s="63">
        <v>0</v>
      </c>
      <c r="E326" s="64">
        <v>2020.69</v>
      </c>
      <c r="F326" s="64">
        <v>1.79</v>
      </c>
      <c r="G326" s="64">
        <v>1.79</v>
      </c>
    </row>
    <row r="327" spans="1:7" x14ac:dyDescent="0.25">
      <c r="A327" s="96" t="s">
        <v>640</v>
      </c>
      <c r="B327" s="96">
        <v>2000060759851</v>
      </c>
      <c r="C327" s="59" t="s">
        <v>642</v>
      </c>
      <c r="D327" s="63">
        <v>0</v>
      </c>
      <c r="E327" s="64">
        <v>1217.6099999999999</v>
      </c>
      <c r="F327" s="64">
        <v>1.19</v>
      </c>
      <c r="G327" s="64">
        <v>1.19</v>
      </c>
    </row>
    <row r="328" spans="1:7" ht="25" x14ac:dyDescent="0.25">
      <c r="A328" s="96" t="s">
        <v>643</v>
      </c>
      <c r="B328" s="96" t="s">
        <v>644</v>
      </c>
      <c r="C328" s="59" t="s">
        <v>645</v>
      </c>
      <c r="D328" s="63">
        <v>0.45500000000000002</v>
      </c>
      <c r="E328" s="64">
        <v>35636.559999999998</v>
      </c>
      <c r="F328" s="64">
        <v>1.68</v>
      </c>
      <c r="G328" s="64">
        <v>1.68</v>
      </c>
    </row>
    <row r="329" spans="1:7" x14ac:dyDescent="0.25">
      <c r="A329" s="96" t="s">
        <v>646</v>
      </c>
      <c r="B329" s="96"/>
      <c r="C329" s="59" t="s">
        <v>648</v>
      </c>
      <c r="D329" s="63">
        <v>0</v>
      </c>
      <c r="E329" s="64">
        <v>979.53</v>
      </c>
      <c r="F329" s="64">
        <v>0.78</v>
      </c>
      <c r="G329" s="64">
        <v>0.78</v>
      </c>
    </row>
    <row r="330" spans="1:7" x14ac:dyDescent="0.25">
      <c r="A330" s="96" t="s">
        <v>530</v>
      </c>
      <c r="B330" s="96"/>
      <c r="C330" s="59" t="s">
        <v>649</v>
      </c>
      <c r="D330" s="63">
        <v>0.22</v>
      </c>
      <c r="E330" s="64">
        <v>66.81</v>
      </c>
      <c r="F330" s="64">
        <v>1.91</v>
      </c>
      <c r="G330" s="64">
        <v>1.91</v>
      </c>
    </row>
    <row r="331" spans="1:7" x14ac:dyDescent="0.25">
      <c r="A331" s="96" t="s">
        <v>530</v>
      </c>
      <c r="B331" s="96"/>
      <c r="C331" s="59" t="s">
        <v>650</v>
      </c>
      <c r="D331" s="63">
        <v>0</v>
      </c>
      <c r="E331" s="64">
        <v>45.89</v>
      </c>
      <c r="F331" s="64">
        <v>1.2</v>
      </c>
      <c r="G331" s="64">
        <v>1.2</v>
      </c>
    </row>
    <row r="332" spans="1:7" x14ac:dyDescent="0.25">
      <c r="A332" s="96" t="s">
        <v>530</v>
      </c>
      <c r="B332" s="96"/>
      <c r="C332" s="59" t="s">
        <v>651</v>
      </c>
      <c r="D332" s="63">
        <v>0.59899999999999998</v>
      </c>
      <c r="E332" s="64">
        <v>7322.61</v>
      </c>
      <c r="F332" s="64">
        <v>1.27</v>
      </c>
      <c r="G332" s="64">
        <v>1.27</v>
      </c>
    </row>
    <row r="333" spans="1:7" x14ac:dyDescent="0.25">
      <c r="A333" s="96" t="s">
        <v>530</v>
      </c>
      <c r="B333" s="96"/>
      <c r="C333" s="59" t="s">
        <v>652</v>
      </c>
      <c r="D333" s="63">
        <v>0.59899999999999998</v>
      </c>
      <c r="E333" s="64">
        <v>659.3</v>
      </c>
      <c r="F333" s="64">
        <v>1.92</v>
      </c>
      <c r="G333" s="64">
        <v>1.92</v>
      </c>
    </row>
    <row r="334" spans="1:7" x14ac:dyDescent="0.25">
      <c r="A334" s="96" t="s">
        <v>530</v>
      </c>
      <c r="B334" s="96"/>
      <c r="C334" s="59" t="s">
        <v>653</v>
      </c>
      <c r="D334" s="63">
        <v>0</v>
      </c>
      <c r="E334" s="64">
        <v>2.2599999999999998</v>
      </c>
      <c r="F334" s="64">
        <v>1.27</v>
      </c>
      <c r="G334" s="64">
        <v>1.27</v>
      </c>
    </row>
    <row r="335" spans="1:7" x14ac:dyDescent="0.25">
      <c r="A335" s="96" t="s">
        <v>530</v>
      </c>
      <c r="B335" s="96"/>
      <c r="C335" s="59" t="s">
        <v>654</v>
      </c>
      <c r="D335" s="63">
        <v>0</v>
      </c>
      <c r="E335" s="64">
        <v>431.67</v>
      </c>
      <c r="F335" s="64">
        <v>0.85</v>
      </c>
      <c r="G335" s="64">
        <v>0.85</v>
      </c>
    </row>
    <row r="336" spans="1:7" x14ac:dyDescent="0.25">
      <c r="A336" s="96" t="s">
        <v>530</v>
      </c>
      <c r="B336" s="96"/>
      <c r="C336" s="59" t="s">
        <v>655</v>
      </c>
      <c r="D336" s="63">
        <v>0</v>
      </c>
      <c r="E336" s="64">
        <v>37052.92</v>
      </c>
      <c r="F336" s="64">
        <v>3.28</v>
      </c>
      <c r="G336" s="64">
        <v>3.28</v>
      </c>
    </row>
    <row r="337" spans="1:7" x14ac:dyDescent="0.25">
      <c r="A337" s="96" t="s">
        <v>530</v>
      </c>
      <c r="B337" s="96"/>
      <c r="C337" s="59" t="s">
        <v>656</v>
      </c>
      <c r="D337" s="63">
        <v>0.79400000000000004</v>
      </c>
      <c r="E337" s="64">
        <v>36.81</v>
      </c>
      <c r="F337" s="64">
        <v>1.28</v>
      </c>
      <c r="G337" s="64">
        <v>1.28</v>
      </c>
    </row>
    <row r="338" spans="1:7" x14ac:dyDescent="0.25">
      <c r="A338" s="96" t="s">
        <v>530</v>
      </c>
      <c r="B338" s="96"/>
      <c r="C338" s="59" t="s">
        <v>657</v>
      </c>
      <c r="D338" s="63">
        <v>0</v>
      </c>
      <c r="E338" s="64">
        <v>150.62</v>
      </c>
      <c r="F338" s="64">
        <v>1.4</v>
      </c>
      <c r="G338" s="64">
        <v>1.4</v>
      </c>
    </row>
    <row r="339" spans="1:7" x14ac:dyDescent="0.25">
      <c r="A339" s="96" t="s">
        <v>530</v>
      </c>
      <c r="B339" s="96"/>
      <c r="C339" s="59" t="s">
        <v>658</v>
      </c>
      <c r="D339" s="63">
        <v>0.22</v>
      </c>
      <c r="E339" s="64">
        <v>50.37</v>
      </c>
      <c r="F339" s="64">
        <v>1.99</v>
      </c>
      <c r="G339" s="64">
        <v>1.99</v>
      </c>
    </row>
    <row r="340" spans="1:7" x14ac:dyDescent="0.25">
      <c r="A340" s="96" t="s">
        <v>530</v>
      </c>
      <c r="B340" s="96"/>
      <c r="C340" s="59" t="s">
        <v>659</v>
      </c>
      <c r="D340" s="63">
        <v>0.79400000000000004</v>
      </c>
      <c r="E340" s="64">
        <v>38.72</v>
      </c>
      <c r="F340" s="64">
        <v>1.28</v>
      </c>
      <c r="G340" s="64">
        <v>1.28</v>
      </c>
    </row>
    <row r="341" spans="1:7" x14ac:dyDescent="0.25">
      <c r="A341" s="96" t="s">
        <v>530</v>
      </c>
      <c r="B341" s="96">
        <v>2000060820841</v>
      </c>
      <c r="C341" s="59" t="s">
        <v>660</v>
      </c>
      <c r="D341" s="63">
        <v>0</v>
      </c>
      <c r="E341" s="64">
        <v>25.24</v>
      </c>
      <c r="F341" s="64">
        <v>1.2</v>
      </c>
      <c r="G341" s="64">
        <v>1.2</v>
      </c>
    </row>
    <row r="342" spans="1:7" x14ac:dyDescent="0.25">
      <c r="A342" s="96" t="s">
        <v>530</v>
      </c>
      <c r="B342" s="96"/>
      <c r="C342" s="59" t="s">
        <v>661</v>
      </c>
      <c r="D342" s="63">
        <v>0</v>
      </c>
      <c r="E342" s="64">
        <v>144728.94</v>
      </c>
      <c r="F342" s="64">
        <v>0.84</v>
      </c>
      <c r="G342" s="64">
        <v>0.84</v>
      </c>
    </row>
    <row r="343" spans="1:7" x14ac:dyDescent="0.25">
      <c r="A343" s="96" t="s">
        <v>530</v>
      </c>
      <c r="B343" s="96"/>
      <c r="C343" s="59" t="s">
        <v>662</v>
      </c>
      <c r="D343" s="63">
        <v>0</v>
      </c>
      <c r="E343" s="64">
        <v>4.1100000000000003</v>
      </c>
      <c r="F343" s="64">
        <v>1.22</v>
      </c>
      <c r="G343" s="64">
        <v>1.22</v>
      </c>
    </row>
    <row r="344" spans="1:7" x14ac:dyDescent="0.25">
      <c r="A344" s="96" t="s">
        <v>530</v>
      </c>
      <c r="B344" s="96"/>
      <c r="C344" s="59" t="s">
        <v>663</v>
      </c>
      <c r="D344" s="63">
        <v>0</v>
      </c>
      <c r="E344" s="64">
        <v>4.2300000000000004</v>
      </c>
      <c r="F344" s="64">
        <v>1.22</v>
      </c>
      <c r="G344" s="64">
        <v>1.22</v>
      </c>
    </row>
    <row r="345" spans="1:7" x14ac:dyDescent="0.25">
      <c r="A345" s="96" t="s">
        <v>530</v>
      </c>
      <c r="B345" s="96"/>
      <c r="C345" s="59" t="s">
        <v>664</v>
      </c>
      <c r="D345" s="63">
        <v>0</v>
      </c>
      <c r="E345" s="64">
        <v>1259.3800000000001</v>
      </c>
      <c r="F345" s="64">
        <v>1.27</v>
      </c>
      <c r="G345" s="64">
        <v>1.27</v>
      </c>
    </row>
    <row r="346" spans="1:7" x14ac:dyDescent="0.25">
      <c r="A346" s="96" t="s">
        <v>530</v>
      </c>
      <c r="B346" s="96"/>
      <c r="C346" s="59" t="s">
        <v>665</v>
      </c>
      <c r="D346" s="63">
        <v>0</v>
      </c>
      <c r="E346" s="64">
        <v>57.85</v>
      </c>
      <c r="F346" s="64">
        <v>1.35</v>
      </c>
      <c r="G346" s="64">
        <v>1.35</v>
      </c>
    </row>
    <row r="347" spans="1:7" x14ac:dyDescent="0.25">
      <c r="A347" s="96" t="s">
        <v>530</v>
      </c>
      <c r="B347" s="96">
        <v>2000060575052</v>
      </c>
      <c r="C347" s="59" t="s">
        <v>666</v>
      </c>
      <c r="D347" s="63">
        <v>0</v>
      </c>
      <c r="E347" s="64">
        <v>4559.46</v>
      </c>
      <c r="F347" s="64">
        <v>1.36</v>
      </c>
      <c r="G347" s="64">
        <v>1.36</v>
      </c>
    </row>
  </sheetData>
  <mergeCells count="2">
    <mergeCell ref="A2:G2"/>
    <mergeCell ref="A1:G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N273"/>
  <sheetViews>
    <sheetView zoomScale="80" zoomScaleNormal="80" zoomScaleSheetLayoutView="100" workbookViewId="0">
      <selection activeCell="H2" sqref="H2"/>
    </sheetView>
  </sheetViews>
  <sheetFormatPr defaultColWidth="9.08984375" defaultRowHeight="12.5" x14ac:dyDescent="0.25"/>
  <cols>
    <col min="1" max="1" width="14.54296875" style="53" customWidth="1"/>
    <col min="2" max="2" width="20.453125" style="53" customWidth="1"/>
    <col min="3" max="3" width="15.54296875" style="60" bestFit="1" customWidth="1"/>
    <col min="4" max="4" width="13.54296875" style="60" customWidth="1"/>
    <col min="5" max="5" width="14.54296875" style="61" customWidth="1"/>
    <col min="6" max="7" width="14.54296875" style="62" customWidth="1"/>
    <col min="8" max="8" width="15.54296875" style="53" customWidth="1"/>
    <col min="9" max="16384" width="9.08984375" style="53"/>
  </cols>
  <sheetData>
    <row r="1" spans="1:14" ht="66.75" customHeight="1" x14ac:dyDescent="0.25">
      <c r="A1" s="242" t="s">
        <v>667</v>
      </c>
      <c r="B1" s="242"/>
      <c r="C1" s="242"/>
      <c r="D1" s="242"/>
      <c r="E1" s="242"/>
      <c r="F1" s="242"/>
      <c r="G1" s="242"/>
    </row>
    <row r="2" spans="1:14" s="54" customFormat="1" ht="35.15" customHeight="1" x14ac:dyDescent="0.25">
      <c r="A2" s="233" t="str">
        <f>Overview!B4&amp; " - Effective from "&amp;Overview!D4&amp;" - "&amp;Overview!E4&amp;" Designated EHV export charges"</f>
        <v>Southern Electric Power Distribution plc - Effective from 1 April 2027 - Final  Designated EHV export charges</v>
      </c>
      <c r="B2" s="234"/>
      <c r="C2" s="234"/>
      <c r="D2" s="234"/>
      <c r="E2" s="234"/>
      <c r="F2" s="234"/>
      <c r="G2" s="235"/>
    </row>
    <row r="3" spans="1:14" s="85" customFormat="1" ht="18" x14ac:dyDescent="0.25">
      <c r="A3" s="89"/>
      <c r="B3" s="89"/>
      <c r="C3" s="89"/>
      <c r="D3" s="90"/>
      <c r="E3" s="91"/>
      <c r="F3" s="91"/>
      <c r="G3" s="92"/>
      <c r="H3" s="84"/>
      <c r="I3" s="84"/>
      <c r="J3" s="84"/>
      <c r="K3" s="84"/>
      <c r="L3" s="84"/>
      <c r="M3" s="84"/>
      <c r="N3" s="84"/>
    </row>
    <row r="4" spans="1:14" ht="60.75" customHeight="1" x14ac:dyDescent="0.25">
      <c r="A4" s="56" t="s">
        <v>152</v>
      </c>
      <c r="B4" s="55" t="s">
        <v>153</v>
      </c>
      <c r="C4" s="57" t="s">
        <v>154</v>
      </c>
      <c r="D4" s="58" t="s">
        <v>160</v>
      </c>
      <c r="E4" s="57" t="s">
        <v>161</v>
      </c>
      <c r="F4" s="57" t="s">
        <v>162</v>
      </c>
      <c r="G4" s="130" t="s">
        <v>163</v>
      </c>
    </row>
    <row r="5" spans="1:14" ht="12.75" customHeight="1" x14ac:dyDescent="0.25">
      <c r="A5" s="96">
        <v>734</v>
      </c>
      <c r="B5" s="96">
        <v>2000050928900</v>
      </c>
      <c r="C5" s="59" t="s">
        <v>168</v>
      </c>
      <c r="D5" s="97">
        <v>0</v>
      </c>
      <c r="E5" s="197">
        <v>512.03</v>
      </c>
      <c r="F5" s="98">
        <v>0.05</v>
      </c>
      <c r="G5" s="98">
        <v>0.05</v>
      </c>
    </row>
    <row r="6" spans="1:14" ht="12.75" customHeight="1" x14ac:dyDescent="0.25">
      <c r="A6" s="96">
        <v>737</v>
      </c>
      <c r="B6" s="96">
        <v>2000050935800</v>
      </c>
      <c r="C6" s="59" t="s">
        <v>169</v>
      </c>
      <c r="D6" s="97">
        <v>-9.1999999999999998E-2</v>
      </c>
      <c r="E6" s="197">
        <v>170.13</v>
      </c>
      <c r="F6" s="98">
        <v>0.05</v>
      </c>
      <c r="G6" s="98">
        <v>0.05</v>
      </c>
    </row>
    <row r="7" spans="1:14" ht="12.75" customHeight="1" x14ac:dyDescent="0.25">
      <c r="A7" s="96">
        <v>749</v>
      </c>
      <c r="B7" s="96"/>
      <c r="C7" s="59" t="s">
        <v>171</v>
      </c>
      <c r="D7" s="97">
        <v>0</v>
      </c>
      <c r="E7" s="197">
        <v>102.17</v>
      </c>
      <c r="F7" s="98">
        <v>0.05</v>
      </c>
      <c r="G7" s="98">
        <v>0.05</v>
      </c>
    </row>
    <row r="8" spans="1:14" ht="12.75" customHeight="1" x14ac:dyDescent="0.25">
      <c r="A8" s="96">
        <v>740</v>
      </c>
      <c r="B8" s="96" t="s">
        <v>173</v>
      </c>
      <c r="C8" s="59" t="s">
        <v>174</v>
      </c>
      <c r="D8" s="97">
        <v>0</v>
      </c>
      <c r="E8" s="197">
        <v>7739.79</v>
      </c>
      <c r="F8" s="98">
        <v>0.05</v>
      </c>
      <c r="G8" s="98">
        <v>0.05</v>
      </c>
    </row>
    <row r="9" spans="1:14" ht="12.75" customHeight="1" x14ac:dyDescent="0.25">
      <c r="A9" s="96">
        <v>738</v>
      </c>
      <c r="B9" s="96">
        <v>2000051080338</v>
      </c>
      <c r="C9" s="59" t="s">
        <v>182</v>
      </c>
      <c r="D9" s="97">
        <v>0</v>
      </c>
      <c r="E9" s="197">
        <v>2059.2399999999998</v>
      </c>
      <c r="F9" s="98">
        <v>0.05</v>
      </c>
      <c r="G9" s="98">
        <v>0.05</v>
      </c>
    </row>
    <row r="10" spans="1:14" ht="12.75" customHeight="1" x14ac:dyDescent="0.25">
      <c r="A10" s="96">
        <v>918</v>
      </c>
      <c r="B10" s="96">
        <v>2000027292534</v>
      </c>
      <c r="C10" s="59" t="s">
        <v>197</v>
      </c>
      <c r="D10" s="97">
        <v>0</v>
      </c>
      <c r="E10" s="197">
        <v>3072.9</v>
      </c>
      <c r="F10" s="98">
        <v>0.05</v>
      </c>
      <c r="G10" s="98">
        <v>0.05</v>
      </c>
    </row>
    <row r="11" spans="1:14" ht="12.75" customHeight="1" x14ac:dyDescent="0.25">
      <c r="A11" s="96">
        <v>929</v>
      </c>
      <c r="B11" s="96">
        <v>2000054899591</v>
      </c>
      <c r="C11" s="59" t="s">
        <v>202</v>
      </c>
      <c r="D11" s="97">
        <v>0</v>
      </c>
      <c r="E11" s="197">
        <v>758.59</v>
      </c>
      <c r="F11" s="98">
        <v>0.05</v>
      </c>
      <c r="G11" s="98">
        <v>0.05</v>
      </c>
    </row>
    <row r="12" spans="1:14" ht="12.75" customHeight="1" x14ac:dyDescent="0.25">
      <c r="A12" s="96">
        <v>924</v>
      </c>
      <c r="B12" s="96">
        <v>2000054397290</v>
      </c>
      <c r="C12" s="59" t="s">
        <v>203</v>
      </c>
      <c r="D12" s="97">
        <v>0</v>
      </c>
      <c r="E12" s="197">
        <v>1535.38</v>
      </c>
      <c r="F12" s="98">
        <v>0.05</v>
      </c>
      <c r="G12" s="98">
        <v>0.05</v>
      </c>
    </row>
    <row r="13" spans="1:14" ht="12.75" customHeight="1" x14ac:dyDescent="0.25">
      <c r="A13" s="96">
        <v>937</v>
      </c>
      <c r="B13" s="96">
        <v>2000050795630</v>
      </c>
      <c r="C13" s="59" t="s">
        <v>204</v>
      </c>
      <c r="D13" s="97">
        <v>0</v>
      </c>
      <c r="E13" s="197">
        <v>991.8</v>
      </c>
      <c r="F13" s="98">
        <v>0.05</v>
      </c>
      <c r="G13" s="98">
        <v>0.05</v>
      </c>
    </row>
    <row r="14" spans="1:14" ht="12.75" customHeight="1" x14ac:dyDescent="0.25">
      <c r="A14" s="96">
        <v>7174</v>
      </c>
      <c r="B14" s="96">
        <v>7174</v>
      </c>
      <c r="C14" s="59" t="s">
        <v>207</v>
      </c>
      <c r="D14" s="97">
        <v>0</v>
      </c>
      <c r="E14" s="197">
        <v>0</v>
      </c>
      <c r="F14" s="98">
        <v>0</v>
      </c>
      <c r="G14" s="98">
        <v>0</v>
      </c>
    </row>
    <row r="15" spans="1:14" ht="12.75" customHeight="1" x14ac:dyDescent="0.25">
      <c r="A15" s="96">
        <v>923</v>
      </c>
      <c r="B15" s="96">
        <v>2000053759174</v>
      </c>
      <c r="C15" s="59" t="s">
        <v>208</v>
      </c>
      <c r="D15" s="97">
        <v>0</v>
      </c>
      <c r="E15" s="197">
        <v>2171.69</v>
      </c>
      <c r="F15" s="98">
        <v>0.05</v>
      </c>
      <c r="G15" s="98">
        <v>0.05</v>
      </c>
    </row>
    <row r="16" spans="1:14" ht="12.75" customHeight="1" x14ac:dyDescent="0.25">
      <c r="A16" s="96">
        <v>933</v>
      </c>
      <c r="B16" s="96"/>
      <c r="C16" s="59" t="s">
        <v>210</v>
      </c>
      <c r="D16" s="97">
        <v>0</v>
      </c>
      <c r="E16" s="197">
        <v>13934.77</v>
      </c>
      <c r="F16" s="98">
        <v>0.05</v>
      </c>
      <c r="G16" s="98">
        <v>0.05</v>
      </c>
    </row>
    <row r="17" spans="1:7" ht="12.75" customHeight="1" x14ac:dyDescent="0.25">
      <c r="A17" s="96">
        <v>4032</v>
      </c>
      <c r="B17" s="96">
        <v>4032</v>
      </c>
      <c r="C17" s="59" t="s">
        <v>219</v>
      </c>
      <c r="D17" s="97">
        <v>0</v>
      </c>
      <c r="E17" s="197">
        <v>13.01</v>
      </c>
      <c r="F17" s="98">
        <v>0.05</v>
      </c>
      <c r="G17" s="98">
        <v>0.05</v>
      </c>
    </row>
    <row r="18" spans="1:7" ht="12.75" customHeight="1" x14ac:dyDescent="0.25">
      <c r="A18" s="96">
        <v>4548</v>
      </c>
      <c r="B18" s="96">
        <v>4548</v>
      </c>
      <c r="C18" s="59" t="s">
        <v>220</v>
      </c>
      <c r="D18" s="97">
        <v>0</v>
      </c>
      <c r="E18" s="197">
        <v>13.23</v>
      </c>
      <c r="F18" s="98">
        <v>0.05</v>
      </c>
      <c r="G18" s="98">
        <v>0.05</v>
      </c>
    </row>
    <row r="19" spans="1:7" ht="12.75" customHeight="1" x14ac:dyDescent="0.25">
      <c r="A19" s="96">
        <v>925</v>
      </c>
      <c r="B19" s="96">
        <v>2000053874080</v>
      </c>
      <c r="C19" s="59" t="s">
        <v>221</v>
      </c>
      <c r="D19" s="97">
        <v>0</v>
      </c>
      <c r="E19" s="197">
        <v>452.59</v>
      </c>
      <c r="F19" s="98">
        <v>0.05</v>
      </c>
      <c r="G19" s="98">
        <v>0.05</v>
      </c>
    </row>
    <row r="20" spans="1:7" ht="12.75" customHeight="1" x14ac:dyDescent="0.25">
      <c r="A20" s="96">
        <v>521</v>
      </c>
      <c r="B20" s="96">
        <v>2000053874123</v>
      </c>
      <c r="C20" s="59" t="s">
        <v>222</v>
      </c>
      <c r="D20" s="97">
        <v>0</v>
      </c>
      <c r="E20" s="197">
        <v>662.6</v>
      </c>
      <c r="F20" s="98">
        <v>0.05</v>
      </c>
      <c r="G20" s="98">
        <v>0.05</v>
      </c>
    </row>
    <row r="21" spans="1:7" ht="12.75" customHeight="1" x14ac:dyDescent="0.25">
      <c r="A21" s="96">
        <v>930</v>
      </c>
      <c r="B21" s="96">
        <v>2000051034322</v>
      </c>
      <c r="C21" s="59" t="s">
        <v>223</v>
      </c>
      <c r="D21" s="97">
        <v>0</v>
      </c>
      <c r="E21" s="197">
        <v>4170.6000000000004</v>
      </c>
      <c r="F21" s="98">
        <v>0.05</v>
      </c>
      <c r="G21" s="98">
        <v>0.05</v>
      </c>
    </row>
    <row r="22" spans="1:7" ht="12.75" customHeight="1" x14ac:dyDescent="0.25">
      <c r="A22" s="96">
        <v>7390</v>
      </c>
      <c r="B22" s="96">
        <v>7390</v>
      </c>
      <c r="C22" s="59" t="s">
        <v>224</v>
      </c>
      <c r="D22" s="97">
        <v>0</v>
      </c>
      <c r="E22" s="197">
        <v>614</v>
      </c>
      <c r="F22" s="98">
        <v>0.05</v>
      </c>
      <c r="G22" s="98">
        <v>0.05</v>
      </c>
    </row>
    <row r="23" spans="1:7" ht="12.75" customHeight="1" x14ac:dyDescent="0.25">
      <c r="A23" s="96">
        <v>7391</v>
      </c>
      <c r="B23" s="96">
        <v>7391</v>
      </c>
      <c r="C23" s="59" t="s">
        <v>225</v>
      </c>
      <c r="D23" s="97">
        <v>0</v>
      </c>
      <c r="E23" s="197">
        <v>616.42999999999995</v>
      </c>
      <c r="F23" s="98">
        <v>0.05</v>
      </c>
      <c r="G23" s="98">
        <v>0.05</v>
      </c>
    </row>
    <row r="24" spans="1:7" ht="12.75" customHeight="1" x14ac:dyDescent="0.25">
      <c r="A24" s="96">
        <v>917</v>
      </c>
      <c r="B24" s="96">
        <v>2000050932697</v>
      </c>
      <c r="C24" s="59" t="s">
        <v>226</v>
      </c>
      <c r="D24" s="97">
        <v>0</v>
      </c>
      <c r="E24" s="197">
        <v>1985.41</v>
      </c>
      <c r="F24" s="98">
        <v>0.05</v>
      </c>
      <c r="G24" s="98">
        <v>0.05</v>
      </c>
    </row>
    <row r="25" spans="1:7" ht="12.75" customHeight="1" x14ac:dyDescent="0.25">
      <c r="A25" s="96">
        <v>917</v>
      </c>
      <c r="B25" s="96">
        <v>2000051079954</v>
      </c>
      <c r="C25" s="59" t="s">
        <v>227</v>
      </c>
      <c r="D25" s="97">
        <v>0</v>
      </c>
      <c r="E25" s="197">
        <v>576.66999999999996</v>
      </c>
      <c r="F25" s="98">
        <v>0.05</v>
      </c>
      <c r="G25" s="98">
        <v>0.05</v>
      </c>
    </row>
    <row r="26" spans="1:7" ht="12.75" customHeight="1" x14ac:dyDescent="0.25">
      <c r="A26" s="96">
        <v>917</v>
      </c>
      <c r="B26" s="96">
        <v>2000052231228</v>
      </c>
      <c r="C26" s="59" t="s">
        <v>228</v>
      </c>
      <c r="D26" s="97">
        <v>0</v>
      </c>
      <c r="E26" s="197">
        <v>0</v>
      </c>
      <c r="F26" s="98">
        <v>0</v>
      </c>
      <c r="G26" s="98">
        <v>0</v>
      </c>
    </row>
    <row r="27" spans="1:7" ht="12.75" customHeight="1" x14ac:dyDescent="0.25">
      <c r="A27" s="96">
        <v>927</v>
      </c>
      <c r="B27" s="96">
        <v>2000050570312</v>
      </c>
      <c r="C27" s="59" t="s">
        <v>230</v>
      </c>
      <c r="D27" s="97">
        <v>0</v>
      </c>
      <c r="E27" s="197">
        <v>273.27</v>
      </c>
      <c r="F27" s="98">
        <v>0.05</v>
      </c>
      <c r="G27" s="98">
        <v>0.05</v>
      </c>
    </row>
    <row r="28" spans="1:7" ht="12.75" customHeight="1" x14ac:dyDescent="0.25">
      <c r="A28" s="96">
        <v>928</v>
      </c>
      <c r="B28" s="96">
        <v>2000050662016</v>
      </c>
      <c r="C28" s="59" t="s">
        <v>231</v>
      </c>
      <c r="D28" s="97">
        <v>0</v>
      </c>
      <c r="E28" s="197">
        <v>678.38</v>
      </c>
      <c r="F28" s="98">
        <v>0.05</v>
      </c>
      <c r="G28" s="98">
        <v>0.05</v>
      </c>
    </row>
    <row r="29" spans="1:7" ht="12.75" customHeight="1" x14ac:dyDescent="0.25">
      <c r="A29" s="96">
        <v>938</v>
      </c>
      <c r="B29" s="96">
        <v>2000052659585</v>
      </c>
      <c r="C29" s="59" t="s">
        <v>234</v>
      </c>
      <c r="D29" s="97">
        <v>0</v>
      </c>
      <c r="E29" s="197">
        <v>0</v>
      </c>
      <c r="F29" s="98">
        <v>0</v>
      </c>
      <c r="G29" s="98">
        <v>0</v>
      </c>
    </row>
    <row r="30" spans="1:7" ht="12.75" customHeight="1" x14ac:dyDescent="0.25">
      <c r="A30" s="96">
        <v>921</v>
      </c>
      <c r="B30" s="96">
        <v>2000051445143</v>
      </c>
      <c r="C30" s="59" t="s">
        <v>238</v>
      </c>
      <c r="D30" s="97">
        <v>0</v>
      </c>
      <c r="E30" s="197">
        <v>608.62</v>
      </c>
      <c r="F30" s="98">
        <v>0.05</v>
      </c>
      <c r="G30" s="98">
        <v>0.05</v>
      </c>
    </row>
    <row r="31" spans="1:7" ht="12.75" customHeight="1" x14ac:dyDescent="0.25">
      <c r="A31" s="96">
        <v>922</v>
      </c>
      <c r="B31" s="96">
        <v>2000054431792</v>
      </c>
      <c r="C31" s="59" t="s">
        <v>239</v>
      </c>
      <c r="D31" s="97">
        <v>0</v>
      </c>
      <c r="E31" s="197">
        <v>359.58</v>
      </c>
      <c r="F31" s="98">
        <v>0.05</v>
      </c>
      <c r="G31" s="98">
        <v>0.05</v>
      </c>
    </row>
    <row r="32" spans="1:7" ht="12.75" customHeight="1" x14ac:dyDescent="0.25">
      <c r="A32" s="96">
        <v>939</v>
      </c>
      <c r="B32" s="96">
        <v>2000054674353</v>
      </c>
      <c r="C32" s="59" t="s">
        <v>240</v>
      </c>
      <c r="D32" s="97">
        <v>0</v>
      </c>
      <c r="E32" s="197">
        <v>3707</v>
      </c>
      <c r="F32" s="98">
        <v>0.05</v>
      </c>
      <c r="G32" s="98">
        <v>0.05</v>
      </c>
    </row>
    <row r="33" spans="1:7" ht="12.75" customHeight="1" x14ac:dyDescent="0.25">
      <c r="A33" s="96">
        <v>941</v>
      </c>
      <c r="B33" s="96">
        <v>2000055109283</v>
      </c>
      <c r="C33" s="59" t="s">
        <v>242</v>
      </c>
      <c r="D33" s="97">
        <v>0</v>
      </c>
      <c r="E33" s="197">
        <v>435.83</v>
      </c>
      <c r="F33" s="98">
        <v>0.05</v>
      </c>
      <c r="G33" s="98">
        <v>0.05</v>
      </c>
    </row>
    <row r="34" spans="1:7" ht="12.75" customHeight="1" x14ac:dyDescent="0.25">
      <c r="A34" s="96">
        <v>926</v>
      </c>
      <c r="B34" s="96">
        <v>2000055132450</v>
      </c>
      <c r="C34" s="59" t="s">
        <v>243</v>
      </c>
      <c r="D34" s="97">
        <v>0</v>
      </c>
      <c r="E34" s="197">
        <v>432.38</v>
      </c>
      <c r="F34" s="98">
        <v>0.05</v>
      </c>
      <c r="G34" s="98">
        <v>0.05</v>
      </c>
    </row>
    <row r="35" spans="1:7" ht="12.75" customHeight="1" x14ac:dyDescent="0.25">
      <c r="A35" s="96">
        <v>940</v>
      </c>
      <c r="B35" s="96">
        <v>2000055138762</v>
      </c>
      <c r="C35" s="59" t="s">
        <v>244</v>
      </c>
      <c r="D35" s="97">
        <v>0</v>
      </c>
      <c r="E35" s="197">
        <v>434.96</v>
      </c>
      <c r="F35" s="98">
        <v>0.05</v>
      </c>
      <c r="G35" s="98">
        <v>0.05</v>
      </c>
    </row>
    <row r="36" spans="1:7" ht="12.75" customHeight="1" x14ac:dyDescent="0.25">
      <c r="A36" s="96">
        <v>942</v>
      </c>
      <c r="B36" s="96">
        <v>2000055125824</v>
      </c>
      <c r="C36" s="59" t="s">
        <v>245</v>
      </c>
      <c r="D36" s="97">
        <v>0</v>
      </c>
      <c r="E36" s="197">
        <v>864.79</v>
      </c>
      <c r="F36" s="98">
        <v>0.05</v>
      </c>
      <c r="G36" s="98">
        <v>0.05</v>
      </c>
    </row>
    <row r="37" spans="1:7" ht="12.75" customHeight="1" x14ac:dyDescent="0.25">
      <c r="A37" s="96">
        <v>943</v>
      </c>
      <c r="B37" s="96">
        <v>2000055125833</v>
      </c>
      <c r="C37" s="59" t="s">
        <v>246</v>
      </c>
      <c r="D37" s="97">
        <v>0</v>
      </c>
      <c r="E37" s="197">
        <v>1275.24</v>
      </c>
      <c r="F37" s="98">
        <v>0.05</v>
      </c>
      <c r="G37" s="98">
        <v>0.05</v>
      </c>
    </row>
    <row r="38" spans="1:7" ht="12.75" customHeight="1" x14ac:dyDescent="0.25">
      <c r="A38" s="96">
        <v>944</v>
      </c>
      <c r="B38" s="96">
        <v>2000055213969</v>
      </c>
      <c r="C38" s="59" t="s">
        <v>247</v>
      </c>
      <c r="D38" s="97">
        <v>0</v>
      </c>
      <c r="E38" s="197">
        <v>606.5</v>
      </c>
      <c r="F38" s="98">
        <v>0.05</v>
      </c>
      <c r="G38" s="98">
        <v>0.05</v>
      </c>
    </row>
    <row r="39" spans="1:7" ht="12.75" customHeight="1" x14ac:dyDescent="0.25">
      <c r="A39" s="96">
        <v>7081</v>
      </c>
      <c r="B39" s="96">
        <v>7081</v>
      </c>
      <c r="C39" s="59" t="s">
        <v>254</v>
      </c>
      <c r="D39" s="97">
        <v>0</v>
      </c>
      <c r="E39" s="197">
        <v>10438.799999999999</v>
      </c>
      <c r="F39" s="98">
        <v>0.05</v>
      </c>
      <c r="G39" s="98">
        <v>0.05</v>
      </c>
    </row>
    <row r="40" spans="1:7" ht="12.75" customHeight="1" x14ac:dyDescent="0.25">
      <c r="A40" s="96">
        <v>7095</v>
      </c>
      <c r="B40" s="96">
        <v>7095</v>
      </c>
      <c r="C40" s="59" t="s">
        <v>255</v>
      </c>
      <c r="D40" s="97">
        <v>0</v>
      </c>
      <c r="E40" s="197">
        <v>7560.73</v>
      </c>
      <c r="F40" s="98">
        <v>0.05</v>
      </c>
      <c r="G40" s="98">
        <v>0.05</v>
      </c>
    </row>
    <row r="41" spans="1:7" ht="12.75" customHeight="1" x14ac:dyDescent="0.25">
      <c r="A41" s="96">
        <v>946</v>
      </c>
      <c r="B41" s="96">
        <v>2000055426214</v>
      </c>
      <c r="C41" s="59" t="s">
        <v>259</v>
      </c>
      <c r="D41" s="97">
        <v>0</v>
      </c>
      <c r="E41" s="197">
        <v>623.54</v>
      </c>
      <c r="F41" s="98">
        <v>0.05</v>
      </c>
      <c r="G41" s="98">
        <v>0.05</v>
      </c>
    </row>
    <row r="42" spans="1:7" ht="12.75" customHeight="1" x14ac:dyDescent="0.25">
      <c r="A42" s="96">
        <v>947</v>
      </c>
      <c r="B42" s="96">
        <v>2000055426241</v>
      </c>
      <c r="C42" s="59" t="s">
        <v>260</v>
      </c>
      <c r="D42" s="97">
        <v>0</v>
      </c>
      <c r="E42" s="197">
        <v>1416.64</v>
      </c>
      <c r="F42" s="98">
        <v>0.05</v>
      </c>
      <c r="G42" s="98">
        <v>0.05</v>
      </c>
    </row>
    <row r="43" spans="1:7" ht="12.75" customHeight="1" x14ac:dyDescent="0.25">
      <c r="A43" s="96">
        <v>7485</v>
      </c>
      <c r="B43" s="96">
        <v>7485</v>
      </c>
      <c r="C43" s="59" t="s">
        <v>261</v>
      </c>
      <c r="D43" s="97">
        <v>0</v>
      </c>
      <c r="E43" s="197">
        <v>1017.08</v>
      </c>
      <c r="F43" s="98">
        <v>0.05</v>
      </c>
      <c r="G43" s="98">
        <v>0.05</v>
      </c>
    </row>
    <row r="44" spans="1:7" ht="12.75" customHeight="1" x14ac:dyDescent="0.25">
      <c r="A44" s="96">
        <v>949</v>
      </c>
      <c r="B44" s="96">
        <v>2000055580583</v>
      </c>
      <c r="C44" s="59" t="s">
        <v>262</v>
      </c>
      <c r="D44" s="97">
        <v>0</v>
      </c>
      <c r="E44" s="197">
        <v>1008.82</v>
      </c>
      <c r="F44" s="98">
        <v>0.05</v>
      </c>
      <c r="G44" s="98">
        <v>0.05</v>
      </c>
    </row>
    <row r="45" spans="1:7" ht="12.75" customHeight="1" x14ac:dyDescent="0.25">
      <c r="A45" s="96">
        <v>611</v>
      </c>
      <c r="B45" s="96">
        <v>2000055580608</v>
      </c>
      <c r="C45" s="59" t="s">
        <v>263</v>
      </c>
      <c r="D45" s="97">
        <v>0</v>
      </c>
      <c r="E45" s="197">
        <v>619.45000000000005</v>
      </c>
      <c r="F45" s="98">
        <v>0.05</v>
      </c>
      <c r="G45" s="98">
        <v>0.05</v>
      </c>
    </row>
    <row r="46" spans="1:7" ht="12.75" customHeight="1" x14ac:dyDescent="0.25">
      <c r="A46" s="96">
        <v>612</v>
      </c>
      <c r="B46" s="96">
        <v>2000055582794</v>
      </c>
      <c r="C46" s="59" t="s">
        <v>264</v>
      </c>
      <c r="D46" s="97">
        <v>0</v>
      </c>
      <c r="E46" s="197">
        <v>2019.99</v>
      </c>
      <c r="F46" s="98">
        <v>0.05</v>
      </c>
      <c r="G46" s="98">
        <v>0.05</v>
      </c>
    </row>
    <row r="47" spans="1:7" ht="12.75" customHeight="1" x14ac:dyDescent="0.25">
      <c r="A47" s="96">
        <v>613</v>
      </c>
      <c r="B47" s="96">
        <v>2000055634991</v>
      </c>
      <c r="C47" s="59" t="s">
        <v>265</v>
      </c>
      <c r="D47" s="97">
        <v>0</v>
      </c>
      <c r="E47" s="197">
        <v>649.82000000000005</v>
      </c>
      <c r="F47" s="98">
        <v>0.05</v>
      </c>
      <c r="G47" s="98">
        <v>0.05</v>
      </c>
    </row>
    <row r="48" spans="1:7" ht="12.75" customHeight="1" x14ac:dyDescent="0.25">
      <c r="A48" s="96">
        <v>614</v>
      </c>
      <c r="B48" s="96">
        <v>2000055643203</v>
      </c>
      <c r="C48" s="59" t="s">
        <v>266</v>
      </c>
      <c r="D48" s="97">
        <v>0</v>
      </c>
      <c r="E48" s="197">
        <v>624.96</v>
      </c>
      <c r="F48" s="98">
        <v>0.05</v>
      </c>
      <c r="G48" s="98">
        <v>0.05</v>
      </c>
    </row>
    <row r="49" spans="1:7" ht="12.75" customHeight="1" x14ac:dyDescent="0.25">
      <c r="A49" s="96">
        <v>615</v>
      </c>
      <c r="B49" s="96">
        <v>2000055872917</v>
      </c>
      <c r="C49" s="59" t="s">
        <v>268</v>
      </c>
      <c r="D49" s="97">
        <v>0</v>
      </c>
      <c r="E49" s="197">
        <v>1500.88</v>
      </c>
      <c r="F49" s="98">
        <v>0.05</v>
      </c>
      <c r="G49" s="98">
        <v>0.05</v>
      </c>
    </row>
    <row r="50" spans="1:7" ht="12.75" customHeight="1" x14ac:dyDescent="0.25">
      <c r="A50" s="96">
        <v>616</v>
      </c>
      <c r="B50" s="96">
        <v>2000055600291</v>
      </c>
      <c r="C50" s="59" t="s">
        <v>269</v>
      </c>
      <c r="D50" s="97">
        <v>0</v>
      </c>
      <c r="E50" s="197">
        <v>1150.81</v>
      </c>
      <c r="F50" s="98">
        <v>0.05</v>
      </c>
      <c r="G50" s="98">
        <v>0.05</v>
      </c>
    </row>
    <row r="51" spans="1:7" ht="12.75" customHeight="1" x14ac:dyDescent="0.25">
      <c r="A51" s="96">
        <v>617</v>
      </c>
      <c r="B51" s="96">
        <v>2000055600200</v>
      </c>
      <c r="C51" s="59" t="s">
        <v>270</v>
      </c>
      <c r="D51" s="97">
        <v>0</v>
      </c>
      <c r="E51" s="197">
        <v>1114.3900000000001</v>
      </c>
      <c r="F51" s="98">
        <v>0.05</v>
      </c>
      <c r="G51" s="98">
        <v>0.05</v>
      </c>
    </row>
    <row r="52" spans="1:7" ht="12.75" customHeight="1" x14ac:dyDescent="0.25">
      <c r="A52" s="96">
        <v>619</v>
      </c>
      <c r="B52" s="96">
        <v>2000055918109</v>
      </c>
      <c r="C52" s="59" t="s">
        <v>271</v>
      </c>
      <c r="D52" s="97">
        <v>0</v>
      </c>
      <c r="E52" s="197">
        <v>624.57000000000005</v>
      </c>
      <c r="F52" s="98">
        <v>0.05</v>
      </c>
      <c r="G52" s="98">
        <v>0.05</v>
      </c>
    </row>
    <row r="53" spans="1:7" ht="12.75" customHeight="1" x14ac:dyDescent="0.25">
      <c r="A53" s="96">
        <v>620</v>
      </c>
      <c r="B53" s="96">
        <v>2000055969265</v>
      </c>
      <c r="C53" s="59" t="s">
        <v>272</v>
      </c>
      <c r="D53" s="97">
        <v>0</v>
      </c>
      <c r="E53" s="197">
        <v>1260.58</v>
      </c>
      <c r="F53" s="98">
        <v>0.05</v>
      </c>
      <c r="G53" s="98">
        <v>0.05</v>
      </c>
    </row>
    <row r="54" spans="1:7" ht="12.75" customHeight="1" x14ac:dyDescent="0.25">
      <c r="A54" s="96">
        <v>621</v>
      </c>
      <c r="B54" s="96">
        <v>2000055600399</v>
      </c>
      <c r="C54" s="59" t="s">
        <v>273</v>
      </c>
      <c r="D54" s="97">
        <v>0</v>
      </c>
      <c r="E54" s="197">
        <v>623.54</v>
      </c>
      <c r="F54" s="98">
        <v>0.05</v>
      </c>
      <c r="G54" s="98">
        <v>0.05</v>
      </c>
    </row>
    <row r="55" spans="1:7" ht="12.75" customHeight="1" x14ac:dyDescent="0.25">
      <c r="A55" s="96">
        <v>622</v>
      </c>
      <c r="B55" s="96">
        <v>2000055582776</v>
      </c>
      <c r="C55" s="59" t="s">
        <v>274</v>
      </c>
      <c r="D55" s="97">
        <v>0</v>
      </c>
      <c r="E55" s="197">
        <v>2765.65</v>
      </c>
      <c r="F55" s="98">
        <v>0.05</v>
      </c>
      <c r="G55" s="98">
        <v>0.05</v>
      </c>
    </row>
    <row r="56" spans="1:7" ht="12.75" customHeight="1" x14ac:dyDescent="0.25">
      <c r="A56" s="96">
        <v>623</v>
      </c>
      <c r="B56" s="96">
        <v>2000056041510</v>
      </c>
      <c r="C56" s="59" t="s">
        <v>275</v>
      </c>
      <c r="D56" s="97">
        <v>0</v>
      </c>
      <c r="E56" s="197">
        <v>5342.1</v>
      </c>
      <c r="F56" s="98">
        <v>0.05</v>
      </c>
      <c r="G56" s="98">
        <v>0.05</v>
      </c>
    </row>
    <row r="57" spans="1:7" ht="12.75" customHeight="1" x14ac:dyDescent="0.25">
      <c r="A57" s="96">
        <v>504</v>
      </c>
      <c r="B57" s="96">
        <v>2000056041529</v>
      </c>
      <c r="C57" s="59" t="s">
        <v>276</v>
      </c>
      <c r="D57" s="97">
        <v>0</v>
      </c>
      <c r="E57" s="197">
        <v>5342.1</v>
      </c>
      <c r="F57" s="98">
        <v>0.05</v>
      </c>
      <c r="G57" s="98">
        <v>0.05</v>
      </c>
    </row>
    <row r="58" spans="1:7" ht="12.75" customHeight="1" x14ac:dyDescent="0.25">
      <c r="A58" s="96">
        <v>624</v>
      </c>
      <c r="B58" s="96">
        <v>2000055916263</v>
      </c>
      <c r="C58" s="59" t="s">
        <v>277</v>
      </c>
      <c r="D58" s="97">
        <v>0</v>
      </c>
      <c r="E58" s="197">
        <v>1765.38</v>
      </c>
      <c r="F58" s="98">
        <v>0.05</v>
      </c>
      <c r="G58" s="98">
        <v>0.05</v>
      </c>
    </row>
    <row r="59" spans="1:7" ht="12.75" customHeight="1" x14ac:dyDescent="0.25">
      <c r="A59" s="96">
        <v>625</v>
      </c>
      <c r="B59" s="96">
        <v>2000055860122</v>
      </c>
      <c r="C59" s="59" t="s">
        <v>278</v>
      </c>
      <c r="D59" s="97">
        <v>0</v>
      </c>
      <c r="E59" s="197">
        <v>387.11</v>
      </c>
      <c r="F59" s="98">
        <v>0.05</v>
      </c>
      <c r="G59" s="98">
        <v>0.05</v>
      </c>
    </row>
    <row r="60" spans="1:7" ht="12.75" customHeight="1" x14ac:dyDescent="0.25">
      <c r="A60" s="96">
        <v>627</v>
      </c>
      <c r="B60" s="96">
        <v>2000055899583</v>
      </c>
      <c r="C60" s="59" t="s">
        <v>279</v>
      </c>
      <c r="D60" s="97">
        <v>0</v>
      </c>
      <c r="E60" s="197">
        <v>626.47</v>
      </c>
      <c r="F60" s="98">
        <v>0.05</v>
      </c>
      <c r="G60" s="98">
        <v>0.05</v>
      </c>
    </row>
    <row r="61" spans="1:7" ht="12.75" customHeight="1" x14ac:dyDescent="0.25">
      <c r="A61" s="96">
        <v>628</v>
      </c>
      <c r="B61" s="96">
        <v>2000055899538</v>
      </c>
      <c r="C61" s="59" t="s">
        <v>280</v>
      </c>
      <c r="D61" s="97">
        <v>0</v>
      </c>
      <c r="E61" s="197">
        <v>3647.98</v>
      </c>
      <c r="F61" s="98">
        <v>0.05</v>
      </c>
      <c r="G61" s="98">
        <v>0.05</v>
      </c>
    </row>
    <row r="62" spans="1:7" ht="12.75" customHeight="1" x14ac:dyDescent="0.25">
      <c r="A62" s="96">
        <v>629</v>
      </c>
      <c r="B62" s="96">
        <v>2000056041565</v>
      </c>
      <c r="C62" s="59" t="s">
        <v>281</v>
      </c>
      <c r="D62" s="97">
        <v>0</v>
      </c>
      <c r="E62" s="197">
        <v>3865.03</v>
      </c>
      <c r="F62" s="98">
        <v>0.05</v>
      </c>
      <c r="G62" s="98">
        <v>0.05</v>
      </c>
    </row>
    <row r="63" spans="1:7" ht="12.75" customHeight="1" x14ac:dyDescent="0.25">
      <c r="A63" s="96">
        <v>914</v>
      </c>
      <c r="B63" s="96" t="s">
        <v>283</v>
      </c>
      <c r="C63" s="59" t="s">
        <v>284</v>
      </c>
      <c r="D63" s="97">
        <v>0</v>
      </c>
      <c r="E63" s="197">
        <v>1842.72</v>
      </c>
      <c r="F63" s="98">
        <v>0.05</v>
      </c>
      <c r="G63" s="98">
        <v>0.05</v>
      </c>
    </row>
    <row r="64" spans="1:7" ht="12.75" customHeight="1" x14ac:dyDescent="0.25">
      <c r="A64" s="96">
        <v>630</v>
      </c>
      <c r="B64" s="96">
        <v>2000055582819</v>
      </c>
      <c r="C64" s="59" t="s">
        <v>286</v>
      </c>
      <c r="D64" s="97">
        <v>0</v>
      </c>
      <c r="E64" s="197">
        <v>627.26</v>
      </c>
      <c r="F64" s="98">
        <v>0.05</v>
      </c>
      <c r="G64" s="98">
        <v>0.05</v>
      </c>
    </row>
    <row r="65" spans="1:7" ht="12.75" customHeight="1" x14ac:dyDescent="0.25">
      <c r="A65" s="96">
        <v>631</v>
      </c>
      <c r="B65" s="96">
        <v>2000056442156</v>
      </c>
      <c r="C65" s="59" t="s">
        <v>287</v>
      </c>
      <c r="D65" s="97">
        <v>0</v>
      </c>
      <c r="E65" s="197">
        <v>286.81</v>
      </c>
      <c r="F65" s="98">
        <v>0.05</v>
      </c>
      <c r="G65" s="98">
        <v>0.05</v>
      </c>
    </row>
    <row r="66" spans="1:7" ht="12.75" customHeight="1" x14ac:dyDescent="0.25">
      <c r="A66" s="96">
        <v>632</v>
      </c>
      <c r="B66" s="96">
        <v>2000055894948</v>
      </c>
      <c r="C66" s="59" t="s">
        <v>288</v>
      </c>
      <c r="D66" s="97">
        <v>0</v>
      </c>
      <c r="E66" s="197">
        <v>627.45000000000005</v>
      </c>
      <c r="F66" s="98">
        <v>0.05</v>
      </c>
      <c r="G66" s="98">
        <v>0.05</v>
      </c>
    </row>
    <row r="67" spans="1:7" ht="12.75" customHeight="1" x14ac:dyDescent="0.25">
      <c r="A67" s="96">
        <v>633</v>
      </c>
      <c r="B67" s="96">
        <v>2000055630125</v>
      </c>
      <c r="C67" s="59" t="s">
        <v>289</v>
      </c>
      <c r="D67" s="97">
        <v>0</v>
      </c>
      <c r="E67" s="197">
        <v>429.88</v>
      </c>
      <c r="F67" s="98">
        <v>0.05</v>
      </c>
      <c r="G67" s="98">
        <v>0.05</v>
      </c>
    </row>
    <row r="68" spans="1:7" ht="12.75" customHeight="1" x14ac:dyDescent="0.25">
      <c r="A68" s="96">
        <v>634</v>
      </c>
      <c r="B68" s="96">
        <v>2000055845782</v>
      </c>
      <c r="C68" s="59" t="s">
        <v>290</v>
      </c>
      <c r="D68" s="97">
        <v>0</v>
      </c>
      <c r="E68" s="197">
        <v>433.02</v>
      </c>
      <c r="F68" s="98">
        <v>0.05</v>
      </c>
      <c r="G68" s="98">
        <v>0.05</v>
      </c>
    </row>
    <row r="69" spans="1:7" ht="12.75" customHeight="1" x14ac:dyDescent="0.25">
      <c r="A69" s="96">
        <v>635</v>
      </c>
      <c r="B69" s="96">
        <v>2000055856989</v>
      </c>
      <c r="C69" s="59" t="s">
        <v>291</v>
      </c>
      <c r="D69" s="97">
        <v>0</v>
      </c>
      <c r="E69" s="197">
        <v>3035.38</v>
      </c>
      <c r="F69" s="98">
        <v>0.05</v>
      </c>
      <c r="G69" s="98">
        <v>0.05</v>
      </c>
    </row>
    <row r="70" spans="1:7" ht="12.75" customHeight="1" x14ac:dyDescent="0.25">
      <c r="A70" s="96">
        <v>648</v>
      </c>
      <c r="B70" s="96">
        <v>2000056875324</v>
      </c>
      <c r="C70" s="59" t="s">
        <v>292</v>
      </c>
      <c r="D70" s="97">
        <v>0</v>
      </c>
      <c r="E70" s="197">
        <v>1399.68</v>
      </c>
      <c r="F70" s="98">
        <v>0.05</v>
      </c>
      <c r="G70" s="98">
        <v>0.05</v>
      </c>
    </row>
    <row r="71" spans="1:7" ht="12.75" customHeight="1" x14ac:dyDescent="0.25">
      <c r="A71" s="96">
        <v>639</v>
      </c>
      <c r="B71" s="96">
        <v>2000055875003</v>
      </c>
      <c r="C71" s="59" t="s">
        <v>293</v>
      </c>
      <c r="D71" s="97">
        <v>0</v>
      </c>
      <c r="E71" s="197">
        <v>2368.02</v>
      </c>
      <c r="F71" s="98">
        <v>0.05</v>
      </c>
      <c r="G71" s="98">
        <v>0.05</v>
      </c>
    </row>
    <row r="72" spans="1:7" ht="12.75" customHeight="1" x14ac:dyDescent="0.25">
      <c r="A72" s="96">
        <v>640</v>
      </c>
      <c r="B72" s="96">
        <v>2000055996668</v>
      </c>
      <c r="C72" s="59" t="s">
        <v>294</v>
      </c>
      <c r="D72" s="97">
        <v>0</v>
      </c>
      <c r="E72" s="197">
        <v>620.58000000000004</v>
      </c>
      <c r="F72" s="98">
        <v>0.05</v>
      </c>
      <c r="G72" s="98">
        <v>0.05</v>
      </c>
    </row>
    <row r="73" spans="1:7" ht="12.75" customHeight="1" x14ac:dyDescent="0.25">
      <c r="A73" s="96">
        <v>641</v>
      </c>
      <c r="B73" s="96">
        <v>2000055627888</v>
      </c>
      <c r="C73" s="59" t="s">
        <v>295</v>
      </c>
      <c r="D73" s="97">
        <v>0</v>
      </c>
      <c r="E73" s="197">
        <v>429.21</v>
      </c>
      <c r="F73" s="98">
        <v>0.05</v>
      </c>
      <c r="G73" s="98">
        <v>0.05</v>
      </c>
    </row>
    <row r="74" spans="1:7" ht="12.75" customHeight="1" x14ac:dyDescent="0.25">
      <c r="A74" s="96">
        <v>642</v>
      </c>
      <c r="B74" s="96">
        <v>2000055899797</v>
      </c>
      <c r="C74" s="59" t="s">
        <v>296</v>
      </c>
      <c r="D74" s="97">
        <v>0</v>
      </c>
      <c r="E74" s="197">
        <v>1370.51</v>
      </c>
      <c r="F74" s="98">
        <v>0.05</v>
      </c>
      <c r="G74" s="98">
        <v>0.05</v>
      </c>
    </row>
    <row r="75" spans="1:7" ht="12.75" customHeight="1" x14ac:dyDescent="0.25">
      <c r="A75" s="96">
        <v>645</v>
      </c>
      <c r="B75" s="96">
        <v>2000055924014</v>
      </c>
      <c r="C75" s="59" t="s">
        <v>297</v>
      </c>
      <c r="D75" s="97">
        <v>0</v>
      </c>
      <c r="E75" s="197">
        <v>3012.75</v>
      </c>
      <c r="F75" s="98">
        <v>0.05</v>
      </c>
      <c r="G75" s="98">
        <v>0.05</v>
      </c>
    </row>
    <row r="76" spans="1:7" ht="12.75" customHeight="1" x14ac:dyDescent="0.25">
      <c r="A76" s="96">
        <v>646</v>
      </c>
      <c r="B76" s="96">
        <v>2000055878705</v>
      </c>
      <c r="C76" s="59" t="s">
        <v>298</v>
      </c>
      <c r="D76" s="97">
        <v>0</v>
      </c>
      <c r="E76" s="197">
        <v>1450.38</v>
      </c>
      <c r="F76" s="98">
        <v>0.05</v>
      </c>
      <c r="G76" s="98">
        <v>0.05</v>
      </c>
    </row>
    <row r="77" spans="1:7" ht="12.75" customHeight="1" x14ac:dyDescent="0.25">
      <c r="A77" s="96" t="s">
        <v>300</v>
      </c>
      <c r="B77" s="96">
        <v>2000056762142</v>
      </c>
      <c r="C77" s="59" t="s">
        <v>301</v>
      </c>
      <c r="D77" s="97">
        <v>0</v>
      </c>
      <c r="E77" s="197">
        <v>1753.73</v>
      </c>
      <c r="F77" s="98">
        <v>0.05</v>
      </c>
      <c r="G77" s="98">
        <v>0.05</v>
      </c>
    </row>
    <row r="78" spans="1:7" ht="12.75" customHeight="1" x14ac:dyDescent="0.25">
      <c r="A78" s="96">
        <v>649</v>
      </c>
      <c r="B78" s="96">
        <v>2000055901300</v>
      </c>
      <c r="C78" s="59" t="s">
        <v>302</v>
      </c>
      <c r="D78" s="97">
        <v>0</v>
      </c>
      <c r="E78" s="197">
        <v>551.41</v>
      </c>
      <c r="F78" s="98">
        <v>0.05</v>
      </c>
      <c r="G78" s="98">
        <v>0.05</v>
      </c>
    </row>
    <row r="79" spans="1:7" ht="12.75" customHeight="1" x14ac:dyDescent="0.25">
      <c r="A79" s="96">
        <v>911</v>
      </c>
      <c r="B79" s="96">
        <v>2000055901355</v>
      </c>
      <c r="C79" s="59" t="s">
        <v>303</v>
      </c>
      <c r="D79" s="97">
        <v>0</v>
      </c>
      <c r="E79" s="197">
        <v>620.08000000000004</v>
      </c>
      <c r="F79" s="98">
        <v>0.05</v>
      </c>
      <c r="G79" s="98">
        <v>0.05</v>
      </c>
    </row>
    <row r="80" spans="1:7" ht="12.75" customHeight="1" x14ac:dyDescent="0.25">
      <c r="A80" s="96">
        <v>912</v>
      </c>
      <c r="B80" s="96">
        <v>2000055899398</v>
      </c>
      <c r="C80" s="59" t="s">
        <v>304</v>
      </c>
      <c r="D80" s="97">
        <v>0</v>
      </c>
      <c r="E80" s="197">
        <v>1932.76</v>
      </c>
      <c r="F80" s="98">
        <v>0.05</v>
      </c>
      <c r="G80" s="98">
        <v>0.05</v>
      </c>
    </row>
    <row r="81" spans="1:7" ht="12.75" customHeight="1" x14ac:dyDescent="0.25">
      <c r="A81" s="96">
        <v>952</v>
      </c>
      <c r="B81" s="96">
        <v>2000056479110</v>
      </c>
      <c r="C81" s="59" t="s">
        <v>305</v>
      </c>
      <c r="D81" s="97">
        <v>0</v>
      </c>
      <c r="E81" s="197">
        <v>3308.98</v>
      </c>
      <c r="F81" s="98">
        <v>0.05</v>
      </c>
      <c r="G81" s="98">
        <v>0.05</v>
      </c>
    </row>
    <row r="82" spans="1:7" ht="12.75" customHeight="1" x14ac:dyDescent="0.25">
      <c r="A82" s="96">
        <v>913</v>
      </c>
      <c r="B82" s="96">
        <v>2000055858727</v>
      </c>
      <c r="C82" s="59" t="s">
        <v>306</v>
      </c>
      <c r="D82" s="97">
        <v>0</v>
      </c>
      <c r="E82" s="197">
        <v>1301.29</v>
      </c>
      <c r="F82" s="98">
        <v>0.05</v>
      </c>
      <c r="G82" s="98">
        <v>0.05</v>
      </c>
    </row>
    <row r="83" spans="1:7" ht="12.75" customHeight="1" x14ac:dyDescent="0.25">
      <c r="A83" s="96" t="s">
        <v>308</v>
      </c>
      <c r="B83" s="96">
        <v>2000056951269</v>
      </c>
      <c r="C83" s="59" t="s">
        <v>309</v>
      </c>
      <c r="D83" s="97">
        <v>0</v>
      </c>
      <c r="E83" s="197">
        <v>11954.23</v>
      </c>
      <c r="F83" s="98">
        <v>0.05</v>
      </c>
      <c r="G83" s="98">
        <v>0.05</v>
      </c>
    </row>
    <row r="84" spans="1:7" ht="12.75" customHeight="1" x14ac:dyDescent="0.25">
      <c r="A84" s="96">
        <v>958</v>
      </c>
      <c r="B84" s="96">
        <v>2000056277280</v>
      </c>
      <c r="C84" s="59" t="s">
        <v>310</v>
      </c>
      <c r="D84" s="97">
        <v>0</v>
      </c>
      <c r="E84" s="197">
        <v>611.54</v>
      </c>
      <c r="F84" s="98">
        <v>0.05</v>
      </c>
      <c r="G84" s="98">
        <v>0.05</v>
      </c>
    </row>
    <row r="85" spans="1:7" ht="12.75" customHeight="1" x14ac:dyDescent="0.25">
      <c r="A85" s="96">
        <v>626</v>
      </c>
      <c r="B85" s="96">
        <v>2000056113323</v>
      </c>
      <c r="C85" s="59" t="s">
        <v>311</v>
      </c>
      <c r="D85" s="97">
        <v>0</v>
      </c>
      <c r="E85" s="197">
        <v>623.54</v>
      </c>
      <c r="F85" s="98">
        <v>0.05</v>
      </c>
      <c r="G85" s="98">
        <v>0.05</v>
      </c>
    </row>
    <row r="86" spans="1:7" ht="12.75" customHeight="1" x14ac:dyDescent="0.25">
      <c r="A86" s="96">
        <v>607</v>
      </c>
      <c r="B86" s="96">
        <v>2000056212628</v>
      </c>
      <c r="C86" s="59" t="s">
        <v>312</v>
      </c>
      <c r="D86" s="97">
        <v>0</v>
      </c>
      <c r="E86" s="197">
        <v>622.91999999999996</v>
      </c>
      <c r="F86" s="98">
        <v>0.05</v>
      </c>
      <c r="G86" s="98">
        <v>0.05</v>
      </c>
    </row>
    <row r="87" spans="1:7" ht="12.75" customHeight="1" x14ac:dyDescent="0.25">
      <c r="A87" s="96">
        <v>915</v>
      </c>
      <c r="B87" s="96">
        <v>2000055924032</v>
      </c>
      <c r="C87" s="59" t="s">
        <v>313</v>
      </c>
      <c r="D87" s="97">
        <v>0</v>
      </c>
      <c r="E87" s="197">
        <v>1740.19</v>
      </c>
      <c r="F87" s="98">
        <v>0.05</v>
      </c>
      <c r="G87" s="98">
        <v>0.05</v>
      </c>
    </row>
    <row r="88" spans="1:7" ht="12.75" customHeight="1" x14ac:dyDescent="0.25">
      <c r="A88" s="96">
        <v>608</v>
      </c>
      <c r="B88" s="96">
        <v>2000056127292</v>
      </c>
      <c r="C88" s="59" t="s">
        <v>314</v>
      </c>
      <c r="D88" s="97">
        <v>0</v>
      </c>
      <c r="E88" s="197">
        <v>2359.92</v>
      </c>
      <c r="F88" s="98">
        <v>0.05</v>
      </c>
      <c r="G88" s="98">
        <v>0.05</v>
      </c>
    </row>
    <row r="89" spans="1:7" ht="12.75" customHeight="1" x14ac:dyDescent="0.25">
      <c r="A89" s="96">
        <v>959</v>
      </c>
      <c r="B89" s="96">
        <v>2000056455270</v>
      </c>
      <c r="C89" s="59" t="s">
        <v>315</v>
      </c>
      <c r="D89" s="97">
        <v>0</v>
      </c>
      <c r="E89" s="197">
        <v>620.64</v>
      </c>
      <c r="F89" s="98">
        <v>0.05</v>
      </c>
      <c r="G89" s="98">
        <v>0.05</v>
      </c>
    </row>
    <row r="90" spans="1:7" ht="12.75" customHeight="1" x14ac:dyDescent="0.25">
      <c r="A90" s="96">
        <v>609</v>
      </c>
      <c r="B90" s="96">
        <v>2000056021319</v>
      </c>
      <c r="C90" s="59" t="s">
        <v>316</v>
      </c>
      <c r="D90" s="97">
        <v>0</v>
      </c>
      <c r="E90" s="197">
        <v>7739.68</v>
      </c>
      <c r="F90" s="98">
        <v>0.05</v>
      </c>
      <c r="G90" s="98">
        <v>0.05</v>
      </c>
    </row>
    <row r="91" spans="1:7" ht="12.75" customHeight="1" x14ac:dyDescent="0.25">
      <c r="A91" s="96">
        <v>916</v>
      </c>
      <c r="B91" s="96">
        <v>2000055815013</v>
      </c>
      <c r="C91" s="59" t="s">
        <v>317</v>
      </c>
      <c r="D91" s="97">
        <v>0</v>
      </c>
      <c r="E91" s="197">
        <v>2750.98</v>
      </c>
      <c r="F91" s="98">
        <v>0.05</v>
      </c>
      <c r="G91" s="98">
        <v>0.05</v>
      </c>
    </row>
    <row r="92" spans="1:7" ht="12.75" customHeight="1" x14ac:dyDescent="0.25">
      <c r="A92" s="96">
        <v>960</v>
      </c>
      <c r="B92" s="96">
        <v>2000056244986</v>
      </c>
      <c r="C92" s="59" t="s">
        <v>318</v>
      </c>
      <c r="D92" s="97">
        <v>0</v>
      </c>
      <c r="E92" s="197">
        <v>613.41</v>
      </c>
      <c r="F92" s="98">
        <v>0.05</v>
      </c>
      <c r="G92" s="98">
        <v>0.05</v>
      </c>
    </row>
    <row r="93" spans="1:7" ht="12.75" customHeight="1" x14ac:dyDescent="0.25">
      <c r="A93" s="96">
        <v>600</v>
      </c>
      <c r="B93" s="96">
        <v>2000056148804</v>
      </c>
      <c r="C93" s="59" t="s">
        <v>319</v>
      </c>
      <c r="D93" s="97">
        <v>0</v>
      </c>
      <c r="E93" s="197">
        <v>2528.4699999999998</v>
      </c>
      <c r="F93" s="98">
        <v>0.05</v>
      </c>
      <c r="G93" s="98">
        <v>0.05</v>
      </c>
    </row>
    <row r="94" spans="1:7" ht="12.75" customHeight="1" x14ac:dyDescent="0.25">
      <c r="A94" s="96">
        <v>601</v>
      </c>
      <c r="B94" s="96">
        <v>2000056082135</v>
      </c>
      <c r="C94" s="59" t="s">
        <v>320</v>
      </c>
      <c r="D94" s="97">
        <v>0</v>
      </c>
      <c r="E94" s="197">
        <v>846.35</v>
      </c>
      <c r="F94" s="98">
        <v>0.05</v>
      </c>
      <c r="G94" s="98">
        <v>0.05</v>
      </c>
    </row>
    <row r="95" spans="1:7" ht="12.75" customHeight="1" x14ac:dyDescent="0.25">
      <c r="A95" s="96">
        <v>602</v>
      </c>
      <c r="B95" s="96">
        <v>2000056194261</v>
      </c>
      <c r="C95" s="59" t="s">
        <v>321</v>
      </c>
      <c r="D95" s="97">
        <v>0</v>
      </c>
      <c r="E95" s="197">
        <v>733.64</v>
      </c>
      <c r="F95" s="98">
        <v>0.05</v>
      </c>
      <c r="G95" s="98">
        <v>0.05</v>
      </c>
    </row>
    <row r="96" spans="1:7" ht="12.75" customHeight="1" x14ac:dyDescent="0.25">
      <c r="A96" s="96">
        <v>647</v>
      </c>
      <c r="B96" s="96">
        <v>2000055881629</v>
      </c>
      <c r="C96" s="59" t="s">
        <v>322</v>
      </c>
      <c r="D96" s="97">
        <v>0</v>
      </c>
      <c r="E96" s="197">
        <v>1756.43</v>
      </c>
      <c r="F96" s="98">
        <v>0.05</v>
      </c>
      <c r="G96" s="98">
        <v>0.05</v>
      </c>
    </row>
    <row r="97" spans="1:7" x14ac:dyDescent="0.25">
      <c r="A97" s="96">
        <v>954</v>
      </c>
      <c r="B97" s="96">
        <v>2000056474812</v>
      </c>
      <c r="C97" s="59" t="s">
        <v>323</v>
      </c>
      <c r="D97" s="97">
        <v>0</v>
      </c>
      <c r="E97" s="197">
        <v>1885.15</v>
      </c>
      <c r="F97" s="98">
        <v>0.05</v>
      </c>
      <c r="G97" s="98">
        <v>0.05</v>
      </c>
    </row>
    <row r="98" spans="1:7" x14ac:dyDescent="0.25">
      <c r="A98" s="96">
        <v>603</v>
      </c>
      <c r="B98" s="96">
        <v>2000056179495</v>
      </c>
      <c r="C98" s="59" t="s">
        <v>324</v>
      </c>
      <c r="D98" s="97">
        <v>0</v>
      </c>
      <c r="E98" s="197">
        <v>1121.4100000000001</v>
      </c>
      <c r="F98" s="98">
        <v>0.05</v>
      </c>
      <c r="G98" s="98">
        <v>0.05</v>
      </c>
    </row>
    <row r="99" spans="1:7" x14ac:dyDescent="0.25">
      <c r="A99" s="96">
        <v>604</v>
      </c>
      <c r="B99" s="96">
        <v>2000056205310</v>
      </c>
      <c r="C99" s="59" t="s">
        <v>325</v>
      </c>
      <c r="D99" s="97">
        <v>0</v>
      </c>
      <c r="E99" s="197">
        <v>1852.25</v>
      </c>
      <c r="F99" s="98">
        <v>0.05</v>
      </c>
      <c r="G99" s="98">
        <v>0.05</v>
      </c>
    </row>
    <row r="100" spans="1:7" x14ac:dyDescent="0.25">
      <c r="A100" s="96">
        <v>636</v>
      </c>
      <c r="B100" s="96">
        <v>2000056199951</v>
      </c>
      <c r="C100" s="59" t="s">
        <v>326</v>
      </c>
      <c r="D100" s="97">
        <v>0</v>
      </c>
      <c r="E100" s="197">
        <v>841.06</v>
      </c>
      <c r="F100" s="98">
        <v>0.05</v>
      </c>
      <c r="G100" s="98">
        <v>0.05</v>
      </c>
    </row>
    <row r="101" spans="1:7" x14ac:dyDescent="0.25">
      <c r="A101" s="96">
        <v>964</v>
      </c>
      <c r="B101" s="96">
        <v>2000056063718</v>
      </c>
      <c r="C101" s="59" t="s">
        <v>327</v>
      </c>
      <c r="D101" s="97">
        <v>0</v>
      </c>
      <c r="E101" s="197">
        <v>2591.64</v>
      </c>
      <c r="F101" s="98">
        <v>0.05</v>
      </c>
      <c r="G101" s="98">
        <v>0.05</v>
      </c>
    </row>
    <row r="102" spans="1:7" x14ac:dyDescent="0.25">
      <c r="A102" s="96">
        <v>404</v>
      </c>
      <c r="B102" s="96">
        <v>2000056300489</v>
      </c>
      <c r="C102" s="59" t="s">
        <v>328</v>
      </c>
      <c r="D102" s="97">
        <v>0</v>
      </c>
      <c r="E102" s="197">
        <v>627.25</v>
      </c>
      <c r="F102" s="98">
        <v>0.05</v>
      </c>
      <c r="G102" s="98">
        <v>0.05</v>
      </c>
    </row>
    <row r="103" spans="1:7" x14ac:dyDescent="0.25">
      <c r="A103" s="96">
        <v>945</v>
      </c>
      <c r="B103" s="96">
        <v>2000055907817</v>
      </c>
      <c r="C103" s="59" t="s">
        <v>329</v>
      </c>
      <c r="D103" s="97">
        <v>0</v>
      </c>
      <c r="E103" s="197">
        <v>626.02</v>
      </c>
      <c r="F103" s="98">
        <v>0.05</v>
      </c>
      <c r="G103" s="98">
        <v>0.05</v>
      </c>
    </row>
    <row r="104" spans="1:7" x14ac:dyDescent="0.25">
      <c r="A104" s="96">
        <v>936</v>
      </c>
      <c r="B104" s="96">
        <v>2000055904782</v>
      </c>
      <c r="C104" s="59" t="s">
        <v>330</v>
      </c>
      <c r="D104" s="97">
        <v>0</v>
      </c>
      <c r="E104" s="197">
        <v>622.85</v>
      </c>
      <c r="F104" s="98">
        <v>0.05</v>
      </c>
      <c r="G104" s="98">
        <v>0.05</v>
      </c>
    </row>
    <row r="105" spans="1:7" x14ac:dyDescent="0.25">
      <c r="A105" s="96">
        <v>781</v>
      </c>
      <c r="B105" s="96">
        <v>2000055926128</v>
      </c>
      <c r="C105" s="59" t="s">
        <v>331</v>
      </c>
      <c r="D105" s="97">
        <v>0</v>
      </c>
      <c r="E105" s="197">
        <v>935.12</v>
      </c>
      <c r="F105" s="98">
        <v>0.05</v>
      </c>
      <c r="G105" s="98">
        <v>0.05</v>
      </c>
    </row>
    <row r="106" spans="1:7" x14ac:dyDescent="0.25">
      <c r="A106" s="96">
        <v>968</v>
      </c>
      <c r="B106" s="96">
        <v>2000056199793</v>
      </c>
      <c r="C106" s="59" t="s">
        <v>332</v>
      </c>
      <c r="D106" s="97">
        <v>0</v>
      </c>
      <c r="E106" s="197">
        <v>2367.4899999999998</v>
      </c>
      <c r="F106" s="98">
        <v>0.05</v>
      </c>
      <c r="G106" s="98">
        <v>0.05</v>
      </c>
    </row>
    <row r="107" spans="1:7" x14ac:dyDescent="0.25">
      <c r="A107" s="96">
        <v>970</v>
      </c>
      <c r="B107" s="96">
        <v>2000056222894</v>
      </c>
      <c r="C107" s="59" t="s">
        <v>333</v>
      </c>
      <c r="D107" s="97">
        <v>0</v>
      </c>
      <c r="E107" s="197">
        <v>617.29999999999995</v>
      </c>
      <c r="F107" s="98">
        <v>0.05</v>
      </c>
      <c r="G107" s="98">
        <v>0.05</v>
      </c>
    </row>
    <row r="108" spans="1:7" x14ac:dyDescent="0.25">
      <c r="A108" s="96">
        <v>971</v>
      </c>
      <c r="B108" s="96">
        <v>2000056002316</v>
      </c>
      <c r="C108" s="59" t="s">
        <v>334</v>
      </c>
      <c r="D108" s="97">
        <v>0</v>
      </c>
      <c r="E108" s="197">
        <v>4518.18</v>
      </c>
      <c r="F108" s="98">
        <v>0.05</v>
      </c>
      <c r="G108" s="98">
        <v>0.05</v>
      </c>
    </row>
    <row r="109" spans="1:7" x14ac:dyDescent="0.25">
      <c r="A109" s="96">
        <v>777</v>
      </c>
      <c r="B109" s="96">
        <v>2000055904807</v>
      </c>
      <c r="C109" s="59" t="s">
        <v>335</v>
      </c>
      <c r="D109" s="97">
        <v>0</v>
      </c>
      <c r="E109" s="197">
        <v>620.46</v>
      </c>
      <c r="F109" s="98">
        <v>0.05</v>
      </c>
      <c r="G109" s="98">
        <v>0.05</v>
      </c>
    </row>
    <row r="110" spans="1:7" x14ac:dyDescent="0.25">
      <c r="A110" s="96">
        <v>778</v>
      </c>
      <c r="B110" s="96">
        <v>2000055916281</v>
      </c>
      <c r="C110" s="59" t="s">
        <v>336</v>
      </c>
      <c r="D110" s="97">
        <v>0</v>
      </c>
      <c r="E110" s="197">
        <v>619.45000000000005</v>
      </c>
      <c r="F110" s="98">
        <v>0.05</v>
      </c>
      <c r="G110" s="98">
        <v>0.05</v>
      </c>
    </row>
    <row r="111" spans="1:7" x14ac:dyDescent="0.25">
      <c r="A111" s="96">
        <v>779</v>
      </c>
      <c r="B111" s="96">
        <v>2000055891176</v>
      </c>
      <c r="C111" s="59" t="s">
        <v>337</v>
      </c>
      <c r="D111" s="97">
        <v>0</v>
      </c>
      <c r="E111" s="197">
        <v>2009.97</v>
      </c>
      <c r="F111" s="98">
        <v>0.05</v>
      </c>
      <c r="G111" s="98">
        <v>0.05</v>
      </c>
    </row>
    <row r="112" spans="1:7" x14ac:dyDescent="0.25">
      <c r="A112" s="96">
        <v>972</v>
      </c>
      <c r="B112" s="96">
        <v>2000056147387</v>
      </c>
      <c r="C112" s="59" t="s">
        <v>338</v>
      </c>
      <c r="D112" s="97">
        <v>0</v>
      </c>
      <c r="E112" s="197">
        <v>3892.84</v>
      </c>
      <c r="F112" s="98">
        <v>0.05</v>
      </c>
      <c r="G112" s="98">
        <v>0.05</v>
      </c>
    </row>
    <row r="113" spans="1:7" x14ac:dyDescent="0.25">
      <c r="A113" s="96">
        <v>780</v>
      </c>
      <c r="B113" s="96">
        <v>2000055908546</v>
      </c>
      <c r="C113" s="59" t="s">
        <v>339</v>
      </c>
      <c r="D113" s="97">
        <v>0</v>
      </c>
      <c r="E113" s="197">
        <v>432.55</v>
      </c>
      <c r="F113" s="98">
        <v>0.05</v>
      </c>
      <c r="G113" s="98">
        <v>0.05</v>
      </c>
    </row>
    <row r="114" spans="1:7" x14ac:dyDescent="0.25">
      <c r="A114" s="96">
        <v>974</v>
      </c>
      <c r="B114" s="96">
        <v>2000056049280</v>
      </c>
      <c r="C114" s="59" t="s">
        <v>340</v>
      </c>
      <c r="D114" s="97">
        <v>0</v>
      </c>
      <c r="E114" s="197">
        <v>432.52</v>
      </c>
      <c r="F114" s="98">
        <v>0.05</v>
      </c>
      <c r="G114" s="98">
        <v>0.05</v>
      </c>
    </row>
    <row r="115" spans="1:7" x14ac:dyDescent="0.25">
      <c r="A115" s="96">
        <v>782</v>
      </c>
      <c r="B115" s="96">
        <v>2000056049314</v>
      </c>
      <c r="C115" s="59" t="s">
        <v>341</v>
      </c>
      <c r="D115" s="97">
        <v>0</v>
      </c>
      <c r="E115" s="197">
        <v>432.3</v>
      </c>
      <c r="F115" s="98">
        <v>0.05</v>
      </c>
      <c r="G115" s="98">
        <v>0.05</v>
      </c>
    </row>
    <row r="116" spans="1:7" x14ac:dyDescent="0.25">
      <c r="A116" s="96" t="s">
        <v>343</v>
      </c>
      <c r="B116" s="96">
        <v>2000056827915</v>
      </c>
      <c r="C116" s="59" t="s">
        <v>344</v>
      </c>
      <c r="D116" s="97">
        <v>0</v>
      </c>
      <c r="E116" s="197">
        <v>412.94</v>
      </c>
      <c r="F116" s="98">
        <v>0.05</v>
      </c>
      <c r="G116" s="98">
        <v>0.05</v>
      </c>
    </row>
    <row r="117" spans="1:7" x14ac:dyDescent="0.25">
      <c r="A117" s="96">
        <v>783</v>
      </c>
      <c r="B117" s="96">
        <v>2000056169822</v>
      </c>
      <c r="C117" s="59" t="s">
        <v>345</v>
      </c>
      <c r="D117" s="97">
        <v>0</v>
      </c>
      <c r="E117" s="197">
        <v>1346.97</v>
      </c>
      <c r="F117" s="98">
        <v>0.05</v>
      </c>
      <c r="G117" s="98">
        <v>0.05</v>
      </c>
    </row>
    <row r="118" spans="1:7" x14ac:dyDescent="0.25">
      <c r="A118" s="96">
        <v>784</v>
      </c>
      <c r="B118" s="96">
        <v>2000056179680</v>
      </c>
      <c r="C118" s="59" t="s">
        <v>346</v>
      </c>
      <c r="D118" s="97">
        <v>0</v>
      </c>
      <c r="E118" s="197">
        <v>750.86</v>
      </c>
      <c r="F118" s="98">
        <v>0.05</v>
      </c>
      <c r="G118" s="98">
        <v>0.05</v>
      </c>
    </row>
    <row r="119" spans="1:7" x14ac:dyDescent="0.25">
      <c r="A119" s="96">
        <v>785</v>
      </c>
      <c r="B119" s="96">
        <v>2000056107125</v>
      </c>
      <c r="C119" s="59" t="s">
        <v>347</v>
      </c>
      <c r="D119" s="97">
        <v>0</v>
      </c>
      <c r="E119" s="197">
        <v>625.11</v>
      </c>
      <c r="F119" s="98">
        <v>0.05</v>
      </c>
      <c r="G119" s="98">
        <v>0.05</v>
      </c>
    </row>
    <row r="120" spans="1:7" x14ac:dyDescent="0.25">
      <c r="A120" s="96">
        <v>786</v>
      </c>
      <c r="B120" s="96">
        <v>2000056113963</v>
      </c>
      <c r="C120" s="59" t="s">
        <v>348</v>
      </c>
      <c r="D120" s="97">
        <v>0</v>
      </c>
      <c r="E120" s="197">
        <v>624.05999999999995</v>
      </c>
      <c r="F120" s="98">
        <v>0.05</v>
      </c>
      <c r="G120" s="98">
        <v>0.05</v>
      </c>
    </row>
    <row r="121" spans="1:7" x14ac:dyDescent="0.25">
      <c r="A121" s="96">
        <v>787</v>
      </c>
      <c r="B121" s="96">
        <v>2000056138160</v>
      </c>
      <c r="C121" s="59" t="s">
        <v>349</v>
      </c>
      <c r="D121" s="97">
        <v>0</v>
      </c>
      <c r="E121" s="197">
        <v>627.67999999999995</v>
      </c>
      <c r="F121" s="98">
        <v>0.05</v>
      </c>
      <c r="G121" s="98">
        <v>0.05</v>
      </c>
    </row>
    <row r="122" spans="1:7" x14ac:dyDescent="0.25">
      <c r="A122" s="96">
        <v>788</v>
      </c>
      <c r="B122" s="96">
        <v>2000056167922</v>
      </c>
      <c r="C122" s="59" t="s">
        <v>350</v>
      </c>
      <c r="D122" s="97">
        <v>0</v>
      </c>
      <c r="E122" s="197">
        <v>435.79</v>
      </c>
      <c r="F122" s="98">
        <v>0.05</v>
      </c>
      <c r="G122" s="98">
        <v>0.05</v>
      </c>
    </row>
    <row r="123" spans="1:7" x14ac:dyDescent="0.25">
      <c r="A123" s="96">
        <v>956</v>
      </c>
      <c r="B123" s="96">
        <v>2000056537783</v>
      </c>
      <c r="C123" s="59" t="s">
        <v>351</v>
      </c>
      <c r="D123" s="97">
        <v>0</v>
      </c>
      <c r="E123" s="197">
        <v>5249</v>
      </c>
      <c r="F123" s="98">
        <v>0.05</v>
      </c>
      <c r="G123" s="98">
        <v>0.05</v>
      </c>
    </row>
    <row r="124" spans="1:7" ht="25" x14ac:dyDescent="0.25">
      <c r="A124" s="96">
        <v>789</v>
      </c>
      <c r="B124" s="96" t="s">
        <v>352</v>
      </c>
      <c r="C124" s="59" t="s">
        <v>353</v>
      </c>
      <c r="D124" s="97">
        <v>0</v>
      </c>
      <c r="E124" s="197">
        <v>13213.94</v>
      </c>
      <c r="F124" s="98">
        <v>0.05</v>
      </c>
      <c r="G124" s="98">
        <v>0.05</v>
      </c>
    </row>
    <row r="125" spans="1:7" x14ac:dyDescent="0.25">
      <c r="A125" s="96">
        <v>790</v>
      </c>
      <c r="B125" s="96">
        <v>2000056147261</v>
      </c>
      <c r="C125" s="59" t="s">
        <v>354</v>
      </c>
      <c r="D125" s="97">
        <v>0</v>
      </c>
      <c r="E125" s="197">
        <v>1345.08</v>
      </c>
      <c r="F125" s="98">
        <v>0.05</v>
      </c>
      <c r="G125" s="98">
        <v>0.05</v>
      </c>
    </row>
    <row r="126" spans="1:7" x14ac:dyDescent="0.25">
      <c r="A126" s="96">
        <v>791</v>
      </c>
      <c r="B126" s="96">
        <v>2000055932238</v>
      </c>
      <c r="C126" s="59" t="s">
        <v>355</v>
      </c>
      <c r="D126" s="97">
        <v>0</v>
      </c>
      <c r="E126" s="197">
        <v>628.51</v>
      </c>
      <c r="F126" s="98">
        <v>0.05</v>
      </c>
      <c r="G126" s="98">
        <v>0.05</v>
      </c>
    </row>
    <row r="127" spans="1:7" x14ac:dyDescent="0.25">
      <c r="A127" s="96">
        <v>962</v>
      </c>
      <c r="B127" s="96">
        <v>2000056441384</v>
      </c>
      <c r="C127" s="59" t="s">
        <v>358</v>
      </c>
      <c r="D127" s="97">
        <v>0</v>
      </c>
      <c r="E127" s="197">
        <v>748.95</v>
      </c>
      <c r="F127" s="98">
        <v>0.05</v>
      </c>
      <c r="G127" s="98">
        <v>0.05</v>
      </c>
    </row>
    <row r="128" spans="1:7" x14ac:dyDescent="0.25">
      <c r="A128" s="96">
        <v>792</v>
      </c>
      <c r="B128" s="96">
        <v>2000056204965</v>
      </c>
      <c r="C128" s="59" t="s">
        <v>359</v>
      </c>
      <c r="D128" s="97">
        <v>0</v>
      </c>
      <c r="E128" s="197">
        <v>9336.6</v>
      </c>
      <c r="F128" s="98">
        <v>0.05</v>
      </c>
      <c r="G128" s="98">
        <v>0.05</v>
      </c>
    </row>
    <row r="129" spans="1:7" x14ac:dyDescent="0.25">
      <c r="A129" s="96">
        <v>618</v>
      </c>
      <c r="B129" s="96">
        <v>2000056439613</v>
      </c>
      <c r="C129" s="59" t="s">
        <v>360</v>
      </c>
      <c r="D129" s="97">
        <v>0</v>
      </c>
      <c r="E129" s="197">
        <v>5787.35</v>
      </c>
      <c r="F129" s="98">
        <v>0.05</v>
      </c>
      <c r="G129" s="98">
        <v>0.05</v>
      </c>
    </row>
    <row r="130" spans="1:7" x14ac:dyDescent="0.25">
      <c r="A130" s="96">
        <v>793</v>
      </c>
      <c r="B130" s="96">
        <v>2000056147401</v>
      </c>
      <c r="C130" s="59" t="s">
        <v>361</v>
      </c>
      <c r="D130" s="97">
        <v>0</v>
      </c>
      <c r="E130" s="197">
        <v>627.78</v>
      </c>
      <c r="F130" s="98">
        <v>0.05</v>
      </c>
      <c r="G130" s="98">
        <v>0.05</v>
      </c>
    </row>
    <row r="131" spans="1:7" x14ac:dyDescent="0.25">
      <c r="A131" s="96">
        <v>989</v>
      </c>
      <c r="B131" s="96">
        <v>2000056359863</v>
      </c>
      <c r="C131" s="59" t="s">
        <v>362</v>
      </c>
      <c r="D131" s="97">
        <v>0</v>
      </c>
      <c r="E131" s="197">
        <v>4546.08</v>
      </c>
      <c r="F131" s="98">
        <v>0.05</v>
      </c>
      <c r="G131" s="98">
        <v>0.05</v>
      </c>
    </row>
    <row r="132" spans="1:7" x14ac:dyDescent="0.25">
      <c r="A132" s="96">
        <v>794</v>
      </c>
      <c r="B132" s="96">
        <v>2000056202407</v>
      </c>
      <c r="C132" s="59" t="s">
        <v>363</v>
      </c>
      <c r="D132" s="97">
        <v>0</v>
      </c>
      <c r="E132" s="197">
        <v>2382.96</v>
      </c>
      <c r="F132" s="98">
        <v>0.05</v>
      </c>
      <c r="G132" s="98">
        <v>0.05</v>
      </c>
    </row>
    <row r="133" spans="1:7" x14ac:dyDescent="0.25">
      <c r="A133" s="96">
        <v>963</v>
      </c>
      <c r="B133" s="96">
        <v>2000056452118</v>
      </c>
      <c r="C133" s="59" t="s">
        <v>364</v>
      </c>
      <c r="D133" s="97">
        <v>0</v>
      </c>
      <c r="E133" s="197">
        <v>870.33</v>
      </c>
      <c r="F133" s="98">
        <v>0.05</v>
      </c>
      <c r="G133" s="98">
        <v>0.05</v>
      </c>
    </row>
    <row r="134" spans="1:7" x14ac:dyDescent="0.25">
      <c r="A134" s="96">
        <v>795</v>
      </c>
      <c r="B134" s="96">
        <v>2000056186438</v>
      </c>
      <c r="C134" s="59" t="s">
        <v>365</v>
      </c>
      <c r="D134" s="97">
        <v>0</v>
      </c>
      <c r="E134" s="197">
        <v>11438.2</v>
      </c>
      <c r="F134" s="98">
        <v>0.05</v>
      </c>
      <c r="G134" s="98">
        <v>0.05</v>
      </c>
    </row>
    <row r="135" spans="1:7" x14ac:dyDescent="0.25">
      <c r="A135" s="96">
        <v>796</v>
      </c>
      <c r="B135" s="96">
        <v>2000056166469</v>
      </c>
      <c r="C135" s="59" t="s">
        <v>366</v>
      </c>
      <c r="D135" s="97">
        <v>0</v>
      </c>
      <c r="E135" s="197">
        <v>5511.78</v>
      </c>
      <c r="F135" s="98">
        <v>0.05</v>
      </c>
      <c r="G135" s="98">
        <v>0.05</v>
      </c>
    </row>
    <row r="136" spans="1:7" x14ac:dyDescent="0.25">
      <c r="A136" s="96" t="s">
        <v>368</v>
      </c>
      <c r="B136" s="96">
        <v>2000056792661</v>
      </c>
      <c r="C136" s="59" t="s">
        <v>369</v>
      </c>
      <c r="D136" s="97">
        <v>0</v>
      </c>
      <c r="E136" s="197">
        <v>815.52</v>
      </c>
      <c r="F136" s="98">
        <v>0.05</v>
      </c>
      <c r="G136" s="98">
        <v>0.05</v>
      </c>
    </row>
    <row r="137" spans="1:7" x14ac:dyDescent="0.25">
      <c r="A137" s="96">
        <v>980</v>
      </c>
      <c r="B137" s="96">
        <v>2000056384850</v>
      </c>
      <c r="C137" s="59" t="s">
        <v>370</v>
      </c>
      <c r="D137" s="97">
        <v>0</v>
      </c>
      <c r="E137" s="197">
        <v>758.11</v>
      </c>
      <c r="F137" s="98">
        <v>0.05</v>
      </c>
      <c r="G137" s="98">
        <v>0.05</v>
      </c>
    </row>
    <row r="138" spans="1:7" x14ac:dyDescent="0.25">
      <c r="A138" s="96">
        <v>955</v>
      </c>
      <c r="B138" s="96">
        <v>2000056536121</v>
      </c>
      <c r="C138" s="59" t="s">
        <v>371</v>
      </c>
      <c r="D138" s="97">
        <v>0</v>
      </c>
      <c r="E138" s="197">
        <v>3991.33</v>
      </c>
      <c r="F138" s="98">
        <v>0.05</v>
      </c>
      <c r="G138" s="98">
        <v>0.05</v>
      </c>
    </row>
    <row r="139" spans="1:7" x14ac:dyDescent="0.25">
      <c r="A139" s="96">
        <v>957</v>
      </c>
      <c r="B139" s="96">
        <v>2000056456265</v>
      </c>
      <c r="C139" s="59" t="s">
        <v>372</v>
      </c>
      <c r="D139" s="97">
        <v>0</v>
      </c>
      <c r="E139" s="197">
        <v>397</v>
      </c>
      <c r="F139" s="98">
        <v>0.05</v>
      </c>
      <c r="G139" s="98">
        <v>0.05</v>
      </c>
    </row>
    <row r="140" spans="1:7" x14ac:dyDescent="0.25">
      <c r="A140" s="96">
        <v>999</v>
      </c>
      <c r="B140" s="96">
        <v>2000056440006</v>
      </c>
      <c r="C140" s="59" t="s">
        <v>373</v>
      </c>
      <c r="D140" s="97">
        <v>0</v>
      </c>
      <c r="E140" s="197">
        <v>579.66</v>
      </c>
      <c r="F140" s="98">
        <v>0.05</v>
      </c>
      <c r="G140" s="98">
        <v>0.05</v>
      </c>
    </row>
    <row r="141" spans="1:7" x14ac:dyDescent="0.25">
      <c r="A141" s="96">
        <v>450</v>
      </c>
      <c r="B141" s="96">
        <v>2000056420348</v>
      </c>
      <c r="C141" s="59" t="s">
        <v>374</v>
      </c>
      <c r="D141" s="97">
        <v>0</v>
      </c>
      <c r="E141" s="197">
        <v>744.91</v>
      </c>
      <c r="F141" s="98">
        <v>0.05</v>
      </c>
      <c r="G141" s="98">
        <v>0.05</v>
      </c>
    </row>
    <row r="142" spans="1:7" x14ac:dyDescent="0.25">
      <c r="A142" s="96">
        <v>797</v>
      </c>
      <c r="B142" s="96">
        <v>2000056202425</v>
      </c>
      <c r="C142" s="59" t="s">
        <v>375</v>
      </c>
      <c r="D142" s="97">
        <v>0</v>
      </c>
      <c r="E142" s="197">
        <v>1119.5999999999999</v>
      </c>
      <c r="F142" s="98">
        <v>0.05</v>
      </c>
      <c r="G142" s="98">
        <v>0.05</v>
      </c>
    </row>
    <row r="143" spans="1:7" x14ac:dyDescent="0.25">
      <c r="A143" s="96" t="s">
        <v>377</v>
      </c>
      <c r="B143" s="96">
        <v>2000060046797</v>
      </c>
      <c r="C143" s="59" t="s">
        <v>378</v>
      </c>
      <c r="D143" s="97">
        <v>0</v>
      </c>
      <c r="E143" s="197">
        <v>22634.1</v>
      </c>
      <c r="F143" s="98">
        <v>0.05</v>
      </c>
      <c r="G143" s="98">
        <v>0.05</v>
      </c>
    </row>
    <row r="144" spans="1:7" x14ac:dyDescent="0.25">
      <c r="A144" s="96">
        <v>369</v>
      </c>
      <c r="B144" s="96">
        <v>2000056532483</v>
      </c>
      <c r="C144" s="59" t="s">
        <v>379</v>
      </c>
      <c r="D144" s="97">
        <v>0</v>
      </c>
      <c r="E144" s="197">
        <v>800.72</v>
      </c>
      <c r="F144" s="98">
        <v>0.05</v>
      </c>
      <c r="G144" s="98">
        <v>0.05</v>
      </c>
    </row>
    <row r="145" spans="1:7" x14ac:dyDescent="0.25">
      <c r="A145" s="96">
        <v>7310</v>
      </c>
      <c r="B145" s="96">
        <v>7310</v>
      </c>
      <c r="C145" s="59" t="s">
        <v>380</v>
      </c>
      <c r="D145" s="97">
        <v>0</v>
      </c>
      <c r="E145" s="197">
        <v>1785</v>
      </c>
      <c r="F145" s="98">
        <v>0.05</v>
      </c>
      <c r="G145" s="98">
        <v>0.05</v>
      </c>
    </row>
    <row r="146" spans="1:7" x14ac:dyDescent="0.25">
      <c r="A146" s="96">
        <v>798</v>
      </c>
      <c r="B146" s="96">
        <v>2000056199701</v>
      </c>
      <c r="C146" s="59" t="s">
        <v>381</v>
      </c>
      <c r="D146" s="97">
        <v>0</v>
      </c>
      <c r="E146" s="197">
        <v>1000.72</v>
      </c>
      <c r="F146" s="98">
        <v>0.05</v>
      </c>
      <c r="G146" s="98">
        <v>0.05</v>
      </c>
    </row>
    <row r="147" spans="1:7" x14ac:dyDescent="0.25">
      <c r="A147" s="96">
        <v>799</v>
      </c>
      <c r="B147" s="96">
        <v>2000056191535</v>
      </c>
      <c r="C147" s="59" t="s">
        <v>382</v>
      </c>
      <c r="D147" s="97">
        <v>0</v>
      </c>
      <c r="E147" s="197">
        <v>12883.19</v>
      </c>
      <c r="F147" s="98">
        <v>0.05</v>
      </c>
      <c r="G147" s="98">
        <v>0.05</v>
      </c>
    </row>
    <row r="148" spans="1:7" x14ac:dyDescent="0.25">
      <c r="A148" s="96">
        <v>741</v>
      </c>
      <c r="B148" s="96">
        <v>2000056058763</v>
      </c>
      <c r="C148" s="59" t="s">
        <v>385</v>
      </c>
      <c r="D148" s="97">
        <v>0</v>
      </c>
      <c r="E148" s="197">
        <v>151.79</v>
      </c>
      <c r="F148" s="98">
        <v>0.05</v>
      </c>
      <c r="G148" s="98">
        <v>0.05</v>
      </c>
    </row>
    <row r="149" spans="1:7" x14ac:dyDescent="0.25">
      <c r="A149" s="96">
        <v>742</v>
      </c>
      <c r="B149" s="96">
        <v>2000056151115</v>
      </c>
      <c r="C149" s="59" t="s">
        <v>386</v>
      </c>
      <c r="D149" s="97">
        <v>0</v>
      </c>
      <c r="E149" s="197">
        <v>96.1</v>
      </c>
      <c r="F149" s="98">
        <v>0.05</v>
      </c>
      <c r="G149" s="98">
        <v>0.05</v>
      </c>
    </row>
    <row r="150" spans="1:7" x14ac:dyDescent="0.25">
      <c r="A150" s="96">
        <v>743</v>
      </c>
      <c r="B150" s="96">
        <v>2000056098827</v>
      </c>
      <c r="C150" s="59" t="s">
        <v>387</v>
      </c>
      <c r="D150" s="97">
        <v>0</v>
      </c>
      <c r="E150" s="197">
        <v>152.19999999999999</v>
      </c>
      <c r="F150" s="98">
        <v>0.05</v>
      </c>
      <c r="G150" s="98">
        <v>0.05</v>
      </c>
    </row>
    <row r="151" spans="1:7" x14ac:dyDescent="0.25">
      <c r="A151" s="96">
        <v>403</v>
      </c>
      <c r="B151" s="96">
        <v>2000056551333</v>
      </c>
      <c r="C151" s="59" t="s">
        <v>388</v>
      </c>
      <c r="D151" s="97">
        <v>0</v>
      </c>
      <c r="E151" s="197">
        <v>3984.43</v>
      </c>
      <c r="F151" s="98">
        <v>0.05</v>
      </c>
      <c r="G151" s="98">
        <v>0.05</v>
      </c>
    </row>
    <row r="152" spans="1:7" x14ac:dyDescent="0.25">
      <c r="A152" s="96">
        <v>451</v>
      </c>
      <c r="B152" s="96">
        <v>2000056562317</v>
      </c>
      <c r="C152" s="59" t="s">
        <v>389</v>
      </c>
      <c r="D152" s="97">
        <v>0</v>
      </c>
      <c r="E152" s="197">
        <v>6135.96</v>
      </c>
      <c r="F152" s="98">
        <v>0.05</v>
      </c>
      <c r="G152" s="98">
        <v>0.05</v>
      </c>
    </row>
    <row r="153" spans="1:7" x14ac:dyDescent="0.25">
      <c r="A153" s="96">
        <v>978</v>
      </c>
      <c r="B153" s="96">
        <v>2000056194207</v>
      </c>
      <c r="C153" s="59" t="s">
        <v>390</v>
      </c>
      <c r="D153" s="97">
        <v>0</v>
      </c>
      <c r="E153" s="197">
        <v>2620.5700000000002</v>
      </c>
      <c r="F153" s="98">
        <v>0.05</v>
      </c>
      <c r="G153" s="98">
        <v>0.05</v>
      </c>
    </row>
    <row r="154" spans="1:7" x14ac:dyDescent="0.25">
      <c r="A154" s="96">
        <v>991</v>
      </c>
      <c r="B154" s="96">
        <v>2000056139224</v>
      </c>
      <c r="C154" s="59" t="s">
        <v>391</v>
      </c>
      <c r="D154" s="97">
        <v>0</v>
      </c>
      <c r="E154" s="197">
        <v>8489.11</v>
      </c>
      <c r="F154" s="98">
        <v>0.05</v>
      </c>
      <c r="G154" s="98">
        <v>0.05</v>
      </c>
    </row>
    <row r="155" spans="1:7" x14ac:dyDescent="0.25">
      <c r="A155" s="96">
        <v>994</v>
      </c>
      <c r="B155" s="96">
        <v>2000056219980</v>
      </c>
      <c r="C155" s="59" t="s">
        <v>392</v>
      </c>
      <c r="D155" s="97">
        <v>0</v>
      </c>
      <c r="E155" s="197">
        <v>358.04</v>
      </c>
      <c r="F155" s="98">
        <v>0.05</v>
      </c>
      <c r="G155" s="98">
        <v>0.05</v>
      </c>
    </row>
    <row r="156" spans="1:7" x14ac:dyDescent="0.25">
      <c r="A156" s="96">
        <v>995</v>
      </c>
      <c r="B156" s="96">
        <v>2000056200029</v>
      </c>
      <c r="C156" s="59" t="s">
        <v>393</v>
      </c>
      <c r="D156" s="97">
        <v>0</v>
      </c>
      <c r="E156" s="197">
        <v>750.63</v>
      </c>
      <c r="F156" s="98">
        <v>0.05</v>
      </c>
      <c r="G156" s="98">
        <v>0.05</v>
      </c>
    </row>
    <row r="157" spans="1:7" x14ac:dyDescent="0.25">
      <c r="A157" s="96">
        <v>996</v>
      </c>
      <c r="B157" s="96">
        <v>2000056139001</v>
      </c>
      <c r="C157" s="59" t="s">
        <v>394</v>
      </c>
      <c r="D157" s="97">
        <v>0</v>
      </c>
      <c r="E157" s="197">
        <v>751.69</v>
      </c>
      <c r="F157" s="98">
        <v>0.05</v>
      </c>
      <c r="G157" s="98">
        <v>0.05</v>
      </c>
    </row>
    <row r="158" spans="1:7" x14ac:dyDescent="0.25">
      <c r="A158" s="96">
        <v>997</v>
      </c>
      <c r="B158" s="96">
        <v>2000056212042</v>
      </c>
      <c r="C158" s="59" t="s">
        <v>395</v>
      </c>
      <c r="D158" s="97">
        <v>0</v>
      </c>
      <c r="E158" s="197">
        <v>1200.8399999999999</v>
      </c>
      <c r="F158" s="98">
        <v>0.05</v>
      </c>
      <c r="G158" s="98">
        <v>0.05</v>
      </c>
    </row>
    <row r="159" spans="1:7" x14ac:dyDescent="0.25">
      <c r="A159" s="96">
        <v>998</v>
      </c>
      <c r="B159" s="96">
        <v>2000056139438</v>
      </c>
      <c r="C159" s="59" t="s">
        <v>396</v>
      </c>
      <c r="D159" s="97">
        <v>0</v>
      </c>
      <c r="E159" s="197">
        <v>13002.97</v>
      </c>
      <c r="F159" s="98">
        <v>0.05</v>
      </c>
      <c r="G159" s="98">
        <v>0.05</v>
      </c>
    </row>
    <row r="160" spans="1:7" x14ac:dyDescent="0.25">
      <c r="A160" s="96">
        <v>953</v>
      </c>
      <c r="B160" s="96">
        <v>2000056530797</v>
      </c>
      <c r="C160" s="59" t="s">
        <v>397</v>
      </c>
      <c r="D160" s="97">
        <v>0</v>
      </c>
      <c r="E160" s="197">
        <v>23195.360000000001</v>
      </c>
      <c r="F160" s="98">
        <v>0.05</v>
      </c>
      <c r="G160" s="98">
        <v>0.05</v>
      </c>
    </row>
    <row r="161" spans="1:7" x14ac:dyDescent="0.25">
      <c r="A161" s="96">
        <v>983</v>
      </c>
      <c r="B161" s="96">
        <v>2000056469185</v>
      </c>
      <c r="C161" s="59" t="s">
        <v>398</v>
      </c>
      <c r="D161" s="97">
        <v>0</v>
      </c>
      <c r="E161" s="197">
        <v>1106.49</v>
      </c>
      <c r="F161" s="98">
        <v>0.05</v>
      </c>
      <c r="G161" s="98">
        <v>0.05</v>
      </c>
    </row>
    <row r="162" spans="1:7" x14ac:dyDescent="0.25">
      <c r="A162" s="96" t="s">
        <v>400</v>
      </c>
      <c r="B162" s="96">
        <v>2000056842133</v>
      </c>
      <c r="C162" s="59" t="s">
        <v>401</v>
      </c>
      <c r="D162" s="97">
        <v>0</v>
      </c>
      <c r="E162" s="197">
        <v>752.64</v>
      </c>
      <c r="F162" s="98">
        <v>0.05</v>
      </c>
      <c r="G162" s="98">
        <v>0.05</v>
      </c>
    </row>
    <row r="163" spans="1:7" x14ac:dyDescent="0.25">
      <c r="A163" s="96">
        <v>7493</v>
      </c>
      <c r="B163" s="96">
        <v>7493</v>
      </c>
      <c r="C163" s="59" t="s">
        <v>402</v>
      </c>
      <c r="D163" s="97">
        <v>0</v>
      </c>
      <c r="E163" s="197">
        <v>766.57</v>
      </c>
      <c r="F163" s="98">
        <v>0.05</v>
      </c>
      <c r="G163" s="98">
        <v>0.05</v>
      </c>
    </row>
    <row r="164" spans="1:7" x14ac:dyDescent="0.25">
      <c r="A164" s="96">
        <v>748</v>
      </c>
      <c r="B164" s="96">
        <v>2000056488531</v>
      </c>
      <c r="C164" s="59" t="s">
        <v>403</v>
      </c>
      <c r="D164" s="97">
        <v>0</v>
      </c>
      <c r="E164" s="197">
        <v>880.31</v>
      </c>
      <c r="F164" s="98">
        <v>0.05</v>
      </c>
      <c r="G164" s="98">
        <v>0.05</v>
      </c>
    </row>
    <row r="165" spans="1:7" x14ac:dyDescent="0.25">
      <c r="A165" s="96" t="s">
        <v>405</v>
      </c>
      <c r="B165" s="96">
        <v>2000056866064</v>
      </c>
      <c r="C165" s="59" t="s">
        <v>406</v>
      </c>
      <c r="D165" s="97">
        <v>0</v>
      </c>
      <c r="E165" s="197">
        <v>744.32</v>
      </c>
      <c r="F165" s="98">
        <v>0.05</v>
      </c>
      <c r="G165" s="98">
        <v>0.05</v>
      </c>
    </row>
    <row r="166" spans="1:7" x14ac:dyDescent="0.25">
      <c r="A166" s="96">
        <v>966</v>
      </c>
      <c r="B166" s="96">
        <v>2000056537222</v>
      </c>
      <c r="C166" s="59" t="s">
        <v>407</v>
      </c>
      <c r="D166" s="97">
        <v>0</v>
      </c>
      <c r="E166" s="197">
        <v>2130.27</v>
      </c>
      <c r="F166" s="98">
        <v>0.05</v>
      </c>
      <c r="G166" s="98">
        <v>0.05</v>
      </c>
    </row>
    <row r="167" spans="1:7" x14ac:dyDescent="0.25">
      <c r="A167" s="96" t="s">
        <v>409</v>
      </c>
      <c r="B167" s="96">
        <v>2000056522003</v>
      </c>
      <c r="C167" s="59" t="s">
        <v>410</v>
      </c>
      <c r="D167" s="97">
        <v>0</v>
      </c>
      <c r="E167" s="197">
        <v>418.4</v>
      </c>
      <c r="F167" s="98">
        <v>0.05</v>
      </c>
      <c r="G167" s="98">
        <v>0.05</v>
      </c>
    </row>
    <row r="168" spans="1:7" x14ac:dyDescent="0.25">
      <c r="A168" s="96" t="s">
        <v>412</v>
      </c>
      <c r="B168" s="96">
        <v>2000056839901</v>
      </c>
      <c r="C168" s="59" t="s">
        <v>413</v>
      </c>
      <c r="D168" s="97">
        <v>0</v>
      </c>
      <c r="E168" s="197">
        <v>746.83</v>
      </c>
      <c r="F168" s="98">
        <v>0.05</v>
      </c>
      <c r="G168" s="98">
        <v>0.05</v>
      </c>
    </row>
    <row r="169" spans="1:7" x14ac:dyDescent="0.25">
      <c r="A169" s="96" t="s">
        <v>414</v>
      </c>
      <c r="B169" s="96">
        <v>2000060018150</v>
      </c>
      <c r="C169" s="59" t="s">
        <v>415</v>
      </c>
      <c r="D169" s="97">
        <v>0</v>
      </c>
      <c r="E169" s="197">
        <v>1226.74</v>
      </c>
      <c r="F169" s="98">
        <v>0.05</v>
      </c>
      <c r="G169" s="98">
        <v>0.05</v>
      </c>
    </row>
    <row r="170" spans="1:7" x14ac:dyDescent="0.25">
      <c r="A170" s="96">
        <v>467</v>
      </c>
      <c r="B170" s="96">
        <v>2000056535740</v>
      </c>
      <c r="C170" s="59" t="s">
        <v>416</v>
      </c>
      <c r="D170" s="97">
        <v>0</v>
      </c>
      <c r="E170" s="197">
        <v>938.75</v>
      </c>
      <c r="F170" s="98">
        <v>0.05</v>
      </c>
      <c r="G170" s="98">
        <v>0.05</v>
      </c>
    </row>
    <row r="171" spans="1:7" x14ac:dyDescent="0.25">
      <c r="A171" s="96">
        <v>468</v>
      </c>
      <c r="B171" s="96">
        <v>2000056345461</v>
      </c>
      <c r="C171" s="59" t="s">
        <v>417</v>
      </c>
      <c r="D171" s="97">
        <v>0</v>
      </c>
      <c r="E171" s="197">
        <v>1354.29</v>
      </c>
      <c r="F171" s="98">
        <v>0.05</v>
      </c>
      <c r="G171" s="98">
        <v>0.05</v>
      </c>
    </row>
    <row r="172" spans="1:7" x14ac:dyDescent="0.25">
      <c r="A172" s="96" t="s">
        <v>419</v>
      </c>
      <c r="B172" s="96">
        <v>2000056520957</v>
      </c>
      <c r="C172" s="59" t="s">
        <v>420</v>
      </c>
      <c r="D172" s="97">
        <v>0</v>
      </c>
      <c r="E172" s="197">
        <v>418.4</v>
      </c>
      <c r="F172" s="98">
        <v>0.05</v>
      </c>
      <c r="G172" s="98">
        <v>0.05</v>
      </c>
    </row>
    <row r="173" spans="1:7" x14ac:dyDescent="0.25">
      <c r="A173" s="96" t="s">
        <v>422</v>
      </c>
      <c r="B173" s="96">
        <v>2000056860090</v>
      </c>
      <c r="C173" s="59" t="s">
        <v>423</v>
      </c>
      <c r="D173" s="97">
        <v>0</v>
      </c>
      <c r="E173" s="197">
        <v>1255.4000000000001</v>
      </c>
      <c r="F173" s="98">
        <v>0.05</v>
      </c>
      <c r="G173" s="98">
        <v>0.05</v>
      </c>
    </row>
    <row r="174" spans="1:7" ht="25" x14ac:dyDescent="0.25">
      <c r="A174" s="96">
        <v>984</v>
      </c>
      <c r="B174" s="96" t="s">
        <v>425</v>
      </c>
      <c r="C174" s="59" t="s">
        <v>426</v>
      </c>
      <c r="D174" s="97">
        <v>0</v>
      </c>
      <c r="E174" s="197">
        <v>430.55</v>
      </c>
      <c r="F174" s="98">
        <v>0.05</v>
      </c>
      <c r="G174" s="98">
        <v>0.05</v>
      </c>
    </row>
    <row r="175" spans="1:7" x14ac:dyDescent="0.25">
      <c r="A175" s="96" t="s">
        <v>428</v>
      </c>
      <c r="B175" s="96">
        <v>2000056865479</v>
      </c>
      <c r="C175" s="59" t="s">
        <v>429</v>
      </c>
      <c r="D175" s="97">
        <v>0</v>
      </c>
      <c r="E175" s="197">
        <v>1103.8</v>
      </c>
      <c r="F175" s="98">
        <v>0.05</v>
      </c>
      <c r="G175" s="98">
        <v>0.05</v>
      </c>
    </row>
    <row r="176" spans="1:7" x14ac:dyDescent="0.25">
      <c r="A176" s="96">
        <v>951</v>
      </c>
      <c r="B176" s="96">
        <v>2000056477682</v>
      </c>
      <c r="C176" s="59" t="s">
        <v>430</v>
      </c>
      <c r="D176" s="97">
        <v>0</v>
      </c>
      <c r="E176" s="197">
        <v>746.54</v>
      </c>
      <c r="F176" s="98">
        <v>0.05</v>
      </c>
      <c r="G176" s="98">
        <v>0.05</v>
      </c>
    </row>
    <row r="177" spans="1:7" x14ac:dyDescent="0.25">
      <c r="A177" s="96">
        <v>7491</v>
      </c>
      <c r="B177" s="96">
        <v>7491</v>
      </c>
      <c r="C177" s="59" t="s">
        <v>431</v>
      </c>
      <c r="D177" s="97">
        <v>0</v>
      </c>
      <c r="E177" s="197">
        <v>1106.49</v>
      </c>
      <c r="F177" s="98">
        <v>0.05</v>
      </c>
      <c r="G177" s="98">
        <v>0.05</v>
      </c>
    </row>
    <row r="178" spans="1:7" x14ac:dyDescent="0.25">
      <c r="A178" s="96">
        <v>7497</v>
      </c>
      <c r="B178" s="96">
        <v>7497</v>
      </c>
      <c r="C178" s="59" t="s">
        <v>432</v>
      </c>
      <c r="D178" s="97">
        <v>0</v>
      </c>
      <c r="E178" s="197">
        <v>2566.42</v>
      </c>
      <c r="F178" s="98">
        <v>0.05</v>
      </c>
      <c r="G178" s="98">
        <v>0.05</v>
      </c>
    </row>
    <row r="179" spans="1:7" x14ac:dyDescent="0.25">
      <c r="A179" s="96" t="s">
        <v>434</v>
      </c>
      <c r="B179" s="96">
        <v>2000056474877</v>
      </c>
      <c r="C179" s="59" t="s">
        <v>435</v>
      </c>
      <c r="D179" s="97">
        <v>0</v>
      </c>
      <c r="E179" s="197">
        <v>4229.2</v>
      </c>
      <c r="F179" s="98">
        <v>0.05</v>
      </c>
      <c r="G179" s="98">
        <v>0.05</v>
      </c>
    </row>
    <row r="180" spans="1:7" x14ac:dyDescent="0.25">
      <c r="A180" s="96">
        <v>644</v>
      </c>
      <c r="B180" s="96">
        <v>2000056474399</v>
      </c>
      <c r="C180" s="59" t="s">
        <v>436</v>
      </c>
      <c r="D180" s="97">
        <v>0</v>
      </c>
      <c r="E180" s="197">
        <v>434.53</v>
      </c>
      <c r="F180" s="98">
        <v>0.05</v>
      </c>
      <c r="G180" s="98">
        <v>0.05</v>
      </c>
    </row>
    <row r="181" spans="1:7" x14ac:dyDescent="0.25">
      <c r="A181" s="96" t="s">
        <v>438</v>
      </c>
      <c r="B181" s="96">
        <v>2000056631440</v>
      </c>
      <c r="C181" s="59" t="s">
        <v>439</v>
      </c>
      <c r="D181" s="97">
        <v>0</v>
      </c>
      <c r="E181" s="197">
        <v>434.53</v>
      </c>
      <c r="F181" s="98">
        <v>0.05</v>
      </c>
      <c r="G181" s="98">
        <v>0.05</v>
      </c>
    </row>
    <row r="182" spans="1:7" x14ac:dyDescent="0.25">
      <c r="A182" s="96">
        <v>744</v>
      </c>
      <c r="B182" s="96">
        <v>2000056705144</v>
      </c>
      <c r="C182" s="59" t="s">
        <v>440</v>
      </c>
      <c r="D182" s="97">
        <v>0</v>
      </c>
      <c r="E182" s="197">
        <v>3194.2</v>
      </c>
      <c r="F182" s="98">
        <v>0.05</v>
      </c>
      <c r="G182" s="98">
        <v>0.05</v>
      </c>
    </row>
    <row r="183" spans="1:7" x14ac:dyDescent="0.25">
      <c r="A183" s="96">
        <v>986</v>
      </c>
      <c r="B183" s="96">
        <v>2000056366930</v>
      </c>
      <c r="C183" s="59" t="s">
        <v>441</v>
      </c>
      <c r="D183" s="97">
        <v>0</v>
      </c>
      <c r="E183" s="197">
        <v>741.05</v>
      </c>
      <c r="F183" s="98">
        <v>0.05</v>
      </c>
      <c r="G183" s="98">
        <v>0.05</v>
      </c>
    </row>
    <row r="184" spans="1:7" x14ac:dyDescent="0.25">
      <c r="A184" s="96">
        <v>933</v>
      </c>
      <c r="B184" s="96"/>
      <c r="C184" s="59" t="s">
        <v>444</v>
      </c>
      <c r="D184" s="97">
        <v>0</v>
      </c>
      <c r="E184" s="197">
        <v>18.73</v>
      </c>
      <c r="F184" s="98">
        <v>0.05</v>
      </c>
      <c r="G184" s="98">
        <v>0.05</v>
      </c>
    </row>
    <row r="185" spans="1:7" x14ac:dyDescent="0.25">
      <c r="A185" s="96">
        <v>976</v>
      </c>
      <c r="B185" s="96">
        <v>2000056563589</v>
      </c>
      <c r="C185" s="59" t="s">
        <v>445</v>
      </c>
      <c r="D185" s="97">
        <v>0</v>
      </c>
      <c r="E185" s="197">
        <v>708.89</v>
      </c>
      <c r="F185" s="98">
        <v>0.05</v>
      </c>
      <c r="G185" s="98">
        <v>0.05</v>
      </c>
    </row>
    <row r="186" spans="1:7" x14ac:dyDescent="0.25">
      <c r="A186" s="96" t="s">
        <v>447</v>
      </c>
      <c r="B186" s="96">
        <v>2000056866046</v>
      </c>
      <c r="C186" s="59" t="s">
        <v>448</v>
      </c>
      <c r="D186" s="97">
        <v>0</v>
      </c>
      <c r="E186" s="197">
        <v>390.06</v>
      </c>
      <c r="F186" s="98">
        <v>0.05</v>
      </c>
      <c r="G186" s="98">
        <v>0.05</v>
      </c>
    </row>
    <row r="187" spans="1:7" x14ac:dyDescent="0.25">
      <c r="A187" s="96" t="s">
        <v>450</v>
      </c>
      <c r="B187" s="96">
        <v>2000056848144</v>
      </c>
      <c r="C187" s="59" t="s">
        <v>451</v>
      </c>
      <c r="D187" s="97">
        <v>0</v>
      </c>
      <c r="E187" s="197">
        <v>1127.1099999999999</v>
      </c>
      <c r="F187" s="98">
        <v>0.05</v>
      </c>
      <c r="G187" s="98">
        <v>0.05</v>
      </c>
    </row>
    <row r="188" spans="1:7" x14ac:dyDescent="0.25">
      <c r="A188" s="96" t="s">
        <v>453</v>
      </c>
      <c r="B188" s="96">
        <v>2000056774608</v>
      </c>
      <c r="C188" s="59" t="s">
        <v>454</v>
      </c>
      <c r="D188" s="97">
        <v>0</v>
      </c>
      <c r="E188" s="197">
        <v>746.9</v>
      </c>
      <c r="F188" s="98">
        <v>0.05</v>
      </c>
      <c r="G188" s="98">
        <v>0.05</v>
      </c>
    </row>
    <row r="189" spans="1:7" x14ac:dyDescent="0.25">
      <c r="A189" s="96" t="s">
        <v>456</v>
      </c>
      <c r="B189" s="96">
        <v>2000056647946</v>
      </c>
      <c r="C189" s="59" t="s">
        <v>457</v>
      </c>
      <c r="D189" s="97">
        <v>0</v>
      </c>
      <c r="E189" s="197">
        <v>444.48</v>
      </c>
      <c r="F189" s="98">
        <v>0.05</v>
      </c>
      <c r="G189" s="98">
        <v>0.05</v>
      </c>
    </row>
    <row r="190" spans="1:7" x14ac:dyDescent="0.25">
      <c r="A190" s="96" t="s">
        <v>459</v>
      </c>
      <c r="B190" s="96">
        <v>2000056456850</v>
      </c>
      <c r="C190" s="59" t="s">
        <v>460</v>
      </c>
      <c r="D190" s="97">
        <v>0</v>
      </c>
      <c r="E190" s="197">
        <v>397</v>
      </c>
      <c r="F190" s="98">
        <v>0.05</v>
      </c>
      <c r="G190" s="98">
        <v>0.05</v>
      </c>
    </row>
    <row r="191" spans="1:7" x14ac:dyDescent="0.25">
      <c r="A191" s="96" t="s">
        <v>462</v>
      </c>
      <c r="B191" s="96">
        <v>2000056872305</v>
      </c>
      <c r="C191" s="59" t="s">
        <v>463</v>
      </c>
      <c r="D191" s="97">
        <v>0</v>
      </c>
      <c r="E191" s="197">
        <v>1871.51</v>
      </c>
      <c r="F191" s="98">
        <v>0.05</v>
      </c>
      <c r="G191" s="98">
        <v>0.05</v>
      </c>
    </row>
    <row r="192" spans="1:7" x14ac:dyDescent="0.25">
      <c r="A192" s="96" t="s">
        <v>465</v>
      </c>
      <c r="B192" s="96">
        <v>2000060619259</v>
      </c>
      <c r="C192" s="59" t="s">
        <v>466</v>
      </c>
      <c r="D192" s="97">
        <v>0</v>
      </c>
      <c r="E192" s="197">
        <v>627.80999999999995</v>
      </c>
      <c r="F192" s="98">
        <v>0.05</v>
      </c>
      <c r="G192" s="98">
        <v>0.05</v>
      </c>
    </row>
    <row r="193" spans="1:7" x14ac:dyDescent="0.25">
      <c r="A193" s="96">
        <v>638</v>
      </c>
      <c r="B193" s="96">
        <v>2000056479138</v>
      </c>
      <c r="C193" s="59" t="s">
        <v>467</v>
      </c>
      <c r="D193" s="97">
        <v>0</v>
      </c>
      <c r="E193" s="197">
        <v>2983.51</v>
      </c>
      <c r="F193" s="98">
        <v>0.05</v>
      </c>
      <c r="G193" s="98">
        <v>0.05</v>
      </c>
    </row>
    <row r="194" spans="1:7" x14ac:dyDescent="0.25">
      <c r="A194" s="96">
        <v>643</v>
      </c>
      <c r="B194" s="96">
        <v>2000056465970</v>
      </c>
      <c r="C194" s="59" t="s">
        <v>468</v>
      </c>
      <c r="D194" s="97">
        <v>0</v>
      </c>
      <c r="E194" s="197">
        <v>462.63</v>
      </c>
      <c r="F194" s="98">
        <v>0.05</v>
      </c>
      <c r="G194" s="98">
        <v>0.05</v>
      </c>
    </row>
    <row r="195" spans="1:7" x14ac:dyDescent="0.25">
      <c r="A195" s="96">
        <v>981</v>
      </c>
      <c r="B195" s="96">
        <v>2000056504937</v>
      </c>
      <c r="C195" s="59" t="s">
        <v>469</v>
      </c>
      <c r="D195" s="97">
        <v>0</v>
      </c>
      <c r="E195" s="197">
        <v>426.05</v>
      </c>
      <c r="F195" s="98">
        <v>0.05</v>
      </c>
      <c r="G195" s="98">
        <v>0.05</v>
      </c>
    </row>
    <row r="196" spans="1:7" x14ac:dyDescent="0.25">
      <c r="A196" s="96">
        <v>988</v>
      </c>
      <c r="B196" s="96">
        <v>2000056522332</v>
      </c>
      <c r="C196" s="59" t="s">
        <v>470</v>
      </c>
      <c r="D196" s="97">
        <v>0</v>
      </c>
      <c r="E196" s="197">
        <v>1015.32</v>
      </c>
      <c r="F196" s="98">
        <v>0.05</v>
      </c>
      <c r="G196" s="98">
        <v>0.05</v>
      </c>
    </row>
    <row r="197" spans="1:7" x14ac:dyDescent="0.25">
      <c r="A197" s="96">
        <v>992</v>
      </c>
      <c r="B197" s="96">
        <v>2000056527562</v>
      </c>
      <c r="C197" s="59" t="s">
        <v>471</v>
      </c>
      <c r="D197" s="97">
        <v>0</v>
      </c>
      <c r="E197" s="197">
        <v>10872.16</v>
      </c>
      <c r="F197" s="98">
        <v>0.05</v>
      </c>
      <c r="G197" s="98">
        <v>0.05</v>
      </c>
    </row>
    <row r="198" spans="1:7" x14ac:dyDescent="0.25">
      <c r="A198" s="96">
        <v>950</v>
      </c>
      <c r="B198" s="96">
        <v>2000056873498</v>
      </c>
      <c r="C198" s="59" t="s">
        <v>472</v>
      </c>
      <c r="D198" s="97">
        <v>0</v>
      </c>
      <c r="E198" s="197">
        <v>1058</v>
      </c>
      <c r="F198" s="98">
        <v>0.05</v>
      </c>
      <c r="G198" s="98">
        <v>0.05</v>
      </c>
    </row>
    <row r="199" spans="1:7" x14ac:dyDescent="0.25">
      <c r="A199" s="96" t="s">
        <v>474</v>
      </c>
      <c r="B199" s="96">
        <v>2000056873530</v>
      </c>
      <c r="C199" s="59" t="s">
        <v>475</v>
      </c>
      <c r="D199" s="97">
        <v>0</v>
      </c>
      <c r="E199" s="197">
        <v>1490.34</v>
      </c>
      <c r="F199" s="98">
        <v>0.05</v>
      </c>
      <c r="G199" s="98">
        <v>0.05</v>
      </c>
    </row>
    <row r="200" spans="1:7" x14ac:dyDescent="0.25">
      <c r="A200" s="96" t="s">
        <v>477</v>
      </c>
      <c r="B200" s="96">
        <v>2000056644680</v>
      </c>
      <c r="C200" s="59" t="s">
        <v>478</v>
      </c>
      <c r="D200" s="97">
        <v>0</v>
      </c>
      <c r="E200" s="197">
        <v>286.81</v>
      </c>
      <c r="F200" s="98">
        <v>0.05</v>
      </c>
      <c r="G200" s="98">
        <v>0.05</v>
      </c>
    </row>
    <row r="201" spans="1:7" x14ac:dyDescent="0.25">
      <c r="A201" s="96" t="s">
        <v>480</v>
      </c>
      <c r="B201" s="96">
        <v>2000060268260</v>
      </c>
      <c r="C201" s="59" t="s">
        <v>481</v>
      </c>
      <c r="D201" s="97">
        <v>0</v>
      </c>
      <c r="E201" s="197">
        <v>665.01</v>
      </c>
      <c r="F201" s="98">
        <v>0.05</v>
      </c>
      <c r="G201" s="98">
        <v>0.05</v>
      </c>
    </row>
    <row r="202" spans="1:7" x14ac:dyDescent="0.25">
      <c r="A202" s="96" t="s">
        <v>483</v>
      </c>
      <c r="B202" s="96">
        <v>2000057382890</v>
      </c>
      <c r="C202" s="59" t="s">
        <v>484</v>
      </c>
      <c r="D202" s="97">
        <v>0</v>
      </c>
      <c r="E202" s="197">
        <v>363.92</v>
      </c>
      <c r="F202" s="98">
        <v>0.05</v>
      </c>
      <c r="G202" s="98">
        <v>0.05</v>
      </c>
    </row>
    <row r="203" spans="1:7" x14ac:dyDescent="0.25">
      <c r="A203" s="96" t="s">
        <v>486</v>
      </c>
      <c r="B203" s="96">
        <v>2000057829825</v>
      </c>
      <c r="C203" s="59" t="s">
        <v>487</v>
      </c>
      <c r="D203" s="97">
        <v>0</v>
      </c>
      <c r="E203" s="197">
        <v>2702.5</v>
      </c>
      <c r="F203" s="98">
        <v>0.05</v>
      </c>
      <c r="G203" s="98">
        <v>0.05</v>
      </c>
    </row>
    <row r="204" spans="1:7" x14ac:dyDescent="0.25">
      <c r="A204" s="96">
        <v>7373</v>
      </c>
      <c r="B204" s="96">
        <v>7373</v>
      </c>
      <c r="C204" s="59" t="s">
        <v>488</v>
      </c>
      <c r="D204" s="97">
        <v>0</v>
      </c>
      <c r="E204" s="197">
        <v>878.62</v>
      </c>
      <c r="F204" s="98">
        <v>0.05</v>
      </c>
      <c r="G204" s="98">
        <v>0.05</v>
      </c>
    </row>
    <row r="205" spans="1:7" x14ac:dyDescent="0.25">
      <c r="A205" s="96" t="s">
        <v>490</v>
      </c>
      <c r="B205" s="96">
        <v>2000056721128</v>
      </c>
      <c r="C205" s="59" t="s">
        <v>491</v>
      </c>
      <c r="D205" s="97">
        <v>0</v>
      </c>
      <c r="E205" s="197">
        <v>429.08</v>
      </c>
      <c r="F205" s="98">
        <v>0.05</v>
      </c>
      <c r="G205" s="98">
        <v>0.05</v>
      </c>
    </row>
    <row r="206" spans="1:7" x14ac:dyDescent="0.25">
      <c r="A206" s="96" t="s">
        <v>493</v>
      </c>
      <c r="B206" s="96">
        <v>2000056873503</v>
      </c>
      <c r="C206" s="59" t="s">
        <v>494</v>
      </c>
      <c r="D206" s="97">
        <v>0</v>
      </c>
      <c r="E206" s="197">
        <v>107.12</v>
      </c>
      <c r="F206" s="98">
        <v>0.05</v>
      </c>
      <c r="G206" s="98">
        <v>0.05</v>
      </c>
    </row>
    <row r="207" spans="1:7" x14ac:dyDescent="0.25">
      <c r="A207" s="96" t="s">
        <v>496</v>
      </c>
      <c r="B207" s="96">
        <v>2000056970243</v>
      </c>
      <c r="C207" s="59" t="s">
        <v>497</v>
      </c>
      <c r="D207" s="97">
        <v>0</v>
      </c>
      <c r="E207" s="197">
        <v>445.33</v>
      </c>
      <c r="F207" s="98">
        <v>0.05</v>
      </c>
      <c r="G207" s="98">
        <v>0.05</v>
      </c>
    </row>
    <row r="208" spans="1:7" x14ac:dyDescent="0.25">
      <c r="A208" s="96" t="s">
        <v>499</v>
      </c>
      <c r="B208" s="96">
        <v>2000060440648</v>
      </c>
      <c r="C208" s="59" t="s">
        <v>500</v>
      </c>
      <c r="D208" s="97">
        <v>0</v>
      </c>
      <c r="E208" s="197">
        <v>6325.31</v>
      </c>
      <c r="F208" s="98">
        <v>0.05</v>
      </c>
      <c r="G208" s="98">
        <v>0.05</v>
      </c>
    </row>
    <row r="209" spans="1:7" x14ac:dyDescent="0.25">
      <c r="A209" s="96">
        <v>7460</v>
      </c>
      <c r="B209" s="96">
        <v>7460</v>
      </c>
      <c r="C209" s="59" t="s">
        <v>501</v>
      </c>
      <c r="D209" s="97">
        <v>0</v>
      </c>
      <c r="E209" s="197">
        <v>490.75</v>
      </c>
      <c r="F209" s="98">
        <v>0.05</v>
      </c>
      <c r="G209" s="98">
        <v>0.05</v>
      </c>
    </row>
    <row r="210" spans="1:7" x14ac:dyDescent="0.25">
      <c r="A210" s="96" t="s">
        <v>503</v>
      </c>
      <c r="B210" s="96">
        <v>2000056879240</v>
      </c>
      <c r="C210" s="59" t="s">
        <v>504</v>
      </c>
      <c r="D210" s="97">
        <v>0</v>
      </c>
      <c r="E210" s="197">
        <v>305.83999999999997</v>
      </c>
      <c r="F210" s="98">
        <v>0.05</v>
      </c>
      <c r="G210" s="98">
        <v>0.05</v>
      </c>
    </row>
    <row r="211" spans="1:7" x14ac:dyDescent="0.25">
      <c r="A211" s="96" t="s">
        <v>506</v>
      </c>
      <c r="B211" s="96">
        <v>2000056873540</v>
      </c>
      <c r="C211" s="59" t="s">
        <v>507</v>
      </c>
      <c r="D211" s="97">
        <v>0</v>
      </c>
      <c r="E211" s="197">
        <v>183.13</v>
      </c>
      <c r="F211" s="98">
        <v>0.05</v>
      </c>
      <c r="G211" s="98">
        <v>0.05</v>
      </c>
    </row>
    <row r="212" spans="1:7" x14ac:dyDescent="0.25">
      <c r="A212" s="96" t="s">
        <v>509</v>
      </c>
      <c r="B212" s="96">
        <v>2000057162794</v>
      </c>
      <c r="C212" s="59" t="s">
        <v>510</v>
      </c>
      <c r="D212" s="97">
        <v>0</v>
      </c>
      <c r="E212" s="197">
        <v>423.61</v>
      </c>
      <c r="F212" s="98">
        <v>0.05</v>
      </c>
      <c r="G212" s="98">
        <v>0.05</v>
      </c>
    </row>
    <row r="213" spans="1:7" x14ac:dyDescent="0.25">
      <c r="A213" s="96" t="s">
        <v>512</v>
      </c>
      <c r="B213" s="96">
        <v>2000060717815</v>
      </c>
      <c r="C213" s="59" t="s">
        <v>513</v>
      </c>
      <c r="D213" s="97">
        <v>0</v>
      </c>
      <c r="E213" s="197">
        <v>4246.88</v>
      </c>
      <c r="F213" s="98">
        <v>0.05</v>
      </c>
      <c r="G213" s="98">
        <v>0.05</v>
      </c>
    </row>
    <row r="214" spans="1:7" x14ac:dyDescent="0.25">
      <c r="A214" s="96">
        <v>7616</v>
      </c>
      <c r="B214" s="96">
        <v>7616</v>
      </c>
      <c r="C214" s="59" t="s">
        <v>514</v>
      </c>
      <c r="D214" s="97">
        <v>0</v>
      </c>
      <c r="E214" s="197">
        <v>443.14</v>
      </c>
      <c r="F214" s="98">
        <v>0.05</v>
      </c>
      <c r="G214" s="98">
        <v>0.05</v>
      </c>
    </row>
    <row r="215" spans="1:7" x14ac:dyDescent="0.25">
      <c r="A215" s="96" t="s">
        <v>515</v>
      </c>
      <c r="B215" s="96">
        <v>2000057983847</v>
      </c>
      <c r="C215" s="59" t="s">
        <v>516</v>
      </c>
      <c r="D215" s="97">
        <v>0</v>
      </c>
      <c r="E215" s="197">
        <v>1045.68</v>
      </c>
      <c r="F215" s="98">
        <v>0.05</v>
      </c>
      <c r="G215" s="98">
        <v>0.05</v>
      </c>
    </row>
    <row r="216" spans="1:7" x14ac:dyDescent="0.25">
      <c r="A216" s="96">
        <v>7516</v>
      </c>
      <c r="B216" s="96">
        <v>7516</v>
      </c>
      <c r="C216" s="59" t="s">
        <v>517</v>
      </c>
      <c r="D216" s="97">
        <v>0</v>
      </c>
      <c r="E216" s="197">
        <v>802.84</v>
      </c>
      <c r="F216" s="98">
        <v>0.05</v>
      </c>
      <c r="G216" s="98">
        <v>0.05</v>
      </c>
    </row>
    <row r="217" spans="1:7" x14ac:dyDescent="0.25">
      <c r="A217" s="96" t="s">
        <v>519</v>
      </c>
      <c r="B217" s="96">
        <v>2000057082474</v>
      </c>
      <c r="C217" s="59" t="s">
        <v>520</v>
      </c>
      <c r="D217" s="97">
        <v>0</v>
      </c>
      <c r="E217" s="197">
        <v>274.45</v>
      </c>
      <c r="F217" s="98">
        <v>0.05</v>
      </c>
      <c r="G217" s="98">
        <v>0.05</v>
      </c>
    </row>
    <row r="218" spans="1:7" x14ac:dyDescent="0.25">
      <c r="A218" s="96">
        <v>7528</v>
      </c>
      <c r="B218" s="96">
        <v>7528</v>
      </c>
      <c r="C218" s="59" t="s">
        <v>521</v>
      </c>
      <c r="D218" s="97">
        <v>0</v>
      </c>
      <c r="E218" s="197">
        <v>849.13</v>
      </c>
      <c r="F218" s="98">
        <v>0.05</v>
      </c>
      <c r="G218" s="98">
        <v>0.05</v>
      </c>
    </row>
    <row r="219" spans="1:7" x14ac:dyDescent="0.25">
      <c r="A219" s="96" t="s">
        <v>523</v>
      </c>
      <c r="B219" s="96">
        <v>2000056212186</v>
      </c>
      <c r="C219" s="59" t="s">
        <v>524</v>
      </c>
      <c r="D219" s="97">
        <v>0</v>
      </c>
      <c r="E219" s="197">
        <v>486.61</v>
      </c>
      <c r="F219" s="98">
        <v>0.05</v>
      </c>
      <c r="G219" s="98">
        <v>0.05</v>
      </c>
    </row>
    <row r="220" spans="1:7" x14ac:dyDescent="0.25">
      <c r="A220" s="96" t="s">
        <v>526</v>
      </c>
      <c r="B220" s="96">
        <v>2000060744828</v>
      </c>
      <c r="C220" s="59" t="s">
        <v>527</v>
      </c>
      <c r="D220" s="97">
        <v>0</v>
      </c>
      <c r="E220" s="197">
        <v>1563.48</v>
      </c>
      <c r="F220" s="98">
        <v>0.05</v>
      </c>
      <c r="G220" s="98">
        <v>0.05</v>
      </c>
    </row>
    <row r="221" spans="1:7" x14ac:dyDescent="0.25">
      <c r="A221" s="96">
        <v>933</v>
      </c>
      <c r="B221" s="96" t="s">
        <v>528</v>
      </c>
      <c r="C221" s="59" t="s">
        <v>529</v>
      </c>
      <c r="D221" s="97">
        <v>0</v>
      </c>
      <c r="E221" s="197">
        <v>396.5</v>
      </c>
      <c r="F221" s="98">
        <v>0.05</v>
      </c>
      <c r="G221" s="98">
        <v>0.05</v>
      </c>
    </row>
    <row r="222" spans="1:7" x14ac:dyDescent="0.25">
      <c r="A222" s="96" t="s">
        <v>530</v>
      </c>
      <c r="B222" s="96" t="s">
        <v>528</v>
      </c>
      <c r="C222" s="59" t="s">
        <v>531</v>
      </c>
      <c r="D222" s="97">
        <v>0</v>
      </c>
      <c r="E222" s="197">
        <v>2665.22</v>
      </c>
      <c r="F222" s="98">
        <v>0.05</v>
      </c>
      <c r="G222" s="98">
        <v>0.05</v>
      </c>
    </row>
    <row r="223" spans="1:7" x14ac:dyDescent="0.25">
      <c r="A223" s="96" t="s">
        <v>538</v>
      </c>
      <c r="B223" s="96">
        <v>2000057906657</v>
      </c>
      <c r="C223" s="59" t="s">
        <v>539</v>
      </c>
      <c r="D223" s="97">
        <v>0</v>
      </c>
      <c r="E223" s="197">
        <v>634.09</v>
      </c>
      <c r="F223" s="98">
        <v>0.05</v>
      </c>
      <c r="G223" s="98">
        <v>0.05</v>
      </c>
    </row>
    <row r="224" spans="1:7" x14ac:dyDescent="0.25">
      <c r="A224" s="96" t="s">
        <v>541</v>
      </c>
      <c r="B224" s="96">
        <v>2000060019385</v>
      </c>
      <c r="C224" s="59" t="s">
        <v>542</v>
      </c>
      <c r="D224" s="97">
        <v>0</v>
      </c>
      <c r="E224" s="197">
        <v>1340.39</v>
      </c>
      <c r="F224" s="98">
        <v>0.05</v>
      </c>
      <c r="G224" s="98">
        <v>0.05</v>
      </c>
    </row>
    <row r="225" spans="1:7" x14ac:dyDescent="0.25">
      <c r="A225" s="96" t="s">
        <v>544</v>
      </c>
      <c r="B225" s="96"/>
      <c r="C225" s="59" t="s">
        <v>545</v>
      </c>
      <c r="D225" s="97">
        <v>0</v>
      </c>
      <c r="E225" s="197">
        <v>461.09</v>
      </c>
      <c r="F225" s="98">
        <v>0.05</v>
      </c>
      <c r="G225" s="98">
        <v>0.05</v>
      </c>
    </row>
    <row r="226" spans="1:7" x14ac:dyDescent="0.25">
      <c r="A226" s="96" t="s">
        <v>547</v>
      </c>
      <c r="B226" s="96">
        <v>2000060556209</v>
      </c>
      <c r="C226" s="59" t="s">
        <v>548</v>
      </c>
      <c r="D226" s="97">
        <v>0</v>
      </c>
      <c r="E226" s="197">
        <v>441.44</v>
      </c>
      <c r="F226" s="98">
        <v>0.05</v>
      </c>
      <c r="G226" s="98">
        <v>0.05</v>
      </c>
    </row>
    <row r="227" spans="1:7" x14ac:dyDescent="0.25">
      <c r="A227" s="96" t="s">
        <v>550</v>
      </c>
      <c r="B227" s="96">
        <v>2000060720491</v>
      </c>
      <c r="C227" s="59" t="s">
        <v>551</v>
      </c>
      <c r="D227" s="97">
        <v>0</v>
      </c>
      <c r="E227" s="197">
        <v>2038.59</v>
      </c>
      <c r="F227" s="98">
        <v>0.05</v>
      </c>
      <c r="G227" s="98">
        <v>0.05</v>
      </c>
    </row>
    <row r="228" spans="1:7" x14ac:dyDescent="0.25">
      <c r="A228" s="96" t="s">
        <v>553</v>
      </c>
      <c r="B228" s="96">
        <v>2000060526686</v>
      </c>
      <c r="C228" s="59" t="s">
        <v>554</v>
      </c>
      <c r="D228" s="97">
        <v>0</v>
      </c>
      <c r="E228" s="197">
        <v>2761.19</v>
      </c>
      <c r="F228" s="98">
        <v>0.05</v>
      </c>
      <c r="G228" s="98">
        <v>0.05</v>
      </c>
    </row>
    <row r="229" spans="1:7" x14ac:dyDescent="0.25">
      <c r="A229" s="96" t="s">
        <v>557</v>
      </c>
      <c r="B229" s="96">
        <v>2000060314136</v>
      </c>
      <c r="C229" s="59" t="s">
        <v>558</v>
      </c>
      <c r="D229" s="97">
        <v>0</v>
      </c>
      <c r="E229" s="197">
        <v>0</v>
      </c>
      <c r="F229" s="98">
        <v>0</v>
      </c>
      <c r="G229" s="98">
        <v>0</v>
      </c>
    </row>
    <row r="230" spans="1:7" x14ac:dyDescent="0.25">
      <c r="A230" s="96" t="s">
        <v>560</v>
      </c>
      <c r="B230" s="96"/>
      <c r="C230" s="59" t="s">
        <v>561</v>
      </c>
      <c r="D230" s="97">
        <v>0</v>
      </c>
      <c r="E230" s="197">
        <v>4558.88</v>
      </c>
      <c r="F230" s="98">
        <v>0.05</v>
      </c>
      <c r="G230" s="98">
        <v>0.05</v>
      </c>
    </row>
    <row r="231" spans="1:7" x14ac:dyDescent="0.25">
      <c r="A231" s="96">
        <v>610</v>
      </c>
      <c r="B231" s="96">
        <v>2000057985409</v>
      </c>
      <c r="C231" s="59" t="s">
        <v>564</v>
      </c>
      <c r="D231" s="97">
        <v>0</v>
      </c>
      <c r="E231" s="197">
        <v>1063.55</v>
      </c>
      <c r="F231" s="98">
        <v>0.05</v>
      </c>
      <c r="G231" s="98">
        <v>0.05</v>
      </c>
    </row>
    <row r="232" spans="1:7" x14ac:dyDescent="0.25">
      <c r="A232" s="96" t="s">
        <v>565</v>
      </c>
      <c r="B232" s="96">
        <v>2000060051342</v>
      </c>
      <c r="C232" s="59" t="s">
        <v>566</v>
      </c>
      <c r="D232" s="97">
        <v>0</v>
      </c>
      <c r="E232" s="197">
        <v>1179.54</v>
      </c>
      <c r="F232" s="98">
        <v>0.05</v>
      </c>
      <c r="G232" s="98">
        <v>0.05</v>
      </c>
    </row>
    <row r="233" spans="1:7" x14ac:dyDescent="0.25">
      <c r="A233" s="96" t="s">
        <v>571</v>
      </c>
      <c r="B233" s="96">
        <v>2000060085731</v>
      </c>
      <c r="C233" s="59" t="s">
        <v>572</v>
      </c>
      <c r="D233" s="97">
        <v>0</v>
      </c>
      <c r="E233" s="197">
        <v>9524.0400000000009</v>
      </c>
      <c r="F233" s="98">
        <v>0.05</v>
      </c>
      <c r="G233" s="98">
        <v>0.05</v>
      </c>
    </row>
    <row r="234" spans="1:7" x14ac:dyDescent="0.25">
      <c r="A234" s="96" t="s">
        <v>574</v>
      </c>
      <c r="B234" s="96">
        <v>2000056872607</v>
      </c>
      <c r="C234" s="59" t="s">
        <v>575</v>
      </c>
      <c r="D234" s="97">
        <v>0</v>
      </c>
      <c r="E234" s="197">
        <v>203.6</v>
      </c>
      <c r="F234" s="98">
        <v>0.05</v>
      </c>
      <c r="G234" s="98">
        <v>0.05</v>
      </c>
    </row>
    <row r="235" spans="1:7" x14ac:dyDescent="0.25">
      <c r="A235" s="96" t="s">
        <v>577</v>
      </c>
      <c r="B235" s="96">
        <v>2000060045126</v>
      </c>
      <c r="C235" s="59" t="s">
        <v>578</v>
      </c>
      <c r="D235" s="97">
        <v>0</v>
      </c>
      <c r="E235" s="197">
        <v>238.21</v>
      </c>
      <c r="F235" s="98">
        <v>0.05</v>
      </c>
      <c r="G235" s="98">
        <v>0.05</v>
      </c>
    </row>
    <row r="236" spans="1:7" x14ac:dyDescent="0.25">
      <c r="A236" s="96" t="s">
        <v>581</v>
      </c>
      <c r="B236" s="96">
        <v>2000060144129</v>
      </c>
      <c r="C236" s="59" t="s">
        <v>582</v>
      </c>
      <c r="D236" s="97">
        <v>0</v>
      </c>
      <c r="E236" s="197">
        <v>754.9</v>
      </c>
      <c r="F236" s="98">
        <v>0.05</v>
      </c>
      <c r="G236" s="98">
        <v>0.05</v>
      </c>
    </row>
    <row r="237" spans="1:7" x14ac:dyDescent="0.25">
      <c r="A237" s="96" t="s">
        <v>583</v>
      </c>
      <c r="B237" s="96">
        <v>2000060138091</v>
      </c>
      <c r="C237" s="59" t="s">
        <v>584</v>
      </c>
      <c r="D237" s="97">
        <v>0</v>
      </c>
      <c r="E237" s="197">
        <v>17484.189999999999</v>
      </c>
      <c r="F237" s="98">
        <v>0.05</v>
      </c>
      <c r="G237" s="98">
        <v>0.05</v>
      </c>
    </row>
    <row r="238" spans="1:7" x14ac:dyDescent="0.25">
      <c r="A238" s="96" t="s">
        <v>586</v>
      </c>
      <c r="B238" s="96">
        <v>2000060129352</v>
      </c>
      <c r="C238" s="59" t="s">
        <v>587</v>
      </c>
      <c r="D238" s="97">
        <v>0</v>
      </c>
      <c r="E238" s="197">
        <v>874.35</v>
      </c>
      <c r="F238" s="98">
        <v>0.05</v>
      </c>
      <c r="G238" s="98">
        <v>0.05</v>
      </c>
    </row>
    <row r="239" spans="1:7" x14ac:dyDescent="0.25">
      <c r="A239" s="96" t="s">
        <v>589</v>
      </c>
      <c r="B239" s="96">
        <v>2000060127123</v>
      </c>
      <c r="C239" s="59" t="s">
        <v>590</v>
      </c>
      <c r="D239" s="97">
        <v>0</v>
      </c>
      <c r="E239" s="197">
        <v>358.69</v>
      </c>
      <c r="F239" s="98">
        <v>0.05</v>
      </c>
      <c r="G239" s="98">
        <v>0.05</v>
      </c>
    </row>
    <row r="240" spans="1:7" x14ac:dyDescent="0.25">
      <c r="A240" s="96" t="s">
        <v>592</v>
      </c>
      <c r="B240" s="96">
        <v>2000060253236</v>
      </c>
      <c r="C240" s="59" t="s">
        <v>593</v>
      </c>
      <c r="D240" s="97">
        <v>0</v>
      </c>
      <c r="E240" s="197">
        <v>483.49</v>
      </c>
      <c r="F240" s="98">
        <v>0.05</v>
      </c>
      <c r="G240" s="98">
        <v>0.05</v>
      </c>
    </row>
    <row r="241" spans="1:7" x14ac:dyDescent="0.25">
      <c r="A241" s="96">
        <v>7530</v>
      </c>
      <c r="B241" s="96">
        <v>7530</v>
      </c>
      <c r="C241" s="59" t="s">
        <v>594</v>
      </c>
      <c r="D241" s="97">
        <v>0</v>
      </c>
      <c r="E241" s="197">
        <v>3584.16</v>
      </c>
      <c r="F241" s="98">
        <v>0.05</v>
      </c>
      <c r="G241" s="98">
        <v>0.05</v>
      </c>
    </row>
    <row r="242" spans="1:7" x14ac:dyDescent="0.25">
      <c r="A242" s="96" t="s">
        <v>596</v>
      </c>
      <c r="B242" s="96">
        <v>2000060330787</v>
      </c>
      <c r="C242" s="59" t="s">
        <v>597</v>
      </c>
      <c r="D242" s="97">
        <v>0</v>
      </c>
      <c r="E242" s="197">
        <v>10722.86</v>
      </c>
      <c r="F242" s="98">
        <v>0.05</v>
      </c>
      <c r="G242" s="98">
        <v>0.05</v>
      </c>
    </row>
    <row r="243" spans="1:7" x14ac:dyDescent="0.25">
      <c r="A243" s="96">
        <v>933</v>
      </c>
      <c r="B243" s="96"/>
      <c r="C243" s="59" t="s">
        <v>598</v>
      </c>
      <c r="D243" s="97">
        <v>0</v>
      </c>
      <c r="E243" s="197">
        <v>350.24</v>
      </c>
      <c r="F243" s="98">
        <v>0.05</v>
      </c>
      <c r="G243" s="98">
        <v>0.05</v>
      </c>
    </row>
    <row r="244" spans="1:7" x14ac:dyDescent="0.25">
      <c r="A244" s="96" t="s">
        <v>602</v>
      </c>
      <c r="B244" s="96">
        <v>2000060564992</v>
      </c>
      <c r="C244" s="59" t="s">
        <v>603</v>
      </c>
      <c r="D244" s="97">
        <v>0</v>
      </c>
      <c r="E244" s="197">
        <v>753.65</v>
      </c>
      <c r="F244" s="98">
        <v>0.05</v>
      </c>
      <c r="G244" s="98">
        <v>0.05</v>
      </c>
    </row>
    <row r="245" spans="1:7" x14ac:dyDescent="0.25">
      <c r="A245" s="96" t="s">
        <v>605</v>
      </c>
      <c r="B245" s="96">
        <v>2000060125854</v>
      </c>
      <c r="C245" s="59" t="s">
        <v>606</v>
      </c>
      <c r="D245" s="97">
        <v>0</v>
      </c>
      <c r="E245" s="197">
        <v>477.44</v>
      </c>
      <c r="F245" s="98">
        <v>0.05</v>
      </c>
      <c r="G245" s="98">
        <v>0.05</v>
      </c>
    </row>
    <row r="246" spans="1:7" x14ac:dyDescent="0.25">
      <c r="A246" s="96">
        <v>920</v>
      </c>
      <c r="B246" s="96">
        <v>2000060129334</v>
      </c>
      <c r="C246" s="59" t="s">
        <v>607</v>
      </c>
      <c r="D246" s="97">
        <v>0</v>
      </c>
      <c r="E246" s="197">
        <v>1045.68</v>
      </c>
      <c r="F246" s="98">
        <v>0.05</v>
      </c>
      <c r="G246" s="98">
        <v>0.05</v>
      </c>
    </row>
    <row r="247" spans="1:7" x14ac:dyDescent="0.25">
      <c r="A247" s="96" t="s">
        <v>611</v>
      </c>
      <c r="B247" s="96">
        <v>2000060633972</v>
      </c>
      <c r="C247" s="59" t="s">
        <v>612</v>
      </c>
      <c r="D247" s="97">
        <v>0</v>
      </c>
      <c r="E247" s="197">
        <v>152.46</v>
      </c>
      <c r="F247" s="98">
        <v>0.05</v>
      </c>
      <c r="G247" s="98">
        <v>0.05</v>
      </c>
    </row>
    <row r="248" spans="1:7" x14ac:dyDescent="0.25">
      <c r="A248" s="96" t="s">
        <v>614</v>
      </c>
      <c r="B248" s="96">
        <v>2000060635241</v>
      </c>
      <c r="C248" s="59" t="s">
        <v>615</v>
      </c>
      <c r="D248" s="97">
        <v>0</v>
      </c>
      <c r="E248" s="197">
        <v>1787.96</v>
      </c>
      <c r="F248" s="98">
        <v>0.05</v>
      </c>
      <c r="G248" s="98">
        <v>0.05</v>
      </c>
    </row>
    <row r="249" spans="1:7" x14ac:dyDescent="0.25">
      <c r="A249" s="96" t="s">
        <v>617</v>
      </c>
      <c r="B249" s="96">
        <v>2000060637346</v>
      </c>
      <c r="C249" s="59" t="s">
        <v>618</v>
      </c>
      <c r="D249" s="97">
        <v>0</v>
      </c>
      <c r="E249" s="197">
        <v>682.65</v>
      </c>
      <c r="F249" s="98">
        <v>0.05</v>
      </c>
      <c r="G249" s="98">
        <v>0.05</v>
      </c>
    </row>
    <row r="250" spans="1:7" x14ac:dyDescent="0.25">
      <c r="A250" s="96" t="s">
        <v>622</v>
      </c>
      <c r="B250" s="96"/>
      <c r="C250" s="59" t="s">
        <v>623</v>
      </c>
      <c r="D250" s="97">
        <v>0</v>
      </c>
      <c r="E250" s="197">
        <v>16232.83</v>
      </c>
      <c r="F250" s="98">
        <v>0.05</v>
      </c>
      <c r="G250" s="98">
        <v>0.05</v>
      </c>
    </row>
    <row r="251" spans="1:7" x14ac:dyDescent="0.25">
      <c r="A251" s="96" t="s">
        <v>624</v>
      </c>
      <c r="B251" s="96"/>
      <c r="C251" s="59" t="s">
        <v>625</v>
      </c>
      <c r="D251" s="97">
        <v>0</v>
      </c>
      <c r="E251" s="197">
        <v>345.12</v>
      </c>
      <c r="F251" s="98">
        <v>0.05</v>
      </c>
      <c r="G251" s="98">
        <v>0.05</v>
      </c>
    </row>
    <row r="252" spans="1:7" x14ac:dyDescent="0.25">
      <c r="A252" s="96" t="s">
        <v>627</v>
      </c>
      <c r="B252" s="96"/>
      <c r="C252" s="59" t="s">
        <v>628</v>
      </c>
      <c r="D252" s="97">
        <v>0</v>
      </c>
      <c r="E252" s="197">
        <v>2094.06</v>
      </c>
      <c r="F252" s="98">
        <v>0.05</v>
      </c>
      <c r="G252" s="98">
        <v>0.05</v>
      </c>
    </row>
    <row r="253" spans="1:7" x14ac:dyDescent="0.25">
      <c r="A253" s="96" t="s">
        <v>632</v>
      </c>
      <c r="B253" s="96">
        <v>2000060759842</v>
      </c>
      <c r="C253" s="59" t="s">
        <v>633</v>
      </c>
      <c r="D253" s="97">
        <v>0</v>
      </c>
      <c r="E253" s="197">
        <v>1281.7</v>
      </c>
      <c r="F253" s="98">
        <v>0.05</v>
      </c>
      <c r="G253" s="98">
        <v>0.05</v>
      </c>
    </row>
    <row r="254" spans="1:7" x14ac:dyDescent="0.25">
      <c r="A254" s="96" t="s">
        <v>635</v>
      </c>
      <c r="B254" s="96">
        <v>2000060717540</v>
      </c>
      <c r="C254" s="59" t="s">
        <v>636</v>
      </c>
      <c r="D254" s="97">
        <v>0</v>
      </c>
      <c r="E254" s="197">
        <v>2337.08</v>
      </c>
      <c r="F254" s="98">
        <v>0.05</v>
      </c>
      <c r="G254" s="98">
        <v>0.05</v>
      </c>
    </row>
    <row r="255" spans="1:7" x14ac:dyDescent="0.25">
      <c r="A255" s="96" t="s">
        <v>638</v>
      </c>
      <c r="B255" s="96">
        <v>2000060864741</v>
      </c>
      <c r="C255" s="59" t="s">
        <v>639</v>
      </c>
      <c r="D255" s="97">
        <v>0</v>
      </c>
      <c r="E255" s="197">
        <v>2653.47</v>
      </c>
      <c r="F255" s="98">
        <v>0.05</v>
      </c>
      <c r="G255" s="98">
        <v>0.05</v>
      </c>
    </row>
    <row r="256" spans="1:7" x14ac:dyDescent="0.25">
      <c r="A256" s="96" t="s">
        <v>641</v>
      </c>
      <c r="B256" s="96">
        <v>2000060759860</v>
      </c>
      <c r="C256" s="59" t="s">
        <v>642</v>
      </c>
      <c r="D256" s="97">
        <v>0</v>
      </c>
      <c r="E256" s="197">
        <v>1281.7</v>
      </c>
      <c r="F256" s="98">
        <v>0.05</v>
      </c>
      <c r="G256" s="98">
        <v>0.05</v>
      </c>
    </row>
    <row r="257" spans="1:7" x14ac:dyDescent="0.25">
      <c r="A257" s="96" t="s">
        <v>647</v>
      </c>
      <c r="B257" s="96"/>
      <c r="C257" s="59" t="s">
        <v>648</v>
      </c>
      <c r="D257" s="97">
        <v>0</v>
      </c>
      <c r="E257" s="197">
        <v>4402.75</v>
      </c>
      <c r="F257" s="98">
        <v>0.05</v>
      </c>
      <c r="G257" s="98">
        <v>0.05</v>
      </c>
    </row>
    <row r="258" spans="1:7" x14ac:dyDescent="0.25">
      <c r="A258" s="96" t="s">
        <v>530</v>
      </c>
      <c r="B258" s="96"/>
      <c r="C258" s="59" t="s">
        <v>649</v>
      </c>
      <c r="D258" s="97">
        <v>0</v>
      </c>
      <c r="E258" s="197">
        <v>14068.43</v>
      </c>
      <c r="F258" s="98">
        <v>0.05</v>
      </c>
      <c r="G258" s="98">
        <v>0.05</v>
      </c>
    </row>
    <row r="259" spans="1:7" x14ac:dyDescent="0.25">
      <c r="A259" s="96" t="s">
        <v>530</v>
      </c>
      <c r="B259" s="96"/>
      <c r="C259" s="59" t="s">
        <v>650</v>
      </c>
      <c r="D259" s="97">
        <v>0</v>
      </c>
      <c r="E259" s="197">
        <v>4628.2700000000004</v>
      </c>
      <c r="F259" s="98">
        <v>0.05</v>
      </c>
      <c r="G259" s="98">
        <v>0.05</v>
      </c>
    </row>
    <row r="260" spans="1:7" x14ac:dyDescent="0.25">
      <c r="A260" s="96" t="s">
        <v>530</v>
      </c>
      <c r="B260" s="96"/>
      <c r="C260" s="59" t="s">
        <v>651</v>
      </c>
      <c r="D260" s="97">
        <v>0</v>
      </c>
      <c r="E260" s="197">
        <v>7692.55</v>
      </c>
      <c r="F260" s="98">
        <v>0.05</v>
      </c>
      <c r="G260" s="98">
        <v>0.05</v>
      </c>
    </row>
    <row r="261" spans="1:7" x14ac:dyDescent="0.25">
      <c r="A261" s="96" t="s">
        <v>530</v>
      </c>
      <c r="B261" s="96"/>
      <c r="C261" s="59" t="s">
        <v>652</v>
      </c>
      <c r="D261" s="97">
        <v>0</v>
      </c>
      <c r="E261" s="197">
        <v>865.76</v>
      </c>
      <c r="F261" s="98">
        <v>0.05</v>
      </c>
      <c r="G261" s="98">
        <v>0.05</v>
      </c>
    </row>
    <row r="262" spans="1:7" x14ac:dyDescent="0.25">
      <c r="A262" s="96" t="s">
        <v>530</v>
      </c>
      <c r="B262" s="96"/>
      <c r="C262" s="59" t="s">
        <v>653</v>
      </c>
      <c r="D262" s="97">
        <v>0</v>
      </c>
      <c r="E262" s="197">
        <v>715.1</v>
      </c>
      <c r="F262" s="98">
        <v>0.05</v>
      </c>
      <c r="G262" s="98">
        <v>0.05</v>
      </c>
    </row>
    <row r="263" spans="1:7" x14ac:dyDescent="0.25">
      <c r="A263" s="96" t="s">
        <v>530</v>
      </c>
      <c r="B263" s="96"/>
      <c r="C263" s="59" t="s">
        <v>654</v>
      </c>
      <c r="D263" s="97">
        <v>0</v>
      </c>
      <c r="E263" s="197">
        <v>431.69</v>
      </c>
      <c r="F263" s="98">
        <v>0.05</v>
      </c>
      <c r="G263" s="98">
        <v>0.05</v>
      </c>
    </row>
    <row r="264" spans="1:7" x14ac:dyDescent="0.25">
      <c r="A264" s="96" t="s">
        <v>530</v>
      </c>
      <c r="B264" s="96"/>
      <c r="C264" s="59" t="s">
        <v>656</v>
      </c>
      <c r="D264" s="97">
        <v>0</v>
      </c>
      <c r="E264" s="197">
        <v>6199.05</v>
      </c>
      <c r="F264" s="98">
        <v>0.05</v>
      </c>
      <c r="G264" s="98">
        <v>0.05</v>
      </c>
    </row>
    <row r="265" spans="1:7" x14ac:dyDescent="0.25">
      <c r="A265" s="96" t="s">
        <v>530</v>
      </c>
      <c r="B265" s="96"/>
      <c r="C265" s="59" t="s">
        <v>657</v>
      </c>
      <c r="D265" s="97">
        <v>0</v>
      </c>
      <c r="E265" s="197">
        <v>10273.49</v>
      </c>
      <c r="F265" s="98">
        <v>0.05</v>
      </c>
      <c r="G265" s="98">
        <v>0.05</v>
      </c>
    </row>
    <row r="266" spans="1:7" x14ac:dyDescent="0.25">
      <c r="A266" s="96" t="s">
        <v>530</v>
      </c>
      <c r="B266" s="96"/>
      <c r="C266" s="59" t="s">
        <v>658</v>
      </c>
      <c r="D266" s="97">
        <v>0</v>
      </c>
      <c r="E266" s="197">
        <v>5302.34</v>
      </c>
      <c r="F266" s="98">
        <v>0.05</v>
      </c>
      <c r="G266" s="98">
        <v>0.05</v>
      </c>
    </row>
    <row r="267" spans="1:7" x14ac:dyDescent="0.25">
      <c r="A267" s="96" t="s">
        <v>530</v>
      </c>
      <c r="B267" s="96"/>
      <c r="C267" s="59" t="s">
        <v>659</v>
      </c>
      <c r="D267" s="97">
        <v>0</v>
      </c>
      <c r="E267" s="197">
        <v>5434.18</v>
      </c>
      <c r="F267" s="98">
        <v>0.05</v>
      </c>
      <c r="G267" s="98">
        <v>0.05</v>
      </c>
    </row>
    <row r="268" spans="1:7" x14ac:dyDescent="0.25">
      <c r="A268" s="96" t="s">
        <v>530</v>
      </c>
      <c r="B268" s="96">
        <v>2000060820850</v>
      </c>
      <c r="C268" s="59" t="s">
        <v>660</v>
      </c>
      <c r="D268" s="97">
        <v>0</v>
      </c>
      <c r="E268" s="197">
        <v>5047.12</v>
      </c>
      <c r="F268" s="98">
        <v>0.05</v>
      </c>
      <c r="G268" s="98">
        <v>0.05</v>
      </c>
    </row>
    <row r="269" spans="1:7" x14ac:dyDescent="0.25">
      <c r="A269" s="96" t="s">
        <v>530</v>
      </c>
      <c r="B269" s="96"/>
      <c r="C269" s="59" t="s">
        <v>662</v>
      </c>
      <c r="D269" s="97">
        <v>0</v>
      </c>
      <c r="E269" s="197">
        <v>1730.04</v>
      </c>
      <c r="F269" s="98">
        <v>0.05</v>
      </c>
      <c r="G269" s="98">
        <v>0.05</v>
      </c>
    </row>
    <row r="270" spans="1:7" x14ac:dyDescent="0.25">
      <c r="A270" s="96" t="s">
        <v>530</v>
      </c>
      <c r="B270" s="96"/>
      <c r="C270" s="59" t="s">
        <v>663</v>
      </c>
      <c r="D270" s="97">
        <v>0</v>
      </c>
      <c r="E270" s="197">
        <v>4448.93</v>
      </c>
      <c r="F270" s="98">
        <v>0.05</v>
      </c>
      <c r="G270" s="98">
        <v>0.05</v>
      </c>
    </row>
    <row r="271" spans="1:7" x14ac:dyDescent="0.25">
      <c r="A271" s="96" t="s">
        <v>530</v>
      </c>
      <c r="B271" s="96"/>
      <c r="C271" s="59" t="s">
        <v>664</v>
      </c>
      <c r="D271" s="97">
        <v>0</v>
      </c>
      <c r="E271" s="197">
        <v>1259.3800000000001</v>
      </c>
      <c r="F271" s="98">
        <v>0.05</v>
      </c>
      <c r="G271" s="98">
        <v>0.05</v>
      </c>
    </row>
    <row r="272" spans="1:7" x14ac:dyDescent="0.25">
      <c r="A272" s="96" t="s">
        <v>530</v>
      </c>
      <c r="B272" s="96"/>
      <c r="C272" s="59" t="s">
        <v>665</v>
      </c>
      <c r="D272" s="97">
        <v>0</v>
      </c>
      <c r="E272" s="197">
        <v>5014.51</v>
      </c>
      <c r="F272" s="98">
        <v>0.05</v>
      </c>
      <c r="G272" s="98">
        <v>0.05</v>
      </c>
    </row>
    <row r="273" spans="1:7" x14ac:dyDescent="0.25">
      <c r="A273" s="96" t="s">
        <v>530</v>
      </c>
      <c r="B273" s="96">
        <v>2000060575061</v>
      </c>
      <c r="C273" s="59" t="s">
        <v>666</v>
      </c>
      <c r="D273" s="97">
        <v>0</v>
      </c>
      <c r="E273" s="197">
        <v>4799.3999999999996</v>
      </c>
      <c r="F273" s="98">
        <v>0.05</v>
      </c>
      <c r="G273" s="98">
        <v>0.05</v>
      </c>
    </row>
  </sheetData>
  <mergeCells count="2">
    <mergeCell ref="A2:G2"/>
    <mergeCell ref="A1:G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3"/>
  <sheetViews>
    <sheetView showGridLines="0" zoomScale="80" zoomScaleNormal="80" zoomScaleSheetLayoutView="100" workbookViewId="0">
      <selection activeCell="K2" sqref="K2"/>
    </sheetView>
  </sheetViews>
  <sheetFormatPr defaultColWidth="8.54296875" defaultRowHeight="12.5" x14ac:dyDescent="0.25"/>
  <cols>
    <col min="1" max="1" width="27.453125" customWidth="1"/>
    <col min="2" max="2" width="14.08984375" customWidth="1"/>
    <col min="3" max="3" width="9.08984375"/>
    <col min="4" max="10" width="16.54296875" customWidth="1"/>
    <col min="11" max="16384" width="8.54296875" style="51"/>
  </cols>
  <sheetData>
    <row r="1" spans="1:12" s="77" customFormat="1" ht="27.75" customHeight="1" x14ac:dyDescent="0.25">
      <c r="A1" s="52" t="s">
        <v>39</v>
      </c>
      <c r="B1" s="3"/>
      <c r="C1" s="2"/>
      <c r="D1" s="3"/>
      <c r="E1" s="3"/>
      <c r="F1" s="3"/>
      <c r="G1" s="8"/>
      <c r="H1" s="4"/>
      <c r="I1" s="4"/>
      <c r="J1" s="2"/>
    </row>
    <row r="2" spans="1:12" s="77" customFormat="1" ht="27" customHeight="1" x14ac:dyDescent="0.25">
      <c r="A2" s="222" t="str">
        <f>Overview!B4&amp; " - Effective from "&amp;Overview!D4&amp;" - "&amp;Overview!E4&amp;" LV and HV tariffs"</f>
        <v>Southern Electric Power Distribution plc - Effective from 1 April 2027 - Final  LV and HV tariffs</v>
      </c>
      <c r="B2" s="222"/>
      <c r="C2" s="222"/>
      <c r="D2" s="222"/>
      <c r="E2" s="222"/>
      <c r="F2" s="222"/>
      <c r="G2" s="222"/>
      <c r="H2" s="222"/>
      <c r="I2" s="222"/>
      <c r="J2" s="222"/>
      <c r="K2" s="51"/>
      <c r="L2" s="51"/>
    </row>
    <row r="3" spans="1:12" s="77" customFormat="1" ht="27" customHeight="1" x14ac:dyDescent="0.25">
      <c r="A3" s="247" t="s">
        <v>668</v>
      </c>
      <c r="B3" s="247"/>
      <c r="C3" s="247"/>
      <c r="D3" s="247"/>
      <c r="E3" s="247"/>
      <c r="F3" s="247"/>
      <c r="G3" s="247"/>
      <c r="H3" s="247"/>
      <c r="I3" s="247"/>
      <c r="J3" s="247"/>
      <c r="K3" s="51"/>
      <c r="L3" s="51"/>
    </row>
    <row r="4" spans="1:12" s="77" customFormat="1" ht="71.25" customHeight="1" x14ac:dyDescent="0.25">
      <c r="A4" s="14"/>
      <c r="B4" s="27" t="s">
        <v>669</v>
      </c>
      <c r="C4" s="13" t="s">
        <v>64</v>
      </c>
      <c r="D4" s="55" t="s">
        <v>65</v>
      </c>
      <c r="E4" s="55" t="s">
        <v>66</v>
      </c>
      <c r="F4" s="55" t="s">
        <v>67</v>
      </c>
      <c r="G4" s="13" t="s">
        <v>68</v>
      </c>
      <c r="H4" s="13"/>
      <c r="I4" s="13"/>
      <c r="J4" s="13"/>
      <c r="K4" s="51"/>
      <c r="L4" s="51"/>
    </row>
    <row r="5" spans="1:12" s="77" customFormat="1" ht="26" x14ac:dyDescent="0.25">
      <c r="A5" s="15" t="s">
        <v>73</v>
      </c>
      <c r="B5" s="196" t="s">
        <v>76</v>
      </c>
      <c r="C5" s="16" t="s">
        <v>75</v>
      </c>
      <c r="D5" s="17">
        <v>12.981</v>
      </c>
      <c r="E5" s="17">
        <v>2.1240000000000001</v>
      </c>
      <c r="F5" s="17">
        <v>0.155</v>
      </c>
      <c r="G5" s="18">
        <v>11.04</v>
      </c>
      <c r="H5" s="25"/>
      <c r="I5" s="25"/>
      <c r="J5" s="25"/>
      <c r="K5" s="51"/>
      <c r="L5" s="51"/>
    </row>
    <row r="6" spans="1:12" s="77" customFormat="1" ht="28" x14ac:dyDescent="0.25">
      <c r="A6" s="15" t="s">
        <v>77</v>
      </c>
      <c r="B6" s="196" t="s">
        <v>79</v>
      </c>
      <c r="C6" s="16">
        <v>2</v>
      </c>
      <c r="D6" s="17">
        <v>12.981</v>
      </c>
      <c r="E6" s="17">
        <v>2.1240000000000001</v>
      </c>
      <c r="F6" s="17">
        <v>0.155</v>
      </c>
      <c r="G6" s="25"/>
      <c r="H6" s="25"/>
      <c r="I6" s="25"/>
      <c r="J6" s="25"/>
      <c r="K6" s="51"/>
      <c r="L6" s="51"/>
    </row>
    <row r="7" spans="1:12" s="77" customFormat="1" ht="28" x14ac:dyDescent="0.25">
      <c r="A7" s="15" t="s">
        <v>80</v>
      </c>
      <c r="B7" s="196" t="s">
        <v>83</v>
      </c>
      <c r="C7" s="16" t="s">
        <v>82</v>
      </c>
      <c r="D7" s="17">
        <v>12.515000000000001</v>
      </c>
      <c r="E7" s="17">
        <v>2.048</v>
      </c>
      <c r="F7" s="17">
        <v>0.14899999999999999</v>
      </c>
      <c r="G7" s="18">
        <v>14.3</v>
      </c>
      <c r="H7" s="25"/>
      <c r="I7" s="25"/>
      <c r="J7" s="25"/>
      <c r="K7" s="51"/>
      <c r="L7" s="51"/>
    </row>
    <row r="8" spans="1:12" s="77" customFormat="1" ht="28" x14ac:dyDescent="0.25">
      <c r="A8" s="15" t="s">
        <v>84</v>
      </c>
      <c r="B8" s="196" t="s">
        <v>86</v>
      </c>
      <c r="C8" s="16" t="s">
        <v>82</v>
      </c>
      <c r="D8" s="17">
        <v>12.515000000000001</v>
      </c>
      <c r="E8" s="17">
        <v>2.048</v>
      </c>
      <c r="F8" s="17">
        <v>0.14899999999999999</v>
      </c>
      <c r="G8" s="18">
        <v>14.19</v>
      </c>
      <c r="H8" s="25"/>
      <c r="I8" s="25"/>
      <c r="J8" s="25"/>
      <c r="K8" s="51"/>
      <c r="L8" s="51"/>
    </row>
    <row r="9" spans="1:12" s="77" customFormat="1" ht="28" x14ac:dyDescent="0.25">
      <c r="A9" s="15" t="s">
        <v>87</v>
      </c>
      <c r="B9" s="196" t="s">
        <v>89</v>
      </c>
      <c r="C9" s="16" t="s">
        <v>82</v>
      </c>
      <c r="D9" s="17">
        <v>12.515000000000001</v>
      </c>
      <c r="E9" s="17">
        <v>2.048</v>
      </c>
      <c r="F9" s="17">
        <v>0.14899999999999999</v>
      </c>
      <c r="G9" s="18">
        <v>13.64</v>
      </c>
      <c r="H9" s="25"/>
      <c r="I9" s="25"/>
      <c r="J9" s="25"/>
      <c r="K9" s="51"/>
      <c r="L9" s="51"/>
    </row>
    <row r="10" spans="1:12" s="77" customFormat="1" ht="28" x14ac:dyDescent="0.25">
      <c r="A10" s="15" t="s">
        <v>90</v>
      </c>
      <c r="B10" s="196" t="s">
        <v>92</v>
      </c>
      <c r="C10" s="16" t="s">
        <v>82</v>
      </c>
      <c r="D10" s="17">
        <v>12.515000000000001</v>
      </c>
      <c r="E10" s="17">
        <v>2.048</v>
      </c>
      <c r="F10" s="17">
        <v>0.14899999999999999</v>
      </c>
      <c r="G10" s="18">
        <v>12.64</v>
      </c>
      <c r="H10" s="25"/>
      <c r="I10" s="25"/>
      <c r="J10" s="25"/>
      <c r="K10" s="51"/>
      <c r="L10" s="51"/>
    </row>
    <row r="11" spans="1:12" s="77" customFormat="1" ht="28" x14ac:dyDescent="0.25">
      <c r="A11" s="15" t="s">
        <v>93</v>
      </c>
      <c r="B11" s="196" t="s">
        <v>95</v>
      </c>
      <c r="C11" s="16" t="s">
        <v>82</v>
      </c>
      <c r="D11" s="17">
        <v>12.515000000000001</v>
      </c>
      <c r="E11" s="17">
        <v>2.048</v>
      </c>
      <c r="F11" s="17">
        <v>0.14899999999999999</v>
      </c>
      <c r="G11" s="18">
        <v>9.4499999999999993</v>
      </c>
      <c r="H11" s="25"/>
      <c r="I11" s="25"/>
      <c r="J11" s="25"/>
      <c r="K11" s="51"/>
      <c r="L11" s="51"/>
    </row>
    <row r="12" spans="1:12" s="77" customFormat="1" ht="28" x14ac:dyDescent="0.25">
      <c r="A12" s="15" t="s">
        <v>96</v>
      </c>
      <c r="B12" s="196" t="s">
        <v>98</v>
      </c>
      <c r="C12" s="16">
        <v>4</v>
      </c>
      <c r="D12" s="17">
        <v>12.515000000000001</v>
      </c>
      <c r="E12" s="17">
        <v>2.048</v>
      </c>
      <c r="F12" s="17">
        <v>0.14899999999999999</v>
      </c>
      <c r="G12" s="25"/>
      <c r="H12" s="25"/>
      <c r="I12" s="25"/>
      <c r="J12" s="25"/>
      <c r="K12" s="51"/>
      <c r="L12" s="51"/>
    </row>
    <row r="13" spans="1:12" x14ac:dyDescent="0.25">
      <c r="A13" s="193" t="s">
        <v>670</v>
      </c>
      <c r="B13" s="243" t="s">
        <v>671</v>
      </c>
      <c r="C13" s="243"/>
      <c r="D13" s="243"/>
      <c r="E13" s="243"/>
      <c r="F13" s="243"/>
      <c r="G13" s="243"/>
      <c r="H13" s="244"/>
      <c r="I13" s="244"/>
      <c r="J13" s="244"/>
    </row>
    <row r="14" spans="1:12" x14ac:dyDescent="0.25">
      <c r="A14" s="51"/>
      <c r="B14" s="51"/>
      <c r="C14" s="51"/>
      <c r="D14" s="51"/>
      <c r="E14" s="51"/>
      <c r="F14" s="51"/>
      <c r="G14" s="51"/>
      <c r="H14" s="51"/>
      <c r="I14" s="51"/>
      <c r="J14" s="51"/>
    </row>
    <row r="15" spans="1:12" x14ac:dyDescent="0.25">
      <c r="A15" s="51"/>
      <c r="B15" s="51"/>
      <c r="C15" s="51"/>
      <c r="D15" s="51"/>
      <c r="E15" s="51"/>
      <c r="F15" s="51"/>
      <c r="G15" s="51"/>
      <c r="H15" s="51"/>
      <c r="I15" s="51"/>
      <c r="J15" s="51"/>
    </row>
    <row r="16" spans="1:12" s="77" customFormat="1" ht="27" customHeight="1" x14ac:dyDescent="0.25">
      <c r="A16" s="247" t="s">
        <v>672</v>
      </c>
      <c r="B16" s="247"/>
      <c r="C16" s="247"/>
      <c r="D16" s="247"/>
      <c r="E16" s="247"/>
      <c r="F16" s="247"/>
      <c r="G16" s="247"/>
      <c r="H16" s="247"/>
      <c r="I16" s="247"/>
      <c r="J16" s="247"/>
      <c r="K16" s="51"/>
      <c r="L16" s="51"/>
    </row>
    <row r="17" spans="1:12" s="77" customFormat="1" ht="58.5" customHeight="1" x14ac:dyDescent="0.25">
      <c r="A17" s="14"/>
      <c r="B17" s="27" t="s">
        <v>72</v>
      </c>
      <c r="C17" s="13" t="s">
        <v>64</v>
      </c>
      <c r="D17" s="55" t="s">
        <v>65</v>
      </c>
      <c r="E17" s="55" t="s">
        <v>66</v>
      </c>
      <c r="F17" s="55" t="s">
        <v>67</v>
      </c>
      <c r="G17" s="13" t="s">
        <v>68</v>
      </c>
      <c r="H17" s="13" t="s">
        <v>69</v>
      </c>
      <c r="I17" s="27" t="s">
        <v>70</v>
      </c>
      <c r="J17" s="13" t="s">
        <v>71</v>
      </c>
      <c r="K17" s="51"/>
      <c r="L17" s="51"/>
    </row>
    <row r="18" spans="1:12" s="77" customFormat="1" ht="32.25" customHeight="1" x14ac:dyDescent="0.25">
      <c r="A18" s="15"/>
      <c r="B18" s="26"/>
      <c r="C18" s="16">
        <v>0</v>
      </c>
      <c r="D18" s="17"/>
      <c r="E18" s="17"/>
      <c r="F18" s="17"/>
      <c r="G18" s="18"/>
      <c r="H18" s="18"/>
      <c r="I18" s="18"/>
      <c r="J18" s="17"/>
      <c r="K18" s="51"/>
      <c r="L18" s="51"/>
    </row>
    <row r="19" spans="1:12" ht="13" x14ac:dyDescent="0.3">
      <c r="A19" s="250" t="s">
        <v>670</v>
      </c>
      <c r="B19" s="248" t="s">
        <v>43</v>
      </c>
      <c r="C19" s="248"/>
      <c r="D19" s="248"/>
      <c r="E19" s="248"/>
      <c r="F19" s="248"/>
      <c r="G19" s="248"/>
      <c r="H19" s="249"/>
      <c r="I19" s="249"/>
      <c r="J19" s="249"/>
    </row>
    <row r="20" spans="1:12" x14ac:dyDescent="0.25">
      <c r="A20" s="250"/>
      <c r="B20" s="243" t="s">
        <v>673</v>
      </c>
      <c r="C20" s="243"/>
      <c r="D20" s="243"/>
      <c r="E20" s="243"/>
      <c r="F20" s="243"/>
      <c r="G20" s="243"/>
      <c r="H20" s="244"/>
      <c r="I20" s="244"/>
      <c r="J20" s="244"/>
    </row>
    <row r="21" spans="1:12" x14ac:dyDescent="0.25">
      <c r="A21" s="251"/>
      <c r="B21" s="243" t="s">
        <v>674</v>
      </c>
      <c r="C21" s="243"/>
      <c r="D21" s="243"/>
      <c r="E21" s="243"/>
      <c r="F21" s="243"/>
      <c r="G21" s="243"/>
      <c r="H21" s="244"/>
      <c r="I21" s="244"/>
      <c r="J21" s="244"/>
    </row>
    <row r="22" spans="1:12" ht="26.4" customHeight="1" x14ac:dyDescent="0.25">
      <c r="A22" s="251"/>
      <c r="B22" s="245" t="s">
        <v>675</v>
      </c>
      <c r="C22" s="245"/>
      <c r="D22" s="245"/>
      <c r="E22" s="245"/>
      <c r="F22" s="245"/>
      <c r="G22" s="245"/>
      <c r="H22" s="246"/>
      <c r="I22" s="246"/>
      <c r="J22" s="246"/>
    </row>
    <row r="23" spans="1:12" x14ac:dyDescent="0.25">
      <c r="A23" s="251"/>
      <c r="B23" s="243" t="s">
        <v>676</v>
      </c>
      <c r="C23" s="243"/>
      <c r="D23" s="243"/>
      <c r="E23" s="243"/>
      <c r="F23" s="243"/>
      <c r="G23" s="243"/>
      <c r="H23" s="244"/>
      <c r="I23" s="244"/>
      <c r="J23" s="244"/>
    </row>
  </sheetData>
  <customSheetViews>
    <customSheetView guid="{5032A364-B81A-48DA-88DA-AB3B86B47EE9}" scale="80" fitToPage="1">
      <selection activeCell="A2" sqref="A2:J2"/>
      <pageMargins left="0" right="0" top="0" bottom="0" header="0" footer="0"/>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0">
    <mergeCell ref="B23:J23"/>
    <mergeCell ref="B22:J22"/>
    <mergeCell ref="A2:J2"/>
    <mergeCell ref="A3:J3"/>
    <mergeCell ref="B13:J13"/>
    <mergeCell ref="B21:J21"/>
    <mergeCell ref="A16:J16"/>
    <mergeCell ref="B19:J19"/>
    <mergeCell ref="B20:J20"/>
    <mergeCell ref="A19:A23"/>
  </mergeCells>
  <phoneticPr fontId="11"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Classes&amp;C&amp;G</oddHeader>
    <oddFooter>&amp;C&amp;P of &amp;N</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80" zoomScaleNormal="80" zoomScaleSheetLayoutView="85" workbookViewId="0">
      <selection activeCell="K2" sqref="K2"/>
    </sheetView>
  </sheetViews>
  <sheetFormatPr defaultColWidth="9.08984375" defaultRowHeight="27.75" customHeight="1" x14ac:dyDescent="0.25"/>
  <cols>
    <col min="1" max="1" width="58" style="2" bestFit="1" customWidth="1"/>
    <col min="2" max="2" width="17.54296875" style="3" customWidth="1"/>
    <col min="3" max="4" width="17.54296875" style="2" customWidth="1"/>
    <col min="5" max="7" width="17.54296875" style="3" customWidth="1"/>
    <col min="8" max="9" width="17.54296875" style="7" customWidth="1"/>
    <col min="10" max="10" width="17.54296875" style="4" customWidth="1"/>
    <col min="11" max="11" width="15.54296875" style="4" customWidth="1"/>
    <col min="12" max="17" width="15.54296875" style="2" customWidth="1"/>
    <col min="18" max="16384" width="9.08984375" style="2"/>
  </cols>
  <sheetData>
    <row r="1" spans="1:13" ht="27.75" customHeight="1" x14ac:dyDescent="0.25">
      <c r="A1" s="52" t="s">
        <v>39</v>
      </c>
      <c r="B1" s="256" t="s">
        <v>677</v>
      </c>
      <c r="C1" s="257"/>
      <c r="D1" s="257"/>
      <c r="F1" s="258" t="s">
        <v>678</v>
      </c>
      <c r="G1" s="259"/>
      <c r="H1" s="260"/>
      <c r="I1" s="4"/>
      <c r="J1" s="2"/>
      <c r="K1" s="2"/>
    </row>
    <row r="2" spans="1:13" ht="31.5" customHeight="1" x14ac:dyDescent="0.25">
      <c r="A2" s="261" t="str">
        <f>Overview!B4&amp; " - Effective from "&amp;Overview!D4&amp;" - "&amp;Overview!E4&amp;" LDNO tariffs"</f>
        <v>Southern Electric Power Distribution plc - Effective from 1 April 2027 - Final  LDNO tariffs</v>
      </c>
      <c r="B2" s="261"/>
      <c r="C2" s="261"/>
      <c r="D2" s="261"/>
      <c r="E2" s="261"/>
      <c r="F2" s="261"/>
      <c r="G2" s="261"/>
      <c r="H2" s="261"/>
      <c r="I2" s="261"/>
      <c r="J2" s="261"/>
    </row>
    <row r="3" spans="1:13" ht="8.25" customHeight="1" x14ac:dyDescent="0.25">
      <c r="A3" s="86"/>
      <c r="B3" s="86"/>
      <c r="C3" s="86"/>
      <c r="D3" s="86"/>
      <c r="E3" s="86"/>
      <c r="F3" s="86"/>
      <c r="G3" s="86"/>
      <c r="H3" s="86"/>
      <c r="I3" s="86"/>
      <c r="J3" s="86"/>
    </row>
    <row r="4" spans="1:13" ht="27" customHeight="1" x14ac:dyDescent="0.25">
      <c r="A4" s="222" t="s">
        <v>41</v>
      </c>
      <c r="B4" s="222"/>
      <c r="C4" s="222"/>
      <c r="D4" s="222"/>
      <c r="E4" s="88"/>
      <c r="F4" s="222" t="s">
        <v>42</v>
      </c>
      <c r="G4" s="222"/>
      <c r="H4" s="222"/>
      <c r="I4" s="222"/>
      <c r="J4" s="222"/>
      <c r="L4" s="4"/>
    </row>
    <row r="5" spans="1:13" ht="32.25" customHeight="1" x14ac:dyDescent="0.25">
      <c r="A5" s="76" t="s">
        <v>43</v>
      </c>
      <c r="B5" s="80" t="s">
        <v>44</v>
      </c>
      <c r="C5" s="93" t="s">
        <v>45</v>
      </c>
      <c r="D5" s="78" t="s">
        <v>46</v>
      </c>
      <c r="E5" s="84"/>
      <c r="F5" s="227"/>
      <c r="G5" s="228"/>
      <c r="H5" s="81" t="s">
        <v>47</v>
      </c>
      <c r="I5" s="82" t="s">
        <v>48</v>
      </c>
      <c r="J5" s="78" t="s">
        <v>46</v>
      </c>
      <c r="K5" s="84"/>
      <c r="L5" s="4"/>
      <c r="M5" s="4"/>
    </row>
    <row r="6" spans="1:13" ht="56.25" customHeight="1" x14ac:dyDescent="0.25">
      <c r="A6" s="79" t="s">
        <v>49</v>
      </c>
      <c r="B6" s="22" t="s">
        <v>50</v>
      </c>
      <c r="C6" s="20"/>
      <c r="D6" s="20"/>
      <c r="E6" s="84"/>
      <c r="F6" s="212" t="s">
        <v>51</v>
      </c>
      <c r="G6" s="212"/>
      <c r="H6" s="20"/>
      <c r="I6" s="83" t="s">
        <v>52</v>
      </c>
      <c r="J6" s="20"/>
      <c r="K6" s="84"/>
      <c r="L6" s="4"/>
      <c r="M6" s="4"/>
    </row>
    <row r="7" spans="1:13" ht="56.25" customHeight="1" x14ac:dyDescent="0.25">
      <c r="A7" s="79" t="s">
        <v>49</v>
      </c>
      <c r="B7" s="20"/>
      <c r="C7" s="83" t="s">
        <v>53</v>
      </c>
      <c r="D7" s="20"/>
      <c r="E7" s="84"/>
      <c r="F7" s="212" t="s">
        <v>54</v>
      </c>
      <c r="G7" s="212"/>
      <c r="H7" s="22" t="s">
        <v>50</v>
      </c>
      <c r="I7" s="83" t="s">
        <v>53</v>
      </c>
      <c r="J7" s="20"/>
      <c r="K7" s="84"/>
      <c r="L7" s="4"/>
      <c r="M7" s="4"/>
    </row>
    <row r="8" spans="1:13" ht="55.5" customHeight="1" x14ac:dyDescent="0.25">
      <c r="A8" s="79" t="s">
        <v>49</v>
      </c>
      <c r="B8" s="20"/>
      <c r="C8" s="20"/>
      <c r="D8" s="83" t="s">
        <v>55</v>
      </c>
      <c r="E8" s="84"/>
      <c r="F8" s="212" t="s">
        <v>56</v>
      </c>
      <c r="G8" s="212"/>
      <c r="H8" s="20"/>
      <c r="I8" s="20"/>
      <c r="J8" s="83" t="s">
        <v>55</v>
      </c>
      <c r="K8" s="84"/>
      <c r="L8" s="4"/>
      <c r="M8" s="4"/>
    </row>
    <row r="9" spans="1:13" s="77" customFormat="1" ht="55.5" customHeight="1" x14ac:dyDescent="0.25">
      <c r="A9" s="185" t="s">
        <v>679</v>
      </c>
      <c r="B9" s="20"/>
      <c r="C9" s="83" t="s">
        <v>58</v>
      </c>
      <c r="D9" s="83" t="s">
        <v>59</v>
      </c>
      <c r="E9" s="87"/>
      <c r="F9" s="254" t="s">
        <v>679</v>
      </c>
      <c r="G9" s="255"/>
      <c r="H9" s="20"/>
      <c r="I9" s="83" t="s">
        <v>58</v>
      </c>
      <c r="J9" s="83" t="s">
        <v>59</v>
      </c>
      <c r="K9" s="84"/>
      <c r="L9" s="51"/>
      <c r="M9" s="51"/>
    </row>
    <row r="10" spans="1:13" ht="27.75" customHeight="1" x14ac:dyDescent="0.25">
      <c r="A10" s="186" t="s">
        <v>60</v>
      </c>
      <c r="B10" s="252" t="s">
        <v>61</v>
      </c>
      <c r="C10" s="253"/>
      <c r="D10" s="253"/>
      <c r="F10" s="252" t="s">
        <v>60</v>
      </c>
      <c r="G10" s="252"/>
      <c r="H10" s="252" t="s">
        <v>61</v>
      </c>
      <c r="I10" s="252"/>
      <c r="J10" s="252"/>
    </row>
    <row r="13" spans="1:13" ht="39" x14ac:dyDescent="0.25">
      <c r="A13" s="27" t="s">
        <v>62</v>
      </c>
      <c r="B13" s="27" t="s">
        <v>680</v>
      </c>
      <c r="C13" s="13" t="s">
        <v>64</v>
      </c>
      <c r="D13" s="55" t="s">
        <v>65</v>
      </c>
      <c r="E13" s="55" t="s">
        <v>66</v>
      </c>
      <c r="F13" s="55" t="s">
        <v>67</v>
      </c>
      <c r="G13" s="13" t="s">
        <v>68</v>
      </c>
      <c r="H13" s="13" t="s">
        <v>69</v>
      </c>
      <c r="I13" s="13" t="s">
        <v>70</v>
      </c>
      <c r="J13" s="13" t="s">
        <v>71</v>
      </c>
    </row>
    <row r="14" spans="1:13" ht="27.75" customHeight="1" x14ac:dyDescent="0.25">
      <c r="A14" s="161" t="s">
        <v>681</v>
      </c>
      <c r="B14" s="26"/>
      <c r="C14" s="162" t="s">
        <v>75</v>
      </c>
      <c r="D14" s="133">
        <v>7.94</v>
      </c>
      <c r="E14" s="134">
        <v>1.2989999999999999</v>
      </c>
      <c r="F14" s="135">
        <v>9.5000000000000001E-2</v>
      </c>
      <c r="G14" s="163">
        <v>6.75</v>
      </c>
      <c r="H14" s="164"/>
      <c r="I14" s="166"/>
      <c r="J14" s="43"/>
    </row>
    <row r="15" spans="1:13" ht="27.75" customHeight="1" x14ac:dyDescent="0.25">
      <c r="A15" s="161" t="s">
        <v>682</v>
      </c>
      <c r="B15" s="26"/>
      <c r="C15" s="162">
        <v>2</v>
      </c>
      <c r="D15" s="133">
        <v>7.94</v>
      </c>
      <c r="E15" s="134">
        <v>1.2989999999999999</v>
      </c>
      <c r="F15" s="135">
        <v>9.5000000000000001E-2</v>
      </c>
      <c r="G15" s="164"/>
      <c r="H15" s="164"/>
      <c r="I15" s="166"/>
      <c r="J15" s="43"/>
    </row>
    <row r="16" spans="1:13" ht="27.75" customHeight="1" x14ac:dyDescent="0.25">
      <c r="A16" s="161" t="s">
        <v>683</v>
      </c>
      <c r="B16" s="26"/>
      <c r="C16" s="162" t="s">
        <v>82</v>
      </c>
      <c r="D16" s="133">
        <v>7.6550000000000002</v>
      </c>
      <c r="E16" s="134">
        <v>1.2529999999999999</v>
      </c>
      <c r="F16" s="135">
        <v>9.0999999999999998E-2</v>
      </c>
      <c r="G16" s="163">
        <v>8.75</v>
      </c>
      <c r="H16" s="164"/>
      <c r="I16" s="166"/>
      <c r="J16" s="43"/>
    </row>
    <row r="17" spans="1:10" ht="27.75" customHeight="1" x14ac:dyDescent="0.25">
      <c r="A17" s="161" t="s">
        <v>684</v>
      </c>
      <c r="B17" s="26"/>
      <c r="C17" s="162" t="s">
        <v>82</v>
      </c>
      <c r="D17" s="133">
        <v>7.6550000000000002</v>
      </c>
      <c r="E17" s="134">
        <v>1.2529999999999999</v>
      </c>
      <c r="F17" s="135">
        <v>9.0999999999999998E-2</v>
      </c>
      <c r="G17" s="163">
        <v>8.68</v>
      </c>
      <c r="H17" s="164"/>
      <c r="I17" s="166"/>
      <c r="J17" s="43"/>
    </row>
    <row r="18" spans="1:10" ht="27.75" customHeight="1" x14ac:dyDescent="0.25">
      <c r="A18" s="161" t="s">
        <v>685</v>
      </c>
      <c r="B18" s="26"/>
      <c r="C18" s="162" t="s">
        <v>82</v>
      </c>
      <c r="D18" s="133">
        <v>7.6550000000000002</v>
      </c>
      <c r="E18" s="134">
        <v>1.2529999999999999</v>
      </c>
      <c r="F18" s="135">
        <v>9.0999999999999998E-2</v>
      </c>
      <c r="G18" s="163">
        <v>8.34</v>
      </c>
      <c r="H18" s="164"/>
      <c r="I18" s="166"/>
      <c r="J18" s="43"/>
    </row>
    <row r="19" spans="1:10" ht="27.75" customHeight="1" x14ac:dyDescent="0.25">
      <c r="A19" s="161" t="s">
        <v>686</v>
      </c>
      <c r="B19" s="26"/>
      <c r="C19" s="162" t="s">
        <v>82</v>
      </c>
      <c r="D19" s="133">
        <v>7.6550000000000002</v>
      </c>
      <c r="E19" s="134">
        <v>1.2529999999999999</v>
      </c>
      <c r="F19" s="135">
        <v>9.0999999999999998E-2</v>
      </c>
      <c r="G19" s="163">
        <v>7.73</v>
      </c>
      <c r="H19" s="164"/>
      <c r="I19" s="166"/>
      <c r="J19" s="43"/>
    </row>
    <row r="20" spans="1:10" ht="27.75" customHeight="1" x14ac:dyDescent="0.25">
      <c r="A20" s="161" t="s">
        <v>687</v>
      </c>
      <c r="B20" s="26"/>
      <c r="C20" s="162" t="s">
        <v>82</v>
      </c>
      <c r="D20" s="133">
        <v>7.6550000000000002</v>
      </c>
      <c r="E20" s="134">
        <v>1.2529999999999999</v>
      </c>
      <c r="F20" s="135">
        <v>9.0999999999999998E-2</v>
      </c>
      <c r="G20" s="163">
        <v>5.78</v>
      </c>
      <c r="H20" s="164"/>
      <c r="I20" s="166"/>
      <c r="J20" s="43"/>
    </row>
    <row r="21" spans="1:10" ht="27.75" customHeight="1" x14ac:dyDescent="0.25">
      <c r="A21" s="161" t="s">
        <v>688</v>
      </c>
      <c r="B21" s="26"/>
      <c r="C21" s="162">
        <v>4</v>
      </c>
      <c r="D21" s="133">
        <v>7.6550000000000002</v>
      </c>
      <c r="E21" s="134">
        <v>1.2529999999999999</v>
      </c>
      <c r="F21" s="135">
        <v>9.0999999999999998E-2</v>
      </c>
      <c r="G21" s="164"/>
      <c r="H21" s="164"/>
      <c r="I21" s="166"/>
      <c r="J21" s="43"/>
    </row>
    <row r="22" spans="1:10" ht="27.75" customHeight="1" x14ac:dyDescent="0.25">
      <c r="A22" s="161" t="s">
        <v>689</v>
      </c>
      <c r="B22" s="26"/>
      <c r="C22" s="162">
        <v>0</v>
      </c>
      <c r="D22" s="133">
        <v>5.2290000000000001</v>
      </c>
      <c r="E22" s="134">
        <v>0.75600000000000001</v>
      </c>
      <c r="F22" s="135">
        <v>5.1999999999999998E-2</v>
      </c>
      <c r="G22" s="163">
        <v>15.44</v>
      </c>
      <c r="H22" s="163">
        <v>6.89</v>
      </c>
      <c r="I22" s="167">
        <v>6.89</v>
      </c>
      <c r="J22" s="42">
        <v>0.16300000000000001</v>
      </c>
    </row>
    <row r="23" spans="1:10" ht="27.75" customHeight="1" x14ac:dyDescent="0.25">
      <c r="A23" s="161" t="s">
        <v>690</v>
      </c>
      <c r="B23" s="26"/>
      <c r="C23" s="162">
        <v>0</v>
      </c>
      <c r="D23" s="133">
        <v>5.2290000000000001</v>
      </c>
      <c r="E23" s="134">
        <v>0.75600000000000001</v>
      </c>
      <c r="F23" s="135">
        <v>5.1999999999999998E-2</v>
      </c>
      <c r="G23" s="163">
        <v>10.35</v>
      </c>
      <c r="H23" s="163">
        <v>6.89</v>
      </c>
      <c r="I23" s="167">
        <v>6.89</v>
      </c>
      <c r="J23" s="42">
        <v>0.16300000000000001</v>
      </c>
    </row>
    <row r="24" spans="1:10" ht="27.75" customHeight="1" x14ac:dyDescent="0.25">
      <c r="A24" s="161" t="s">
        <v>691</v>
      </c>
      <c r="B24" s="26"/>
      <c r="C24" s="162">
        <v>0</v>
      </c>
      <c r="D24" s="133">
        <v>5.2290000000000001</v>
      </c>
      <c r="E24" s="134">
        <v>0.75600000000000001</v>
      </c>
      <c r="F24" s="135">
        <v>5.1999999999999998E-2</v>
      </c>
      <c r="G24" s="163">
        <v>7.11</v>
      </c>
      <c r="H24" s="163">
        <v>6.89</v>
      </c>
      <c r="I24" s="167">
        <v>6.89</v>
      </c>
      <c r="J24" s="42">
        <v>0.16300000000000001</v>
      </c>
    </row>
    <row r="25" spans="1:10" ht="27.75" customHeight="1" x14ac:dyDescent="0.25">
      <c r="A25" s="161" t="s">
        <v>692</v>
      </c>
      <c r="B25" s="26"/>
      <c r="C25" s="162">
        <v>0</v>
      </c>
      <c r="D25" s="133">
        <v>5.2290000000000001</v>
      </c>
      <c r="E25" s="134">
        <v>0.75600000000000001</v>
      </c>
      <c r="F25" s="135">
        <v>5.1999999999999998E-2</v>
      </c>
      <c r="G25" s="163">
        <v>0.84</v>
      </c>
      <c r="H25" s="163">
        <v>6.89</v>
      </c>
      <c r="I25" s="167">
        <v>6.89</v>
      </c>
      <c r="J25" s="42">
        <v>0.16300000000000001</v>
      </c>
    </row>
    <row r="26" spans="1:10" ht="27.75" customHeight="1" x14ac:dyDescent="0.25">
      <c r="A26" s="161" t="s">
        <v>693</v>
      </c>
      <c r="B26" s="26"/>
      <c r="C26" s="162">
        <v>0</v>
      </c>
      <c r="D26" s="133">
        <v>5.218</v>
      </c>
      <c r="E26" s="134">
        <v>0.746</v>
      </c>
      <c r="F26" s="135">
        <v>4.1000000000000002E-2</v>
      </c>
      <c r="G26" s="163">
        <v>0</v>
      </c>
      <c r="H26" s="163">
        <v>6.89</v>
      </c>
      <c r="I26" s="167">
        <v>6.89</v>
      </c>
      <c r="J26" s="42">
        <v>0.16300000000000001</v>
      </c>
    </row>
    <row r="27" spans="1:10" ht="27.75" customHeight="1" x14ac:dyDescent="0.25">
      <c r="A27" s="161" t="s">
        <v>694</v>
      </c>
      <c r="B27" s="26"/>
      <c r="C27" s="168" t="s">
        <v>131</v>
      </c>
      <c r="D27" s="136">
        <v>20.983000000000001</v>
      </c>
      <c r="E27" s="137">
        <v>3.2829999999999999</v>
      </c>
      <c r="F27" s="135">
        <v>1.9590000000000001</v>
      </c>
      <c r="G27" s="164"/>
      <c r="H27" s="164"/>
      <c r="I27" s="166"/>
      <c r="J27" s="43"/>
    </row>
    <row r="28" spans="1:10" ht="27.75" customHeight="1" x14ac:dyDescent="0.25">
      <c r="A28" s="161" t="s">
        <v>695</v>
      </c>
      <c r="B28" s="26"/>
      <c r="C28" s="168" t="s">
        <v>133</v>
      </c>
      <c r="D28" s="133">
        <v>-8.1379999999999999</v>
      </c>
      <c r="E28" s="134">
        <v>-1.3320000000000001</v>
      </c>
      <c r="F28" s="135">
        <v>-9.7000000000000003E-2</v>
      </c>
      <c r="G28" s="163">
        <v>0</v>
      </c>
      <c r="H28" s="164"/>
      <c r="I28" s="166"/>
      <c r="J28" s="43"/>
    </row>
    <row r="29" spans="1:10" ht="27.75" customHeight="1" x14ac:dyDescent="0.25">
      <c r="A29" s="161" t="s">
        <v>696</v>
      </c>
      <c r="B29" s="26"/>
      <c r="C29" s="168">
        <v>0</v>
      </c>
      <c r="D29" s="133">
        <v>-8.1379999999999999</v>
      </c>
      <c r="E29" s="134">
        <v>-1.3320000000000001</v>
      </c>
      <c r="F29" s="135">
        <v>-9.7000000000000003E-2</v>
      </c>
      <c r="G29" s="163">
        <v>0</v>
      </c>
      <c r="H29" s="164"/>
      <c r="I29" s="166"/>
      <c r="J29" s="42">
        <v>0.33100000000000002</v>
      </c>
    </row>
    <row r="30" spans="1:10" ht="27.75" customHeight="1" x14ac:dyDescent="0.25">
      <c r="A30" s="165" t="s">
        <v>697</v>
      </c>
      <c r="B30" s="26"/>
      <c r="C30" s="168" t="s">
        <v>75</v>
      </c>
      <c r="D30" s="133">
        <v>5.758</v>
      </c>
      <c r="E30" s="134">
        <v>0.94199999999999995</v>
      </c>
      <c r="F30" s="135">
        <v>6.9000000000000006E-2</v>
      </c>
      <c r="G30" s="163">
        <v>4.9000000000000004</v>
      </c>
      <c r="H30" s="164"/>
      <c r="I30" s="166"/>
      <c r="J30" s="43"/>
    </row>
    <row r="31" spans="1:10" ht="27.75" customHeight="1" x14ac:dyDescent="0.25">
      <c r="A31" s="165" t="s">
        <v>698</v>
      </c>
      <c r="B31" s="26"/>
      <c r="C31" s="168">
        <v>2</v>
      </c>
      <c r="D31" s="133">
        <v>5.758</v>
      </c>
      <c r="E31" s="134">
        <v>0.94199999999999995</v>
      </c>
      <c r="F31" s="135">
        <v>6.9000000000000006E-2</v>
      </c>
      <c r="G31" s="164"/>
      <c r="H31" s="164"/>
      <c r="I31" s="166"/>
      <c r="J31" s="43"/>
    </row>
    <row r="32" spans="1:10" ht="27.75" customHeight="1" x14ac:dyDescent="0.25">
      <c r="A32" s="165" t="s">
        <v>699</v>
      </c>
      <c r="B32" s="26"/>
      <c r="C32" s="168" t="s">
        <v>82</v>
      </c>
      <c r="D32" s="133">
        <v>5.5510000000000002</v>
      </c>
      <c r="E32" s="134">
        <v>0.90900000000000003</v>
      </c>
      <c r="F32" s="135">
        <v>6.6000000000000003E-2</v>
      </c>
      <c r="G32" s="163">
        <v>6.34</v>
      </c>
      <c r="H32" s="164"/>
      <c r="I32" s="166"/>
      <c r="J32" s="43"/>
    </row>
    <row r="33" spans="1:10" ht="27.75" customHeight="1" x14ac:dyDescent="0.25">
      <c r="A33" s="165" t="s">
        <v>700</v>
      </c>
      <c r="B33" s="26"/>
      <c r="C33" s="168" t="s">
        <v>82</v>
      </c>
      <c r="D33" s="133">
        <v>5.5510000000000002</v>
      </c>
      <c r="E33" s="134">
        <v>0.90900000000000003</v>
      </c>
      <c r="F33" s="135">
        <v>6.6000000000000003E-2</v>
      </c>
      <c r="G33" s="163">
        <v>6.29</v>
      </c>
      <c r="H33" s="164"/>
      <c r="I33" s="166"/>
      <c r="J33" s="43"/>
    </row>
    <row r="34" spans="1:10" ht="27.75" customHeight="1" x14ac:dyDescent="0.25">
      <c r="A34" s="165" t="s">
        <v>701</v>
      </c>
      <c r="B34" s="26"/>
      <c r="C34" s="168" t="s">
        <v>82</v>
      </c>
      <c r="D34" s="133">
        <v>5.5510000000000002</v>
      </c>
      <c r="E34" s="134">
        <v>0.90900000000000003</v>
      </c>
      <c r="F34" s="135">
        <v>6.6000000000000003E-2</v>
      </c>
      <c r="G34" s="163">
        <v>6.05</v>
      </c>
      <c r="H34" s="164"/>
      <c r="I34" s="166"/>
      <c r="J34" s="43"/>
    </row>
    <row r="35" spans="1:10" ht="27.75" customHeight="1" x14ac:dyDescent="0.25">
      <c r="A35" s="165" t="s">
        <v>702</v>
      </c>
      <c r="B35" s="26"/>
      <c r="C35" s="168" t="s">
        <v>82</v>
      </c>
      <c r="D35" s="133">
        <v>5.5510000000000002</v>
      </c>
      <c r="E35" s="134">
        <v>0.90900000000000003</v>
      </c>
      <c r="F35" s="135">
        <v>6.6000000000000003E-2</v>
      </c>
      <c r="G35" s="163">
        <v>5.61</v>
      </c>
      <c r="H35" s="164"/>
      <c r="I35" s="166"/>
      <c r="J35" s="43"/>
    </row>
    <row r="36" spans="1:10" ht="27.75" customHeight="1" x14ac:dyDescent="0.25">
      <c r="A36" s="165" t="s">
        <v>703</v>
      </c>
      <c r="B36" s="26"/>
      <c r="C36" s="168" t="s">
        <v>82</v>
      </c>
      <c r="D36" s="133">
        <v>5.5510000000000002</v>
      </c>
      <c r="E36" s="134">
        <v>0.90900000000000003</v>
      </c>
      <c r="F36" s="135">
        <v>6.6000000000000003E-2</v>
      </c>
      <c r="G36" s="163">
        <v>4.1900000000000004</v>
      </c>
      <c r="H36" s="164"/>
      <c r="I36" s="166"/>
      <c r="J36" s="43"/>
    </row>
    <row r="37" spans="1:10" ht="27.75" customHeight="1" x14ac:dyDescent="0.25">
      <c r="A37" s="165" t="s">
        <v>704</v>
      </c>
      <c r="B37" s="26"/>
      <c r="C37" s="168">
        <v>4</v>
      </c>
      <c r="D37" s="133">
        <v>5.5510000000000002</v>
      </c>
      <c r="E37" s="134">
        <v>0.90900000000000003</v>
      </c>
      <c r="F37" s="135">
        <v>6.6000000000000003E-2</v>
      </c>
      <c r="G37" s="164"/>
      <c r="H37" s="164"/>
      <c r="I37" s="166"/>
      <c r="J37" s="43"/>
    </row>
    <row r="38" spans="1:10" ht="27.75" customHeight="1" x14ac:dyDescent="0.25">
      <c r="A38" s="165" t="s">
        <v>705</v>
      </c>
      <c r="B38" s="26"/>
      <c r="C38" s="168">
        <v>0</v>
      </c>
      <c r="D38" s="133">
        <v>3.7919999999999998</v>
      </c>
      <c r="E38" s="134">
        <v>0.54900000000000004</v>
      </c>
      <c r="F38" s="135">
        <v>3.7999999999999999E-2</v>
      </c>
      <c r="G38" s="163">
        <v>11.2</v>
      </c>
      <c r="H38" s="163">
        <v>5</v>
      </c>
      <c r="I38" s="167">
        <v>5</v>
      </c>
      <c r="J38" s="42">
        <v>0.11799999999999999</v>
      </c>
    </row>
    <row r="39" spans="1:10" ht="27.75" customHeight="1" x14ac:dyDescent="0.25">
      <c r="A39" s="165" t="s">
        <v>706</v>
      </c>
      <c r="B39" s="26"/>
      <c r="C39" s="168">
        <v>0</v>
      </c>
      <c r="D39" s="133">
        <v>3.7919999999999998</v>
      </c>
      <c r="E39" s="134">
        <v>0.54900000000000004</v>
      </c>
      <c r="F39" s="135">
        <v>3.7999999999999999E-2</v>
      </c>
      <c r="G39" s="163">
        <v>7.51</v>
      </c>
      <c r="H39" s="163">
        <v>5</v>
      </c>
      <c r="I39" s="167">
        <v>5</v>
      </c>
      <c r="J39" s="42">
        <v>0.11799999999999999</v>
      </c>
    </row>
    <row r="40" spans="1:10" ht="27.75" customHeight="1" x14ac:dyDescent="0.25">
      <c r="A40" s="165" t="s">
        <v>707</v>
      </c>
      <c r="B40" s="26"/>
      <c r="C40" s="168">
        <v>0</v>
      </c>
      <c r="D40" s="133">
        <v>3.7919999999999998</v>
      </c>
      <c r="E40" s="134">
        <v>0.54900000000000004</v>
      </c>
      <c r="F40" s="135">
        <v>3.7999999999999999E-2</v>
      </c>
      <c r="G40" s="163">
        <v>5.16</v>
      </c>
      <c r="H40" s="163">
        <v>5</v>
      </c>
      <c r="I40" s="167">
        <v>5</v>
      </c>
      <c r="J40" s="42">
        <v>0.11799999999999999</v>
      </c>
    </row>
    <row r="41" spans="1:10" ht="27.75" customHeight="1" x14ac:dyDescent="0.25">
      <c r="A41" s="165" t="s">
        <v>708</v>
      </c>
      <c r="B41" s="26"/>
      <c r="C41" s="168">
        <v>0</v>
      </c>
      <c r="D41" s="133">
        <v>3.7919999999999998</v>
      </c>
      <c r="E41" s="134">
        <v>0.54900000000000004</v>
      </c>
      <c r="F41" s="135">
        <v>3.7999999999999999E-2</v>
      </c>
      <c r="G41" s="163">
        <v>0.61</v>
      </c>
      <c r="H41" s="163">
        <v>5</v>
      </c>
      <c r="I41" s="167">
        <v>5</v>
      </c>
      <c r="J41" s="42">
        <v>0.11799999999999999</v>
      </c>
    </row>
    <row r="42" spans="1:10" ht="27.75" customHeight="1" x14ac:dyDescent="0.25">
      <c r="A42" s="165" t="s">
        <v>709</v>
      </c>
      <c r="B42" s="26"/>
      <c r="C42" s="168">
        <v>0</v>
      </c>
      <c r="D42" s="133">
        <v>3.7839999999999998</v>
      </c>
      <c r="E42" s="134">
        <v>0.54100000000000004</v>
      </c>
      <c r="F42" s="135">
        <v>0.03</v>
      </c>
      <c r="G42" s="163">
        <v>0</v>
      </c>
      <c r="H42" s="163">
        <v>5</v>
      </c>
      <c r="I42" s="167">
        <v>5</v>
      </c>
      <c r="J42" s="42">
        <v>0.11799999999999999</v>
      </c>
    </row>
    <row r="43" spans="1:10" ht="27.75" customHeight="1" x14ac:dyDescent="0.25">
      <c r="A43" s="165" t="s">
        <v>710</v>
      </c>
      <c r="B43" s="26"/>
      <c r="C43" s="168">
        <v>0</v>
      </c>
      <c r="D43" s="133">
        <v>3.5</v>
      </c>
      <c r="E43" s="134">
        <v>0.38500000000000001</v>
      </c>
      <c r="F43" s="135">
        <v>2.1999999999999999E-2</v>
      </c>
      <c r="G43" s="163">
        <v>42.89</v>
      </c>
      <c r="H43" s="163">
        <v>8.4499999999999993</v>
      </c>
      <c r="I43" s="167">
        <v>8.4499999999999993</v>
      </c>
      <c r="J43" s="42">
        <v>0.107</v>
      </c>
    </row>
    <row r="44" spans="1:10" ht="27.75" customHeight="1" x14ac:dyDescent="0.25">
      <c r="A44" s="165" t="s">
        <v>711</v>
      </c>
      <c r="B44" s="26"/>
      <c r="C44" s="168">
        <v>0</v>
      </c>
      <c r="D44" s="133">
        <v>3.5</v>
      </c>
      <c r="E44" s="134">
        <v>0.38500000000000001</v>
      </c>
      <c r="F44" s="135">
        <v>2.1999999999999999E-2</v>
      </c>
      <c r="G44" s="163">
        <v>36.74</v>
      </c>
      <c r="H44" s="163">
        <v>8.4499999999999993</v>
      </c>
      <c r="I44" s="167">
        <v>8.4499999999999993</v>
      </c>
      <c r="J44" s="42">
        <v>0.107</v>
      </c>
    </row>
    <row r="45" spans="1:10" ht="27.75" customHeight="1" x14ac:dyDescent="0.25">
      <c r="A45" s="165" t="s">
        <v>712</v>
      </c>
      <c r="B45" s="26"/>
      <c r="C45" s="168">
        <v>0</v>
      </c>
      <c r="D45" s="133">
        <v>3.5</v>
      </c>
      <c r="E45" s="134">
        <v>0.38500000000000001</v>
      </c>
      <c r="F45" s="135">
        <v>2.1999999999999999E-2</v>
      </c>
      <c r="G45" s="163">
        <v>32.82</v>
      </c>
      <c r="H45" s="163">
        <v>8.4499999999999993</v>
      </c>
      <c r="I45" s="167">
        <v>8.4499999999999993</v>
      </c>
      <c r="J45" s="42">
        <v>0.107</v>
      </c>
    </row>
    <row r="46" spans="1:10" ht="27.75" customHeight="1" x14ac:dyDescent="0.25">
      <c r="A46" s="165" t="s">
        <v>713</v>
      </c>
      <c r="B46" s="26"/>
      <c r="C46" s="168">
        <v>0</v>
      </c>
      <c r="D46" s="133">
        <v>3.5</v>
      </c>
      <c r="E46" s="134">
        <v>0.38500000000000001</v>
      </c>
      <c r="F46" s="135">
        <v>2.1999999999999999E-2</v>
      </c>
      <c r="G46" s="163">
        <v>25.25</v>
      </c>
      <c r="H46" s="163">
        <v>8.4499999999999993</v>
      </c>
      <c r="I46" s="167">
        <v>8.4499999999999993</v>
      </c>
      <c r="J46" s="42">
        <v>0.107</v>
      </c>
    </row>
    <row r="47" spans="1:10" ht="27.75" customHeight="1" x14ac:dyDescent="0.25">
      <c r="A47" s="165" t="s">
        <v>714</v>
      </c>
      <c r="B47" s="26"/>
      <c r="C47" s="168">
        <v>0</v>
      </c>
      <c r="D47" s="133">
        <v>3.4870000000000001</v>
      </c>
      <c r="E47" s="134">
        <v>0.372</v>
      </c>
      <c r="F47" s="135">
        <v>8.9999999999999993E-3</v>
      </c>
      <c r="G47" s="163">
        <v>24.22</v>
      </c>
      <c r="H47" s="163">
        <v>8.4499999999999993</v>
      </c>
      <c r="I47" s="167">
        <v>8.4499999999999993</v>
      </c>
      <c r="J47" s="42">
        <v>0.107</v>
      </c>
    </row>
    <row r="48" spans="1:10" ht="27.75" customHeight="1" x14ac:dyDescent="0.25">
      <c r="A48" s="165" t="s">
        <v>715</v>
      </c>
      <c r="B48" s="26"/>
      <c r="C48" s="168">
        <v>0</v>
      </c>
      <c r="D48" s="133">
        <v>3.165</v>
      </c>
      <c r="E48" s="134">
        <v>0.32300000000000001</v>
      </c>
      <c r="F48" s="135">
        <v>1.7999999999999999E-2</v>
      </c>
      <c r="G48" s="163">
        <v>204.38</v>
      </c>
      <c r="H48" s="163">
        <v>9.34</v>
      </c>
      <c r="I48" s="167">
        <v>9.34</v>
      </c>
      <c r="J48" s="42">
        <v>8.7999999999999995E-2</v>
      </c>
    </row>
    <row r="49" spans="1:10" ht="27.75" customHeight="1" x14ac:dyDescent="0.25">
      <c r="A49" s="165" t="s">
        <v>716</v>
      </c>
      <c r="B49" s="26"/>
      <c r="C49" s="168">
        <v>0</v>
      </c>
      <c r="D49" s="133">
        <v>3.165</v>
      </c>
      <c r="E49" s="134">
        <v>0.32300000000000001</v>
      </c>
      <c r="F49" s="135">
        <v>1.7999999999999999E-2</v>
      </c>
      <c r="G49" s="163">
        <v>158.97999999999999</v>
      </c>
      <c r="H49" s="163">
        <v>9.34</v>
      </c>
      <c r="I49" s="167">
        <v>9.34</v>
      </c>
      <c r="J49" s="42">
        <v>8.7999999999999995E-2</v>
      </c>
    </row>
    <row r="50" spans="1:10" ht="27.75" customHeight="1" x14ac:dyDescent="0.25">
      <c r="A50" s="165" t="s">
        <v>717</v>
      </c>
      <c r="B50" s="26"/>
      <c r="C50" s="168">
        <v>0</v>
      </c>
      <c r="D50" s="133">
        <v>3.165</v>
      </c>
      <c r="E50" s="134">
        <v>0.32300000000000001</v>
      </c>
      <c r="F50" s="135">
        <v>1.7999999999999999E-2</v>
      </c>
      <c r="G50" s="163">
        <v>91.86</v>
      </c>
      <c r="H50" s="163">
        <v>9.34</v>
      </c>
      <c r="I50" s="167">
        <v>9.34</v>
      </c>
      <c r="J50" s="42">
        <v>8.7999999999999995E-2</v>
      </c>
    </row>
    <row r="51" spans="1:10" ht="27.75" customHeight="1" x14ac:dyDescent="0.25">
      <c r="A51" s="165" t="s">
        <v>718</v>
      </c>
      <c r="B51" s="26"/>
      <c r="C51" s="168">
        <v>0</v>
      </c>
      <c r="D51" s="133">
        <v>3.1640000000000001</v>
      </c>
      <c r="E51" s="134">
        <v>0.32200000000000001</v>
      </c>
      <c r="F51" s="135">
        <v>1.7000000000000001E-2</v>
      </c>
      <c r="G51" s="163">
        <v>0</v>
      </c>
      <c r="H51" s="163">
        <v>9.34</v>
      </c>
      <c r="I51" s="167">
        <v>9.34</v>
      </c>
      <c r="J51" s="42">
        <v>8.7999999999999995E-2</v>
      </c>
    </row>
    <row r="52" spans="1:10" ht="27.75" customHeight="1" x14ac:dyDescent="0.25">
      <c r="A52" s="165" t="s">
        <v>719</v>
      </c>
      <c r="B52" s="26"/>
      <c r="C52" s="168">
        <v>0</v>
      </c>
      <c r="D52" s="133">
        <v>3.15</v>
      </c>
      <c r="E52" s="134">
        <v>0.307</v>
      </c>
      <c r="F52" s="135">
        <v>2E-3</v>
      </c>
      <c r="G52" s="163">
        <v>0</v>
      </c>
      <c r="H52" s="163">
        <v>9.34</v>
      </c>
      <c r="I52" s="167">
        <v>9.34</v>
      </c>
      <c r="J52" s="42">
        <v>8.7999999999999995E-2</v>
      </c>
    </row>
    <row r="53" spans="1:10" ht="27.75" customHeight="1" x14ac:dyDescent="0.25">
      <c r="A53" s="165" t="s">
        <v>720</v>
      </c>
      <c r="B53" s="26"/>
      <c r="C53" s="168" t="s">
        <v>131</v>
      </c>
      <c r="D53" s="136">
        <v>15.217000000000001</v>
      </c>
      <c r="E53" s="137">
        <v>2.3809999999999998</v>
      </c>
      <c r="F53" s="135">
        <v>1.421</v>
      </c>
      <c r="G53" s="164"/>
      <c r="H53" s="164"/>
      <c r="I53" s="166"/>
      <c r="J53" s="43"/>
    </row>
    <row r="54" spans="1:10" ht="27.75" customHeight="1" x14ac:dyDescent="0.25">
      <c r="A54" s="165" t="s">
        <v>721</v>
      </c>
      <c r="B54" s="26"/>
      <c r="C54" s="168" t="s">
        <v>133</v>
      </c>
      <c r="D54" s="133">
        <v>-8.1379999999999999</v>
      </c>
      <c r="E54" s="134">
        <v>-1.3320000000000001</v>
      </c>
      <c r="F54" s="135">
        <v>-9.7000000000000003E-2</v>
      </c>
      <c r="G54" s="163">
        <v>0</v>
      </c>
      <c r="H54" s="164"/>
      <c r="I54" s="166"/>
      <c r="J54" s="43"/>
    </row>
    <row r="55" spans="1:10" ht="27.75" customHeight="1" x14ac:dyDescent="0.25">
      <c r="A55" s="165" t="s">
        <v>722</v>
      </c>
      <c r="B55" s="26"/>
      <c r="C55" s="168" t="s">
        <v>133</v>
      </c>
      <c r="D55" s="133">
        <v>-6.9139999999999997</v>
      </c>
      <c r="E55" s="134">
        <v>-1.0429999999999999</v>
      </c>
      <c r="F55" s="135">
        <v>-7.2999999999999995E-2</v>
      </c>
      <c r="G55" s="163">
        <v>0</v>
      </c>
      <c r="H55" s="164"/>
      <c r="I55" s="166"/>
      <c r="J55" s="43"/>
    </row>
    <row r="56" spans="1:10" ht="27.75" customHeight="1" x14ac:dyDescent="0.25">
      <c r="A56" s="165" t="s">
        <v>723</v>
      </c>
      <c r="B56" s="26"/>
      <c r="C56" s="168">
        <v>0</v>
      </c>
      <c r="D56" s="133">
        <v>-8.1379999999999999</v>
      </c>
      <c r="E56" s="134">
        <v>-1.3320000000000001</v>
      </c>
      <c r="F56" s="135">
        <v>-9.7000000000000003E-2</v>
      </c>
      <c r="G56" s="163">
        <v>0</v>
      </c>
      <c r="H56" s="164"/>
      <c r="I56" s="166"/>
      <c r="J56" s="42">
        <v>0.33100000000000002</v>
      </c>
    </row>
    <row r="57" spans="1:10" ht="27.75" customHeight="1" x14ac:dyDescent="0.25">
      <c r="A57" s="165" t="s">
        <v>724</v>
      </c>
      <c r="B57" s="26"/>
      <c r="C57" s="168">
        <v>0</v>
      </c>
      <c r="D57" s="133">
        <v>-6.9139999999999997</v>
      </c>
      <c r="E57" s="134">
        <v>-1.0429999999999999</v>
      </c>
      <c r="F57" s="135">
        <v>-7.2999999999999995E-2</v>
      </c>
      <c r="G57" s="163">
        <v>0</v>
      </c>
      <c r="H57" s="164"/>
      <c r="I57" s="166"/>
      <c r="J57" s="42">
        <v>0.24399999999999999</v>
      </c>
    </row>
    <row r="58" spans="1:10" ht="27.75" customHeight="1" x14ac:dyDescent="0.25">
      <c r="A58" s="165" t="s">
        <v>725</v>
      </c>
      <c r="B58" s="26"/>
      <c r="C58" s="168">
        <v>0</v>
      </c>
      <c r="D58" s="133">
        <v>-4.7930000000000001</v>
      </c>
      <c r="E58" s="134">
        <v>-0.52700000000000002</v>
      </c>
      <c r="F58" s="135">
        <v>-3.1E-2</v>
      </c>
      <c r="G58" s="163">
        <v>0</v>
      </c>
      <c r="H58" s="164"/>
      <c r="I58" s="166"/>
      <c r="J58" s="42">
        <v>0.2</v>
      </c>
    </row>
    <row r="59" spans="1:10" ht="27.75" customHeight="1" x14ac:dyDescent="0.25">
      <c r="A59" s="161" t="s">
        <v>726</v>
      </c>
      <c r="B59" s="26"/>
      <c r="C59" s="168" t="s">
        <v>75</v>
      </c>
      <c r="D59" s="133">
        <v>4.21</v>
      </c>
      <c r="E59" s="134">
        <v>0.68899999999999995</v>
      </c>
      <c r="F59" s="135">
        <v>0.05</v>
      </c>
      <c r="G59" s="163">
        <v>3.58</v>
      </c>
      <c r="H59" s="164"/>
      <c r="I59" s="166"/>
      <c r="J59" s="43"/>
    </row>
    <row r="60" spans="1:10" ht="27.75" customHeight="1" x14ac:dyDescent="0.25">
      <c r="A60" s="161" t="s">
        <v>727</v>
      </c>
      <c r="B60" s="26"/>
      <c r="C60" s="168">
        <v>2</v>
      </c>
      <c r="D60" s="133">
        <v>4.21</v>
      </c>
      <c r="E60" s="134">
        <v>0.68899999999999995</v>
      </c>
      <c r="F60" s="135">
        <v>0.05</v>
      </c>
      <c r="G60" s="164"/>
      <c r="H60" s="164"/>
      <c r="I60" s="166"/>
      <c r="J60" s="43"/>
    </row>
    <row r="61" spans="1:10" ht="27.75" customHeight="1" x14ac:dyDescent="0.25">
      <c r="A61" s="161" t="s">
        <v>728</v>
      </c>
      <c r="B61" s="26"/>
      <c r="C61" s="168" t="s">
        <v>82</v>
      </c>
      <c r="D61" s="133">
        <v>4.0590000000000002</v>
      </c>
      <c r="E61" s="134">
        <v>0.66400000000000003</v>
      </c>
      <c r="F61" s="135">
        <v>4.8000000000000001E-2</v>
      </c>
      <c r="G61" s="163">
        <v>4.6399999999999997</v>
      </c>
      <c r="H61" s="164"/>
      <c r="I61" s="166"/>
      <c r="J61" s="43"/>
    </row>
    <row r="62" spans="1:10" ht="27.75" customHeight="1" x14ac:dyDescent="0.25">
      <c r="A62" s="161" t="s">
        <v>729</v>
      </c>
      <c r="B62" s="26"/>
      <c r="C62" s="168" t="s">
        <v>82</v>
      </c>
      <c r="D62" s="133">
        <v>4.0590000000000002</v>
      </c>
      <c r="E62" s="134">
        <v>0.66400000000000003</v>
      </c>
      <c r="F62" s="135">
        <v>4.8000000000000001E-2</v>
      </c>
      <c r="G62" s="163">
        <v>4.5999999999999996</v>
      </c>
      <c r="H62" s="164"/>
      <c r="I62" s="166"/>
      <c r="J62" s="43"/>
    </row>
    <row r="63" spans="1:10" ht="27.75" customHeight="1" x14ac:dyDescent="0.25">
      <c r="A63" s="161" t="s">
        <v>730</v>
      </c>
      <c r="B63" s="26"/>
      <c r="C63" s="168" t="s">
        <v>82</v>
      </c>
      <c r="D63" s="133">
        <v>4.0590000000000002</v>
      </c>
      <c r="E63" s="134">
        <v>0.66400000000000003</v>
      </c>
      <c r="F63" s="135">
        <v>4.8000000000000001E-2</v>
      </c>
      <c r="G63" s="163">
        <v>4.43</v>
      </c>
      <c r="H63" s="164"/>
      <c r="I63" s="166"/>
      <c r="J63" s="43"/>
    </row>
    <row r="64" spans="1:10" ht="27.75" customHeight="1" x14ac:dyDescent="0.25">
      <c r="A64" s="161" t="s">
        <v>731</v>
      </c>
      <c r="B64" s="26"/>
      <c r="C64" s="168" t="s">
        <v>82</v>
      </c>
      <c r="D64" s="133">
        <v>4.0590000000000002</v>
      </c>
      <c r="E64" s="134">
        <v>0.66400000000000003</v>
      </c>
      <c r="F64" s="135">
        <v>4.8000000000000001E-2</v>
      </c>
      <c r="G64" s="163">
        <v>4.0999999999999996</v>
      </c>
      <c r="H64" s="164"/>
      <c r="I64" s="166"/>
      <c r="J64" s="43"/>
    </row>
    <row r="65" spans="1:10" ht="27.75" customHeight="1" x14ac:dyDescent="0.25">
      <c r="A65" s="161" t="s">
        <v>732</v>
      </c>
      <c r="B65" s="26"/>
      <c r="C65" s="168" t="s">
        <v>82</v>
      </c>
      <c r="D65" s="133">
        <v>4.0590000000000002</v>
      </c>
      <c r="E65" s="134">
        <v>0.66400000000000003</v>
      </c>
      <c r="F65" s="135">
        <v>4.8000000000000001E-2</v>
      </c>
      <c r="G65" s="163">
        <v>3.07</v>
      </c>
      <c r="H65" s="164"/>
      <c r="I65" s="166"/>
      <c r="J65" s="43"/>
    </row>
    <row r="66" spans="1:10" ht="27.75" customHeight="1" x14ac:dyDescent="0.25">
      <c r="A66" s="161" t="s">
        <v>733</v>
      </c>
      <c r="B66" s="26"/>
      <c r="C66" s="168">
        <v>4</v>
      </c>
      <c r="D66" s="133">
        <v>4.0590000000000002</v>
      </c>
      <c r="E66" s="134">
        <v>0.66400000000000003</v>
      </c>
      <c r="F66" s="135">
        <v>4.8000000000000001E-2</v>
      </c>
      <c r="G66" s="164"/>
      <c r="H66" s="164"/>
      <c r="I66" s="166"/>
      <c r="J66" s="43"/>
    </row>
    <row r="67" spans="1:10" ht="27.75" customHeight="1" x14ac:dyDescent="0.25">
      <c r="A67" s="161" t="s">
        <v>734</v>
      </c>
      <c r="B67" s="26"/>
      <c r="C67" s="168">
        <v>0</v>
      </c>
      <c r="D67" s="133">
        <v>2.7730000000000001</v>
      </c>
      <c r="E67" s="134">
        <v>0.40100000000000002</v>
      </c>
      <c r="F67" s="135">
        <v>2.8000000000000001E-2</v>
      </c>
      <c r="G67" s="163">
        <v>8.19</v>
      </c>
      <c r="H67" s="163">
        <v>3.65</v>
      </c>
      <c r="I67" s="167">
        <v>3.65</v>
      </c>
      <c r="J67" s="42">
        <v>8.6999999999999994E-2</v>
      </c>
    </row>
    <row r="68" spans="1:10" ht="27.75" customHeight="1" x14ac:dyDescent="0.25">
      <c r="A68" s="161" t="s">
        <v>735</v>
      </c>
      <c r="B68" s="26"/>
      <c r="C68" s="168">
        <v>0</v>
      </c>
      <c r="D68" s="133">
        <v>2.7730000000000001</v>
      </c>
      <c r="E68" s="134">
        <v>0.40100000000000002</v>
      </c>
      <c r="F68" s="135">
        <v>2.8000000000000001E-2</v>
      </c>
      <c r="G68" s="163">
        <v>5.49</v>
      </c>
      <c r="H68" s="163">
        <v>3.65</v>
      </c>
      <c r="I68" s="167">
        <v>3.65</v>
      </c>
      <c r="J68" s="42">
        <v>8.6999999999999994E-2</v>
      </c>
    </row>
    <row r="69" spans="1:10" ht="27.75" customHeight="1" x14ac:dyDescent="0.25">
      <c r="A69" s="161" t="s">
        <v>736</v>
      </c>
      <c r="B69" s="26"/>
      <c r="C69" s="168">
        <v>0</v>
      </c>
      <c r="D69" s="133">
        <v>2.7730000000000001</v>
      </c>
      <c r="E69" s="134">
        <v>0.40100000000000002</v>
      </c>
      <c r="F69" s="135">
        <v>2.8000000000000001E-2</v>
      </c>
      <c r="G69" s="163">
        <v>3.77</v>
      </c>
      <c r="H69" s="163">
        <v>3.65</v>
      </c>
      <c r="I69" s="167">
        <v>3.65</v>
      </c>
      <c r="J69" s="42">
        <v>8.6999999999999994E-2</v>
      </c>
    </row>
    <row r="70" spans="1:10" ht="27.75" customHeight="1" x14ac:dyDescent="0.25">
      <c r="A70" s="161" t="s">
        <v>737</v>
      </c>
      <c r="B70" s="26"/>
      <c r="C70" s="168">
        <v>0</v>
      </c>
      <c r="D70" s="133">
        <v>2.7730000000000001</v>
      </c>
      <c r="E70" s="134">
        <v>0.40100000000000002</v>
      </c>
      <c r="F70" s="135">
        <v>2.8000000000000001E-2</v>
      </c>
      <c r="G70" s="163">
        <v>0.45</v>
      </c>
      <c r="H70" s="163">
        <v>3.65</v>
      </c>
      <c r="I70" s="167">
        <v>3.65</v>
      </c>
      <c r="J70" s="42">
        <v>8.6999999999999994E-2</v>
      </c>
    </row>
    <row r="71" spans="1:10" ht="27.75" customHeight="1" x14ac:dyDescent="0.25">
      <c r="A71" s="161" t="s">
        <v>738</v>
      </c>
      <c r="B71" s="26"/>
      <c r="C71" s="168">
        <v>0</v>
      </c>
      <c r="D71" s="133">
        <v>2.7669999999999999</v>
      </c>
      <c r="E71" s="134">
        <v>0.39500000000000002</v>
      </c>
      <c r="F71" s="135">
        <v>2.1999999999999999E-2</v>
      </c>
      <c r="G71" s="163">
        <v>0</v>
      </c>
      <c r="H71" s="163">
        <v>3.65</v>
      </c>
      <c r="I71" s="167">
        <v>3.65</v>
      </c>
      <c r="J71" s="42">
        <v>8.6999999999999994E-2</v>
      </c>
    </row>
    <row r="72" spans="1:10" ht="27.75" customHeight="1" x14ac:dyDescent="0.25">
      <c r="A72" s="161" t="s">
        <v>739</v>
      </c>
      <c r="B72" s="26"/>
      <c r="C72" s="168">
        <v>0</v>
      </c>
      <c r="D72" s="133">
        <v>2.4980000000000002</v>
      </c>
      <c r="E72" s="134">
        <v>0.27500000000000002</v>
      </c>
      <c r="F72" s="135">
        <v>1.6E-2</v>
      </c>
      <c r="G72" s="163">
        <v>30.61</v>
      </c>
      <c r="H72" s="163">
        <v>6.03</v>
      </c>
      <c r="I72" s="167">
        <v>6.03</v>
      </c>
      <c r="J72" s="42">
        <v>7.5999999999999998E-2</v>
      </c>
    </row>
    <row r="73" spans="1:10" ht="27.75" customHeight="1" x14ac:dyDescent="0.25">
      <c r="A73" s="161" t="s">
        <v>740</v>
      </c>
      <c r="B73" s="26"/>
      <c r="C73" s="168">
        <v>0</v>
      </c>
      <c r="D73" s="133">
        <v>2.4980000000000002</v>
      </c>
      <c r="E73" s="134">
        <v>0.27500000000000002</v>
      </c>
      <c r="F73" s="135">
        <v>1.6E-2</v>
      </c>
      <c r="G73" s="163">
        <v>26.22</v>
      </c>
      <c r="H73" s="163">
        <v>6.03</v>
      </c>
      <c r="I73" s="167">
        <v>6.03</v>
      </c>
      <c r="J73" s="42">
        <v>7.5999999999999998E-2</v>
      </c>
    </row>
    <row r="74" spans="1:10" ht="27.75" customHeight="1" x14ac:dyDescent="0.25">
      <c r="A74" s="161" t="s">
        <v>741</v>
      </c>
      <c r="B74" s="26"/>
      <c r="C74" s="168">
        <v>0</v>
      </c>
      <c r="D74" s="133">
        <v>2.4980000000000002</v>
      </c>
      <c r="E74" s="134">
        <v>0.27500000000000002</v>
      </c>
      <c r="F74" s="135">
        <v>1.6E-2</v>
      </c>
      <c r="G74" s="163">
        <v>23.42</v>
      </c>
      <c r="H74" s="163">
        <v>6.03</v>
      </c>
      <c r="I74" s="167">
        <v>6.03</v>
      </c>
      <c r="J74" s="42">
        <v>7.5999999999999998E-2</v>
      </c>
    </row>
    <row r="75" spans="1:10" ht="27.75" customHeight="1" x14ac:dyDescent="0.25">
      <c r="A75" s="161" t="s">
        <v>742</v>
      </c>
      <c r="B75" s="26"/>
      <c r="C75" s="168">
        <v>0</v>
      </c>
      <c r="D75" s="133">
        <v>2.4980000000000002</v>
      </c>
      <c r="E75" s="134">
        <v>0.27500000000000002</v>
      </c>
      <c r="F75" s="135">
        <v>1.6E-2</v>
      </c>
      <c r="G75" s="163">
        <v>18.02</v>
      </c>
      <c r="H75" s="163">
        <v>6.03</v>
      </c>
      <c r="I75" s="167">
        <v>6.03</v>
      </c>
      <c r="J75" s="42">
        <v>7.5999999999999998E-2</v>
      </c>
    </row>
    <row r="76" spans="1:10" ht="27.75" customHeight="1" x14ac:dyDescent="0.25">
      <c r="A76" s="161" t="s">
        <v>743</v>
      </c>
      <c r="B76" s="26"/>
      <c r="C76" s="168">
        <v>0</v>
      </c>
      <c r="D76" s="133">
        <v>2.4889999999999999</v>
      </c>
      <c r="E76" s="134">
        <v>0.26500000000000001</v>
      </c>
      <c r="F76" s="135">
        <v>7.0000000000000001E-3</v>
      </c>
      <c r="G76" s="163">
        <v>17.29</v>
      </c>
      <c r="H76" s="163">
        <v>6.03</v>
      </c>
      <c r="I76" s="167">
        <v>6.03</v>
      </c>
      <c r="J76" s="42">
        <v>7.5999999999999998E-2</v>
      </c>
    </row>
    <row r="77" spans="1:10" ht="27.75" customHeight="1" x14ac:dyDescent="0.25">
      <c r="A77" s="161" t="s">
        <v>744</v>
      </c>
      <c r="B77" s="26"/>
      <c r="C77" s="168">
        <v>0</v>
      </c>
      <c r="D77" s="133">
        <v>2.2349999999999999</v>
      </c>
      <c r="E77" s="134">
        <v>0.22800000000000001</v>
      </c>
      <c r="F77" s="135">
        <v>1.2999999999999999E-2</v>
      </c>
      <c r="G77" s="163">
        <v>144.30000000000001</v>
      </c>
      <c r="H77" s="163">
        <v>6.59</v>
      </c>
      <c r="I77" s="167">
        <v>6.59</v>
      </c>
      <c r="J77" s="42">
        <v>6.2E-2</v>
      </c>
    </row>
    <row r="78" spans="1:10" ht="27.75" customHeight="1" x14ac:dyDescent="0.25">
      <c r="A78" s="161" t="s">
        <v>745</v>
      </c>
      <c r="B78" s="26"/>
      <c r="C78" s="168">
        <v>0</v>
      </c>
      <c r="D78" s="133">
        <v>2.2349999999999999</v>
      </c>
      <c r="E78" s="134">
        <v>0.22800000000000001</v>
      </c>
      <c r="F78" s="135">
        <v>1.2999999999999999E-2</v>
      </c>
      <c r="G78" s="163">
        <v>112.25</v>
      </c>
      <c r="H78" s="163">
        <v>6.59</v>
      </c>
      <c r="I78" s="167">
        <v>6.59</v>
      </c>
      <c r="J78" s="42">
        <v>6.2E-2</v>
      </c>
    </row>
    <row r="79" spans="1:10" ht="27.75" customHeight="1" x14ac:dyDescent="0.25">
      <c r="A79" s="161" t="s">
        <v>746</v>
      </c>
      <c r="B79" s="26"/>
      <c r="C79" s="168">
        <v>0</v>
      </c>
      <c r="D79" s="133">
        <v>2.2349999999999999</v>
      </c>
      <c r="E79" s="134">
        <v>0.22800000000000001</v>
      </c>
      <c r="F79" s="135">
        <v>1.2999999999999999E-2</v>
      </c>
      <c r="G79" s="163">
        <v>64.86</v>
      </c>
      <c r="H79" s="163">
        <v>6.59</v>
      </c>
      <c r="I79" s="167">
        <v>6.59</v>
      </c>
      <c r="J79" s="42">
        <v>6.2E-2</v>
      </c>
    </row>
    <row r="80" spans="1:10" ht="27.75" customHeight="1" x14ac:dyDescent="0.25">
      <c r="A80" s="161" t="s">
        <v>747</v>
      </c>
      <c r="B80" s="26"/>
      <c r="C80" s="168">
        <v>0</v>
      </c>
      <c r="D80" s="133">
        <v>2.234</v>
      </c>
      <c r="E80" s="134">
        <v>0.22700000000000001</v>
      </c>
      <c r="F80" s="135">
        <v>1.2E-2</v>
      </c>
      <c r="G80" s="163">
        <v>0</v>
      </c>
      <c r="H80" s="163">
        <v>6.59</v>
      </c>
      <c r="I80" s="167">
        <v>6.59</v>
      </c>
      <c r="J80" s="42">
        <v>6.2E-2</v>
      </c>
    </row>
    <row r="81" spans="1:10" ht="27.75" customHeight="1" x14ac:dyDescent="0.25">
      <c r="A81" s="161" t="s">
        <v>748</v>
      </c>
      <c r="B81" s="26"/>
      <c r="C81" s="168">
        <v>0</v>
      </c>
      <c r="D81" s="133">
        <v>2.2240000000000002</v>
      </c>
      <c r="E81" s="134">
        <v>0.217</v>
      </c>
      <c r="F81" s="135">
        <v>2E-3</v>
      </c>
      <c r="G81" s="163">
        <v>0</v>
      </c>
      <c r="H81" s="163">
        <v>6.59</v>
      </c>
      <c r="I81" s="167">
        <v>6.59</v>
      </c>
      <c r="J81" s="42">
        <v>6.2E-2</v>
      </c>
    </row>
    <row r="82" spans="1:10" ht="27.75" customHeight="1" x14ac:dyDescent="0.25">
      <c r="A82" s="161" t="s">
        <v>749</v>
      </c>
      <c r="B82" s="26"/>
      <c r="C82" s="168" t="s">
        <v>131</v>
      </c>
      <c r="D82" s="136">
        <v>11.127000000000001</v>
      </c>
      <c r="E82" s="137">
        <v>1.7410000000000001</v>
      </c>
      <c r="F82" s="135">
        <v>1.0389999999999999</v>
      </c>
      <c r="G82" s="164"/>
      <c r="H82" s="164"/>
      <c r="I82" s="166"/>
      <c r="J82" s="43"/>
    </row>
    <row r="83" spans="1:10" ht="27.75" customHeight="1" x14ac:dyDescent="0.25">
      <c r="A83" s="161" t="s">
        <v>750</v>
      </c>
      <c r="B83" s="26"/>
      <c r="C83" s="168" t="s">
        <v>133</v>
      </c>
      <c r="D83" s="133">
        <v>-4.2939999999999996</v>
      </c>
      <c r="E83" s="134">
        <v>-0.70299999999999996</v>
      </c>
      <c r="F83" s="135">
        <v>-5.0999999999999997E-2</v>
      </c>
      <c r="G83" s="163">
        <v>0</v>
      </c>
      <c r="H83" s="164"/>
      <c r="I83" s="166"/>
      <c r="J83" s="43"/>
    </row>
    <row r="84" spans="1:10" ht="27.75" customHeight="1" x14ac:dyDescent="0.25">
      <c r="A84" s="161" t="s">
        <v>751</v>
      </c>
      <c r="B84" s="26"/>
      <c r="C84" s="168" t="s">
        <v>133</v>
      </c>
      <c r="D84" s="133">
        <v>-4.1280000000000001</v>
      </c>
      <c r="E84" s="134">
        <v>-0.622</v>
      </c>
      <c r="F84" s="135">
        <v>-4.3999999999999997E-2</v>
      </c>
      <c r="G84" s="163">
        <v>0</v>
      </c>
      <c r="H84" s="164"/>
      <c r="I84" s="166"/>
      <c r="J84" s="43"/>
    </row>
    <row r="85" spans="1:10" ht="27.75" customHeight="1" x14ac:dyDescent="0.25">
      <c r="A85" s="161" t="s">
        <v>752</v>
      </c>
      <c r="B85" s="26"/>
      <c r="C85" s="168">
        <v>0</v>
      </c>
      <c r="D85" s="133">
        <v>-4.2939999999999996</v>
      </c>
      <c r="E85" s="134">
        <v>-0.70299999999999996</v>
      </c>
      <c r="F85" s="135">
        <v>-5.0999999999999997E-2</v>
      </c>
      <c r="G85" s="163">
        <v>0</v>
      </c>
      <c r="H85" s="164"/>
      <c r="I85" s="166"/>
      <c r="J85" s="42">
        <v>0.17499999999999999</v>
      </c>
    </row>
    <row r="86" spans="1:10" ht="27.75" customHeight="1" x14ac:dyDescent="0.25">
      <c r="A86" s="161" t="s">
        <v>753</v>
      </c>
      <c r="B86" s="26"/>
      <c r="C86" s="168">
        <v>0</v>
      </c>
      <c r="D86" s="133">
        <v>-4.1280000000000001</v>
      </c>
      <c r="E86" s="134">
        <v>-0.622</v>
      </c>
      <c r="F86" s="135">
        <v>-4.3999999999999997E-2</v>
      </c>
      <c r="G86" s="163">
        <v>0</v>
      </c>
      <c r="H86" s="164"/>
      <c r="I86" s="166"/>
      <c r="J86" s="42">
        <v>0.14599999999999999</v>
      </c>
    </row>
    <row r="87" spans="1:10" ht="27.75" customHeight="1" x14ac:dyDescent="0.25">
      <c r="A87" s="161" t="s">
        <v>754</v>
      </c>
      <c r="B87" s="26"/>
      <c r="C87" s="168">
        <v>0</v>
      </c>
      <c r="D87" s="133">
        <v>-4.7930000000000001</v>
      </c>
      <c r="E87" s="134">
        <v>-0.52700000000000002</v>
      </c>
      <c r="F87" s="135">
        <v>-3.1E-2</v>
      </c>
      <c r="G87" s="163">
        <v>466.72</v>
      </c>
      <c r="H87" s="164"/>
      <c r="I87" s="166"/>
      <c r="J87" s="42">
        <v>0.2</v>
      </c>
    </row>
    <row r="88" spans="1:10" ht="27.75" customHeight="1" x14ac:dyDescent="0.25">
      <c r="A88" s="161" t="s">
        <v>755</v>
      </c>
      <c r="B88" s="26"/>
      <c r="C88" s="168" t="s">
        <v>75</v>
      </c>
      <c r="D88" s="133">
        <v>3.266</v>
      </c>
      <c r="E88" s="134">
        <v>0.53400000000000003</v>
      </c>
      <c r="F88" s="135">
        <v>3.9E-2</v>
      </c>
      <c r="G88" s="163">
        <v>2.78</v>
      </c>
      <c r="H88" s="164"/>
      <c r="I88" s="166"/>
      <c r="J88" s="43"/>
    </row>
    <row r="89" spans="1:10" ht="27.75" customHeight="1" x14ac:dyDescent="0.25">
      <c r="A89" s="161" t="s">
        <v>756</v>
      </c>
      <c r="B89" s="26"/>
      <c r="C89" s="168">
        <v>2</v>
      </c>
      <c r="D89" s="133">
        <v>3.266</v>
      </c>
      <c r="E89" s="134">
        <v>0.53400000000000003</v>
      </c>
      <c r="F89" s="135">
        <v>3.9E-2</v>
      </c>
      <c r="G89" s="164"/>
      <c r="H89" s="164"/>
      <c r="I89" s="166"/>
      <c r="J89" s="43"/>
    </row>
    <row r="90" spans="1:10" ht="27.75" customHeight="1" x14ac:dyDescent="0.25">
      <c r="A90" s="161" t="s">
        <v>757</v>
      </c>
      <c r="B90" s="26"/>
      <c r="C90" s="168" t="s">
        <v>82</v>
      </c>
      <c r="D90" s="133">
        <v>3.1480000000000001</v>
      </c>
      <c r="E90" s="134">
        <v>0.51500000000000001</v>
      </c>
      <c r="F90" s="135">
        <v>3.7999999999999999E-2</v>
      </c>
      <c r="G90" s="163">
        <v>3.6</v>
      </c>
      <c r="H90" s="164"/>
      <c r="I90" s="166"/>
      <c r="J90" s="43"/>
    </row>
    <row r="91" spans="1:10" ht="27.75" customHeight="1" x14ac:dyDescent="0.25">
      <c r="A91" s="161" t="s">
        <v>758</v>
      </c>
      <c r="B91" s="26"/>
      <c r="C91" s="168" t="s">
        <v>82</v>
      </c>
      <c r="D91" s="133">
        <v>3.1480000000000001</v>
      </c>
      <c r="E91" s="134">
        <v>0.51500000000000001</v>
      </c>
      <c r="F91" s="135">
        <v>3.7999999999999999E-2</v>
      </c>
      <c r="G91" s="163">
        <v>3.57</v>
      </c>
      <c r="H91" s="164"/>
      <c r="I91" s="166"/>
      <c r="J91" s="43"/>
    </row>
    <row r="92" spans="1:10" ht="27.75" customHeight="1" x14ac:dyDescent="0.25">
      <c r="A92" s="161" t="s">
        <v>759</v>
      </c>
      <c r="B92" s="26"/>
      <c r="C92" s="168" t="s">
        <v>82</v>
      </c>
      <c r="D92" s="133">
        <v>3.1480000000000001</v>
      </c>
      <c r="E92" s="134">
        <v>0.51500000000000001</v>
      </c>
      <c r="F92" s="135">
        <v>3.7999999999999999E-2</v>
      </c>
      <c r="G92" s="163">
        <v>3.43</v>
      </c>
      <c r="H92" s="164"/>
      <c r="I92" s="166"/>
      <c r="J92" s="43"/>
    </row>
    <row r="93" spans="1:10" ht="27.75" customHeight="1" x14ac:dyDescent="0.25">
      <c r="A93" s="161" t="s">
        <v>760</v>
      </c>
      <c r="B93" s="26"/>
      <c r="C93" s="168" t="s">
        <v>82</v>
      </c>
      <c r="D93" s="133">
        <v>3.1480000000000001</v>
      </c>
      <c r="E93" s="134">
        <v>0.51500000000000001</v>
      </c>
      <c r="F93" s="135">
        <v>3.7999999999999999E-2</v>
      </c>
      <c r="G93" s="163">
        <v>3.18</v>
      </c>
      <c r="H93" s="164"/>
      <c r="I93" s="166"/>
      <c r="J93" s="43"/>
    </row>
    <row r="94" spans="1:10" ht="27.75" customHeight="1" x14ac:dyDescent="0.25">
      <c r="A94" s="161" t="s">
        <v>761</v>
      </c>
      <c r="B94" s="26"/>
      <c r="C94" s="168" t="s">
        <v>82</v>
      </c>
      <c r="D94" s="133">
        <v>3.1480000000000001</v>
      </c>
      <c r="E94" s="134">
        <v>0.51500000000000001</v>
      </c>
      <c r="F94" s="135">
        <v>3.7999999999999999E-2</v>
      </c>
      <c r="G94" s="163">
        <v>2.38</v>
      </c>
      <c r="H94" s="164"/>
      <c r="I94" s="166"/>
      <c r="J94" s="43"/>
    </row>
    <row r="95" spans="1:10" ht="27.75" customHeight="1" x14ac:dyDescent="0.25">
      <c r="A95" s="161" t="s">
        <v>762</v>
      </c>
      <c r="B95" s="26"/>
      <c r="C95" s="168">
        <v>4</v>
      </c>
      <c r="D95" s="133">
        <v>3.1480000000000001</v>
      </c>
      <c r="E95" s="134">
        <v>0.51500000000000001</v>
      </c>
      <c r="F95" s="135">
        <v>3.7999999999999999E-2</v>
      </c>
      <c r="G95" s="164"/>
      <c r="H95" s="164"/>
      <c r="I95" s="166"/>
      <c r="J95" s="43"/>
    </row>
    <row r="96" spans="1:10" ht="27.75" customHeight="1" x14ac:dyDescent="0.25">
      <c r="A96" s="161" t="s">
        <v>763</v>
      </c>
      <c r="B96" s="26"/>
      <c r="C96" s="168">
        <v>0</v>
      </c>
      <c r="D96" s="133">
        <v>2.15</v>
      </c>
      <c r="E96" s="134">
        <v>0.311</v>
      </c>
      <c r="F96" s="135">
        <v>2.1000000000000001E-2</v>
      </c>
      <c r="G96" s="163">
        <v>6.35</v>
      </c>
      <c r="H96" s="163">
        <v>2.83</v>
      </c>
      <c r="I96" s="167">
        <v>2.83</v>
      </c>
      <c r="J96" s="42">
        <v>6.7000000000000004E-2</v>
      </c>
    </row>
    <row r="97" spans="1:10" ht="27.75" customHeight="1" x14ac:dyDescent="0.25">
      <c r="A97" s="161" t="s">
        <v>764</v>
      </c>
      <c r="B97" s="26"/>
      <c r="C97" s="168">
        <v>0</v>
      </c>
      <c r="D97" s="133">
        <v>2.15</v>
      </c>
      <c r="E97" s="134">
        <v>0.311</v>
      </c>
      <c r="F97" s="135">
        <v>2.1000000000000001E-2</v>
      </c>
      <c r="G97" s="163">
        <v>4.26</v>
      </c>
      <c r="H97" s="163">
        <v>2.83</v>
      </c>
      <c r="I97" s="167">
        <v>2.83</v>
      </c>
      <c r="J97" s="42">
        <v>6.7000000000000004E-2</v>
      </c>
    </row>
    <row r="98" spans="1:10" ht="27.75" customHeight="1" x14ac:dyDescent="0.25">
      <c r="A98" s="161" t="s">
        <v>765</v>
      </c>
      <c r="B98" s="26"/>
      <c r="C98" s="168">
        <v>0</v>
      </c>
      <c r="D98" s="133">
        <v>2.15</v>
      </c>
      <c r="E98" s="134">
        <v>0.311</v>
      </c>
      <c r="F98" s="135">
        <v>2.1000000000000001E-2</v>
      </c>
      <c r="G98" s="163">
        <v>2.93</v>
      </c>
      <c r="H98" s="163">
        <v>2.83</v>
      </c>
      <c r="I98" s="167">
        <v>2.83</v>
      </c>
      <c r="J98" s="42">
        <v>6.7000000000000004E-2</v>
      </c>
    </row>
    <row r="99" spans="1:10" ht="27.75" customHeight="1" x14ac:dyDescent="0.25">
      <c r="A99" s="161" t="s">
        <v>766</v>
      </c>
      <c r="B99" s="26"/>
      <c r="C99" s="168">
        <v>0</v>
      </c>
      <c r="D99" s="133">
        <v>2.15</v>
      </c>
      <c r="E99" s="134">
        <v>0.311</v>
      </c>
      <c r="F99" s="135">
        <v>2.1000000000000001E-2</v>
      </c>
      <c r="G99" s="163">
        <v>0.35</v>
      </c>
      <c r="H99" s="163">
        <v>2.83</v>
      </c>
      <c r="I99" s="167">
        <v>2.83</v>
      </c>
      <c r="J99" s="42">
        <v>6.7000000000000004E-2</v>
      </c>
    </row>
    <row r="100" spans="1:10" ht="27.75" customHeight="1" x14ac:dyDescent="0.25">
      <c r="A100" s="161" t="s">
        <v>767</v>
      </c>
      <c r="B100" s="26"/>
      <c r="C100" s="168">
        <v>0</v>
      </c>
      <c r="D100" s="133">
        <v>2.1459999999999999</v>
      </c>
      <c r="E100" s="134">
        <v>0.307</v>
      </c>
      <c r="F100" s="135">
        <v>1.7000000000000001E-2</v>
      </c>
      <c r="G100" s="163">
        <v>0</v>
      </c>
      <c r="H100" s="163">
        <v>2.83</v>
      </c>
      <c r="I100" s="167">
        <v>2.83</v>
      </c>
      <c r="J100" s="42">
        <v>6.7000000000000004E-2</v>
      </c>
    </row>
    <row r="101" spans="1:10" ht="27.75" customHeight="1" x14ac:dyDescent="0.25">
      <c r="A101" s="161" t="s">
        <v>768</v>
      </c>
      <c r="B101" s="26"/>
      <c r="C101" s="168">
        <v>0</v>
      </c>
      <c r="D101" s="133">
        <v>1.9370000000000001</v>
      </c>
      <c r="E101" s="134">
        <v>0.21299999999999999</v>
      </c>
      <c r="F101" s="135">
        <v>1.2E-2</v>
      </c>
      <c r="G101" s="163">
        <v>23.74</v>
      </c>
      <c r="H101" s="163">
        <v>4.68</v>
      </c>
      <c r="I101" s="167">
        <v>4.68</v>
      </c>
      <c r="J101" s="42">
        <v>5.8999999999999997E-2</v>
      </c>
    </row>
    <row r="102" spans="1:10" ht="27.75" customHeight="1" x14ac:dyDescent="0.25">
      <c r="A102" s="161" t="s">
        <v>769</v>
      </c>
      <c r="B102" s="26"/>
      <c r="C102" s="168">
        <v>0</v>
      </c>
      <c r="D102" s="133">
        <v>1.9370000000000001</v>
      </c>
      <c r="E102" s="134">
        <v>0.21299999999999999</v>
      </c>
      <c r="F102" s="135">
        <v>1.2E-2</v>
      </c>
      <c r="G102" s="163">
        <v>20.329999999999998</v>
      </c>
      <c r="H102" s="163">
        <v>4.68</v>
      </c>
      <c r="I102" s="167">
        <v>4.68</v>
      </c>
      <c r="J102" s="42">
        <v>5.8999999999999997E-2</v>
      </c>
    </row>
    <row r="103" spans="1:10" ht="27.75" customHeight="1" x14ac:dyDescent="0.25">
      <c r="A103" s="161" t="s">
        <v>770</v>
      </c>
      <c r="B103" s="26"/>
      <c r="C103" s="168">
        <v>0</v>
      </c>
      <c r="D103" s="133">
        <v>1.9370000000000001</v>
      </c>
      <c r="E103" s="134">
        <v>0.21299999999999999</v>
      </c>
      <c r="F103" s="135">
        <v>1.2E-2</v>
      </c>
      <c r="G103" s="163">
        <v>18.170000000000002</v>
      </c>
      <c r="H103" s="163">
        <v>4.68</v>
      </c>
      <c r="I103" s="167">
        <v>4.68</v>
      </c>
      <c r="J103" s="42">
        <v>5.8999999999999997E-2</v>
      </c>
    </row>
    <row r="104" spans="1:10" ht="27.75" customHeight="1" x14ac:dyDescent="0.25">
      <c r="A104" s="161" t="s">
        <v>771</v>
      </c>
      <c r="B104" s="26"/>
      <c r="C104" s="168">
        <v>0</v>
      </c>
      <c r="D104" s="133">
        <v>1.9370000000000001</v>
      </c>
      <c r="E104" s="134">
        <v>0.21299999999999999</v>
      </c>
      <c r="F104" s="135">
        <v>1.2E-2</v>
      </c>
      <c r="G104" s="163">
        <v>13.97</v>
      </c>
      <c r="H104" s="163">
        <v>4.68</v>
      </c>
      <c r="I104" s="167">
        <v>4.68</v>
      </c>
      <c r="J104" s="42">
        <v>5.8999999999999997E-2</v>
      </c>
    </row>
    <row r="105" spans="1:10" ht="27.75" customHeight="1" x14ac:dyDescent="0.25">
      <c r="A105" s="161" t="s">
        <v>772</v>
      </c>
      <c r="B105" s="26"/>
      <c r="C105" s="168">
        <v>0</v>
      </c>
      <c r="D105" s="133">
        <v>1.93</v>
      </c>
      <c r="E105" s="134">
        <v>0.20599999999999999</v>
      </c>
      <c r="F105" s="135">
        <v>5.0000000000000001E-3</v>
      </c>
      <c r="G105" s="163">
        <v>13.41</v>
      </c>
      <c r="H105" s="163">
        <v>4.68</v>
      </c>
      <c r="I105" s="167">
        <v>4.68</v>
      </c>
      <c r="J105" s="42">
        <v>5.8999999999999997E-2</v>
      </c>
    </row>
    <row r="106" spans="1:10" ht="27.75" customHeight="1" x14ac:dyDescent="0.25">
      <c r="A106" s="161" t="s">
        <v>773</v>
      </c>
      <c r="B106" s="26"/>
      <c r="C106" s="168">
        <v>0</v>
      </c>
      <c r="D106" s="133">
        <v>1.7330000000000001</v>
      </c>
      <c r="E106" s="134">
        <v>0.17699999999999999</v>
      </c>
      <c r="F106" s="135">
        <v>0.01</v>
      </c>
      <c r="G106" s="163">
        <v>111.92</v>
      </c>
      <c r="H106" s="163">
        <v>5.1100000000000003</v>
      </c>
      <c r="I106" s="167">
        <v>5.1100000000000003</v>
      </c>
      <c r="J106" s="42">
        <v>4.8000000000000001E-2</v>
      </c>
    </row>
    <row r="107" spans="1:10" ht="27.75" customHeight="1" x14ac:dyDescent="0.25">
      <c r="A107" s="161" t="s">
        <v>774</v>
      </c>
      <c r="B107" s="26"/>
      <c r="C107" s="168">
        <v>0</v>
      </c>
      <c r="D107" s="133">
        <v>1.7330000000000001</v>
      </c>
      <c r="E107" s="134">
        <v>0.17699999999999999</v>
      </c>
      <c r="F107" s="135">
        <v>0.01</v>
      </c>
      <c r="G107" s="163">
        <v>87.06</v>
      </c>
      <c r="H107" s="163">
        <v>5.1100000000000003</v>
      </c>
      <c r="I107" s="167">
        <v>5.1100000000000003</v>
      </c>
      <c r="J107" s="42">
        <v>4.8000000000000001E-2</v>
      </c>
    </row>
    <row r="108" spans="1:10" ht="27.75" customHeight="1" x14ac:dyDescent="0.25">
      <c r="A108" s="161" t="s">
        <v>775</v>
      </c>
      <c r="B108" s="26"/>
      <c r="C108" s="168">
        <v>0</v>
      </c>
      <c r="D108" s="133">
        <v>1.7330000000000001</v>
      </c>
      <c r="E108" s="134">
        <v>0.17699999999999999</v>
      </c>
      <c r="F108" s="135">
        <v>0.01</v>
      </c>
      <c r="G108" s="163">
        <v>50.31</v>
      </c>
      <c r="H108" s="163">
        <v>5.1100000000000003</v>
      </c>
      <c r="I108" s="167">
        <v>5.1100000000000003</v>
      </c>
      <c r="J108" s="42">
        <v>4.8000000000000001E-2</v>
      </c>
    </row>
    <row r="109" spans="1:10" ht="27.75" customHeight="1" x14ac:dyDescent="0.25">
      <c r="A109" s="161" t="s">
        <v>776</v>
      </c>
      <c r="B109" s="26"/>
      <c r="C109" s="168">
        <v>0</v>
      </c>
      <c r="D109" s="133">
        <v>1.7330000000000001</v>
      </c>
      <c r="E109" s="134">
        <v>0.17599999999999999</v>
      </c>
      <c r="F109" s="135">
        <v>8.9999999999999993E-3</v>
      </c>
      <c r="G109" s="163">
        <v>0</v>
      </c>
      <c r="H109" s="163">
        <v>5.1100000000000003</v>
      </c>
      <c r="I109" s="167">
        <v>5.1100000000000003</v>
      </c>
      <c r="J109" s="42">
        <v>4.8000000000000001E-2</v>
      </c>
    </row>
    <row r="110" spans="1:10" ht="27.75" customHeight="1" x14ac:dyDescent="0.25">
      <c r="A110" s="161" t="s">
        <v>777</v>
      </c>
      <c r="B110" s="26"/>
      <c r="C110" s="168">
        <v>0</v>
      </c>
      <c r="D110" s="133">
        <v>1.7250000000000001</v>
      </c>
      <c r="E110" s="134">
        <v>0.16800000000000001</v>
      </c>
      <c r="F110" s="135">
        <v>1E-3</v>
      </c>
      <c r="G110" s="163">
        <v>0</v>
      </c>
      <c r="H110" s="163">
        <v>5.1100000000000003</v>
      </c>
      <c r="I110" s="167">
        <v>5.1100000000000003</v>
      </c>
      <c r="J110" s="42">
        <v>4.8000000000000001E-2</v>
      </c>
    </row>
    <row r="111" spans="1:10" ht="27.75" customHeight="1" x14ac:dyDescent="0.25">
      <c r="A111" s="161" t="s">
        <v>778</v>
      </c>
      <c r="B111" s="26"/>
      <c r="C111" s="168" t="s">
        <v>131</v>
      </c>
      <c r="D111" s="136">
        <v>8.6300000000000008</v>
      </c>
      <c r="E111" s="137">
        <v>1.35</v>
      </c>
      <c r="F111" s="135">
        <v>0.80600000000000005</v>
      </c>
      <c r="G111" s="164"/>
      <c r="H111" s="164"/>
      <c r="I111" s="166"/>
      <c r="J111" s="43"/>
    </row>
    <row r="112" spans="1:10" ht="27.75" customHeight="1" x14ac:dyDescent="0.25">
      <c r="A112" s="161" t="s">
        <v>779</v>
      </c>
      <c r="B112" s="26"/>
      <c r="C112" s="168" t="s">
        <v>133</v>
      </c>
      <c r="D112" s="133">
        <v>-3.33</v>
      </c>
      <c r="E112" s="134">
        <v>-0.54500000000000004</v>
      </c>
      <c r="F112" s="135">
        <v>-0.04</v>
      </c>
      <c r="G112" s="163">
        <v>0</v>
      </c>
      <c r="H112" s="164"/>
      <c r="I112" s="166"/>
      <c r="J112" s="43"/>
    </row>
    <row r="113" spans="1:10" ht="27.75" customHeight="1" x14ac:dyDescent="0.25">
      <c r="A113" s="161" t="s">
        <v>780</v>
      </c>
      <c r="B113" s="26"/>
      <c r="C113" s="168" t="s">
        <v>133</v>
      </c>
      <c r="D113" s="133">
        <v>-3.202</v>
      </c>
      <c r="E113" s="134">
        <v>-0.48299999999999998</v>
      </c>
      <c r="F113" s="135">
        <v>-3.4000000000000002E-2</v>
      </c>
      <c r="G113" s="163">
        <v>0</v>
      </c>
      <c r="H113" s="164"/>
      <c r="I113" s="166"/>
      <c r="J113" s="43"/>
    </row>
    <row r="114" spans="1:10" ht="27.75" customHeight="1" x14ac:dyDescent="0.25">
      <c r="A114" s="161" t="s">
        <v>781</v>
      </c>
      <c r="B114" s="26"/>
      <c r="C114" s="168">
        <v>0</v>
      </c>
      <c r="D114" s="133">
        <v>-3.33</v>
      </c>
      <c r="E114" s="134">
        <v>-0.54500000000000004</v>
      </c>
      <c r="F114" s="135">
        <v>-0.04</v>
      </c>
      <c r="G114" s="163">
        <v>0</v>
      </c>
      <c r="H114" s="164"/>
      <c r="I114" s="166"/>
      <c r="J114" s="42">
        <v>0.13600000000000001</v>
      </c>
    </row>
    <row r="115" spans="1:10" ht="27.75" customHeight="1" x14ac:dyDescent="0.25">
      <c r="A115" s="161" t="s">
        <v>782</v>
      </c>
      <c r="B115" s="26"/>
      <c r="C115" s="168">
        <v>0</v>
      </c>
      <c r="D115" s="133">
        <v>-3.202</v>
      </c>
      <c r="E115" s="134">
        <v>-0.48299999999999998</v>
      </c>
      <c r="F115" s="135">
        <v>-3.4000000000000002E-2</v>
      </c>
      <c r="G115" s="163">
        <v>0</v>
      </c>
      <c r="H115" s="164"/>
      <c r="I115" s="166"/>
      <c r="J115" s="42">
        <v>0.113</v>
      </c>
    </row>
    <row r="116" spans="1:10" ht="27.75" customHeight="1" x14ac:dyDescent="0.25">
      <c r="A116" s="161" t="s">
        <v>783</v>
      </c>
      <c r="B116" s="26"/>
      <c r="C116" s="168">
        <v>0</v>
      </c>
      <c r="D116" s="133">
        <v>-3.7170000000000001</v>
      </c>
      <c r="E116" s="134">
        <v>-0.40899999999999997</v>
      </c>
      <c r="F116" s="135">
        <v>-2.4E-2</v>
      </c>
      <c r="G116" s="163">
        <v>361.98</v>
      </c>
      <c r="H116" s="164"/>
      <c r="I116" s="166"/>
      <c r="J116" s="42">
        <v>0.155</v>
      </c>
    </row>
    <row r="117" spans="1:10" ht="27.75" customHeight="1" x14ac:dyDescent="0.25">
      <c r="A117" s="161" t="s">
        <v>784</v>
      </c>
      <c r="B117" s="26"/>
      <c r="C117" s="168" t="s">
        <v>75</v>
      </c>
      <c r="D117" s="133">
        <v>2.4409999999999998</v>
      </c>
      <c r="E117" s="134">
        <v>0.39900000000000002</v>
      </c>
      <c r="F117" s="135">
        <v>2.9000000000000001E-2</v>
      </c>
      <c r="G117" s="163">
        <v>2.08</v>
      </c>
      <c r="H117" s="164"/>
      <c r="I117" s="166"/>
      <c r="J117" s="43"/>
    </row>
    <row r="118" spans="1:10" ht="27.75" customHeight="1" x14ac:dyDescent="0.25">
      <c r="A118" s="161" t="s">
        <v>785</v>
      </c>
      <c r="B118" s="26"/>
      <c r="C118" s="168">
        <v>2</v>
      </c>
      <c r="D118" s="133">
        <v>2.4409999999999998</v>
      </c>
      <c r="E118" s="134">
        <v>0.39900000000000002</v>
      </c>
      <c r="F118" s="135">
        <v>2.9000000000000001E-2</v>
      </c>
      <c r="G118" s="164"/>
      <c r="H118" s="164"/>
      <c r="I118" s="166"/>
      <c r="J118" s="43"/>
    </row>
    <row r="119" spans="1:10" ht="27.75" customHeight="1" x14ac:dyDescent="0.25">
      <c r="A119" s="161" t="s">
        <v>786</v>
      </c>
      <c r="B119" s="26"/>
      <c r="C119" s="168" t="s">
        <v>82</v>
      </c>
      <c r="D119" s="133">
        <v>2.3530000000000002</v>
      </c>
      <c r="E119" s="134">
        <v>0.38500000000000001</v>
      </c>
      <c r="F119" s="135">
        <v>2.8000000000000001E-2</v>
      </c>
      <c r="G119" s="163">
        <v>2.69</v>
      </c>
      <c r="H119" s="164"/>
      <c r="I119" s="166"/>
      <c r="J119" s="43"/>
    </row>
    <row r="120" spans="1:10" ht="27.75" customHeight="1" x14ac:dyDescent="0.25">
      <c r="A120" s="161" t="s">
        <v>787</v>
      </c>
      <c r="B120" s="26"/>
      <c r="C120" s="168" t="s">
        <v>82</v>
      </c>
      <c r="D120" s="133">
        <v>2.3530000000000002</v>
      </c>
      <c r="E120" s="134">
        <v>0.38500000000000001</v>
      </c>
      <c r="F120" s="135">
        <v>2.8000000000000001E-2</v>
      </c>
      <c r="G120" s="163">
        <v>2.67</v>
      </c>
      <c r="H120" s="164"/>
      <c r="I120" s="166"/>
      <c r="J120" s="43"/>
    </row>
    <row r="121" spans="1:10" ht="27.75" customHeight="1" x14ac:dyDescent="0.25">
      <c r="A121" s="161" t="s">
        <v>788</v>
      </c>
      <c r="B121" s="26"/>
      <c r="C121" s="168" t="s">
        <v>82</v>
      </c>
      <c r="D121" s="133">
        <v>2.3530000000000002</v>
      </c>
      <c r="E121" s="134">
        <v>0.38500000000000001</v>
      </c>
      <c r="F121" s="135">
        <v>2.8000000000000001E-2</v>
      </c>
      <c r="G121" s="163">
        <v>2.57</v>
      </c>
      <c r="H121" s="164"/>
      <c r="I121" s="166"/>
      <c r="J121" s="43"/>
    </row>
    <row r="122" spans="1:10" ht="27.75" customHeight="1" x14ac:dyDescent="0.25">
      <c r="A122" s="161" t="s">
        <v>789</v>
      </c>
      <c r="B122" s="26"/>
      <c r="C122" s="168" t="s">
        <v>82</v>
      </c>
      <c r="D122" s="133">
        <v>2.3530000000000002</v>
      </c>
      <c r="E122" s="134">
        <v>0.38500000000000001</v>
      </c>
      <c r="F122" s="135">
        <v>2.8000000000000001E-2</v>
      </c>
      <c r="G122" s="163">
        <v>2.38</v>
      </c>
      <c r="H122" s="164"/>
      <c r="I122" s="166"/>
      <c r="J122" s="43"/>
    </row>
    <row r="123" spans="1:10" ht="27.75" customHeight="1" x14ac:dyDescent="0.25">
      <c r="A123" s="161" t="s">
        <v>790</v>
      </c>
      <c r="B123" s="26"/>
      <c r="C123" s="168" t="s">
        <v>82</v>
      </c>
      <c r="D123" s="133">
        <v>2.3530000000000002</v>
      </c>
      <c r="E123" s="134">
        <v>0.38500000000000001</v>
      </c>
      <c r="F123" s="135">
        <v>2.8000000000000001E-2</v>
      </c>
      <c r="G123" s="163">
        <v>1.78</v>
      </c>
      <c r="H123" s="164"/>
      <c r="I123" s="166"/>
      <c r="J123" s="43"/>
    </row>
    <row r="124" spans="1:10" ht="27.75" customHeight="1" x14ac:dyDescent="0.25">
      <c r="A124" s="161" t="s">
        <v>791</v>
      </c>
      <c r="B124" s="26"/>
      <c r="C124" s="168">
        <v>4</v>
      </c>
      <c r="D124" s="133">
        <v>2.3530000000000002</v>
      </c>
      <c r="E124" s="134">
        <v>0.38500000000000001</v>
      </c>
      <c r="F124" s="135">
        <v>2.8000000000000001E-2</v>
      </c>
      <c r="G124" s="164"/>
      <c r="H124" s="164"/>
      <c r="I124" s="166"/>
      <c r="J124" s="43"/>
    </row>
    <row r="125" spans="1:10" ht="27.75" customHeight="1" x14ac:dyDescent="0.25">
      <c r="A125" s="161" t="s">
        <v>792</v>
      </c>
      <c r="B125" s="26"/>
      <c r="C125" s="168">
        <v>0</v>
      </c>
      <c r="D125" s="133">
        <v>1.607</v>
      </c>
      <c r="E125" s="134">
        <v>0.23300000000000001</v>
      </c>
      <c r="F125" s="135">
        <v>1.6E-2</v>
      </c>
      <c r="G125" s="163">
        <v>4.75</v>
      </c>
      <c r="H125" s="163">
        <v>2.12</v>
      </c>
      <c r="I125" s="167">
        <v>2.12</v>
      </c>
      <c r="J125" s="42">
        <v>0.05</v>
      </c>
    </row>
    <row r="126" spans="1:10" ht="27.75" customHeight="1" x14ac:dyDescent="0.25">
      <c r="A126" s="161" t="s">
        <v>793</v>
      </c>
      <c r="B126" s="26"/>
      <c r="C126" s="168">
        <v>0</v>
      </c>
      <c r="D126" s="133">
        <v>1.607</v>
      </c>
      <c r="E126" s="134">
        <v>0.23300000000000001</v>
      </c>
      <c r="F126" s="135">
        <v>1.6E-2</v>
      </c>
      <c r="G126" s="163">
        <v>3.18</v>
      </c>
      <c r="H126" s="163">
        <v>2.12</v>
      </c>
      <c r="I126" s="167">
        <v>2.12</v>
      </c>
      <c r="J126" s="42">
        <v>0.05</v>
      </c>
    </row>
    <row r="127" spans="1:10" ht="27.75" customHeight="1" x14ac:dyDescent="0.25">
      <c r="A127" s="161" t="s">
        <v>794</v>
      </c>
      <c r="B127" s="26"/>
      <c r="C127" s="168">
        <v>0</v>
      </c>
      <c r="D127" s="133">
        <v>1.607</v>
      </c>
      <c r="E127" s="134">
        <v>0.23300000000000001</v>
      </c>
      <c r="F127" s="135">
        <v>1.6E-2</v>
      </c>
      <c r="G127" s="163">
        <v>2.19</v>
      </c>
      <c r="H127" s="163">
        <v>2.12</v>
      </c>
      <c r="I127" s="167">
        <v>2.12</v>
      </c>
      <c r="J127" s="42">
        <v>0.05</v>
      </c>
    </row>
    <row r="128" spans="1:10" ht="27.75" customHeight="1" x14ac:dyDescent="0.25">
      <c r="A128" s="161" t="s">
        <v>795</v>
      </c>
      <c r="B128" s="26"/>
      <c r="C128" s="168">
        <v>0</v>
      </c>
      <c r="D128" s="133">
        <v>1.607</v>
      </c>
      <c r="E128" s="134">
        <v>0.23300000000000001</v>
      </c>
      <c r="F128" s="135">
        <v>1.6E-2</v>
      </c>
      <c r="G128" s="163">
        <v>0.26</v>
      </c>
      <c r="H128" s="163">
        <v>2.12</v>
      </c>
      <c r="I128" s="167">
        <v>2.12</v>
      </c>
      <c r="J128" s="42">
        <v>0.05</v>
      </c>
    </row>
    <row r="129" spans="1:10" ht="27.75" customHeight="1" x14ac:dyDescent="0.25">
      <c r="A129" s="161" t="s">
        <v>796</v>
      </c>
      <c r="B129" s="26"/>
      <c r="C129" s="168">
        <v>0</v>
      </c>
      <c r="D129" s="133">
        <v>1.6040000000000001</v>
      </c>
      <c r="E129" s="134">
        <v>0.22900000000000001</v>
      </c>
      <c r="F129" s="135">
        <v>1.2999999999999999E-2</v>
      </c>
      <c r="G129" s="163">
        <v>0</v>
      </c>
      <c r="H129" s="163">
        <v>2.12</v>
      </c>
      <c r="I129" s="167">
        <v>2.12</v>
      </c>
      <c r="J129" s="42">
        <v>0.05</v>
      </c>
    </row>
    <row r="130" spans="1:10" ht="27.75" customHeight="1" x14ac:dyDescent="0.25">
      <c r="A130" s="161" t="s">
        <v>797</v>
      </c>
      <c r="B130" s="26"/>
      <c r="C130" s="168">
        <v>0</v>
      </c>
      <c r="D130" s="133">
        <v>1.448</v>
      </c>
      <c r="E130" s="134">
        <v>0.159</v>
      </c>
      <c r="F130" s="135">
        <v>8.9999999999999993E-3</v>
      </c>
      <c r="G130" s="163">
        <v>17.739999999999998</v>
      </c>
      <c r="H130" s="163">
        <v>3.5</v>
      </c>
      <c r="I130" s="167">
        <v>3.5</v>
      </c>
      <c r="J130" s="42">
        <v>4.3999999999999997E-2</v>
      </c>
    </row>
    <row r="131" spans="1:10" ht="27.75" customHeight="1" x14ac:dyDescent="0.25">
      <c r="A131" s="161" t="s">
        <v>798</v>
      </c>
      <c r="B131" s="26"/>
      <c r="C131" s="168">
        <v>0</v>
      </c>
      <c r="D131" s="133">
        <v>1.448</v>
      </c>
      <c r="E131" s="134">
        <v>0.159</v>
      </c>
      <c r="F131" s="135">
        <v>8.9999999999999993E-3</v>
      </c>
      <c r="G131" s="163">
        <v>15.2</v>
      </c>
      <c r="H131" s="163">
        <v>3.5</v>
      </c>
      <c r="I131" s="167">
        <v>3.5</v>
      </c>
      <c r="J131" s="42">
        <v>4.3999999999999997E-2</v>
      </c>
    </row>
    <row r="132" spans="1:10" ht="27.75" customHeight="1" x14ac:dyDescent="0.25">
      <c r="A132" s="161" t="s">
        <v>799</v>
      </c>
      <c r="B132" s="26"/>
      <c r="C132" s="168">
        <v>0</v>
      </c>
      <c r="D132" s="133">
        <v>1.448</v>
      </c>
      <c r="E132" s="134">
        <v>0.159</v>
      </c>
      <c r="F132" s="135">
        <v>8.9999999999999993E-3</v>
      </c>
      <c r="G132" s="163">
        <v>13.58</v>
      </c>
      <c r="H132" s="163">
        <v>3.5</v>
      </c>
      <c r="I132" s="167">
        <v>3.5</v>
      </c>
      <c r="J132" s="42">
        <v>4.3999999999999997E-2</v>
      </c>
    </row>
    <row r="133" spans="1:10" ht="27.75" customHeight="1" x14ac:dyDescent="0.25">
      <c r="A133" s="161" t="s">
        <v>800</v>
      </c>
      <c r="B133" s="26"/>
      <c r="C133" s="168">
        <v>0</v>
      </c>
      <c r="D133" s="133">
        <v>1.448</v>
      </c>
      <c r="E133" s="134">
        <v>0.159</v>
      </c>
      <c r="F133" s="135">
        <v>8.9999999999999993E-3</v>
      </c>
      <c r="G133" s="163">
        <v>10.44</v>
      </c>
      <c r="H133" s="163">
        <v>3.5</v>
      </c>
      <c r="I133" s="167">
        <v>3.5</v>
      </c>
      <c r="J133" s="42">
        <v>4.3999999999999997E-2</v>
      </c>
    </row>
    <row r="134" spans="1:10" ht="27.75" customHeight="1" x14ac:dyDescent="0.25">
      <c r="A134" s="161" t="s">
        <v>801</v>
      </c>
      <c r="B134" s="26"/>
      <c r="C134" s="168">
        <v>0</v>
      </c>
      <c r="D134" s="133">
        <v>1.4430000000000001</v>
      </c>
      <c r="E134" s="134">
        <v>0.154</v>
      </c>
      <c r="F134" s="135">
        <v>4.0000000000000001E-3</v>
      </c>
      <c r="G134" s="163">
        <v>10.02</v>
      </c>
      <c r="H134" s="163">
        <v>3.5</v>
      </c>
      <c r="I134" s="167">
        <v>3.5</v>
      </c>
      <c r="J134" s="42">
        <v>4.3999999999999997E-2</v>
      </c>
    </row>
    <row r="135" spans="1:10" ht="27.75" customHeight="1" x14ac:dyDescent="0.25">
      <c r="A135" s="161" t="s">
        <v>802</v>
      </c>
      <c r="B135" s="26"/>
      <c r="C135" s="168">
        <v>0</v>
      </c>
      <c r="D135" s="133">
        <v>1.296</v>
      </c>
      <c r="E135" s="134">
        <v>0.13200000000000001</v>
      </c>
      <c r="F135" s="135">
        <v>7.0000000000000001E-3</v>
      </c>
      <c r="G135" s="163">
        <v>83.65</v>
      </c>
      <c r="H135" s="163">
        <v>3.82</v>
      </c>
      <c r="I135" s="167">
        <v>3.82</v>
      </c>
      <c r="J135" s="42">
        <v>3.5999999999999997E-2</v>
      </c>
    </row>
    <row r="136" spans="1:10" ht="27.75" customHeight="1" x14ac:dyDescent="0.25">
      <c r="A136" s="161" t="s">
        <v>803</v>
      </c>
      <c r="B136" s="26"/>
      <c r="C136" s="168">
        <v>0</v>
      </c>
      <c r="D136" s="133">
        <v>1.296</v>
      </c>
      <c r="E136" s="134">
        <v>0.13200000000000001</v>
      </c>
      <c r="F136" s="135">
        <v>7.0000000000000001E-3</v>
      </c>
      <c r="G136" s="163">
        <v>65.069999999999993</v>
      </c>
      <c r="H136" s="163">
        <v>3.82</v>
      </c>
      <c r="I136" s="167">
        <v>3.82</v>
      </c>
      <c r="J136" s="42">
        <v>3.5999999999999997E-2</v>
      </c>
    </row>
    <row r="137" spans="1:10" ht="27.75" customHeight="1" x14ac:dyDescent="0.25">
      <c r="A137" s="161" t="s">
        <v>804</v>
      </c>
      <c r="B137" s="26"/>
      <c r="C137" s="168">
        <v>0</v>
      </c>
      <c r="D137" s="133">
        <v>1.296</v>
      </c>
      <c r="E137" s="134">
        <v>0.13200000000000001</v>
      </c>
      <c r="F137" s="135">
        <v>7.0000000000000001E-3</v>
      </c>
      <c r="G137" s="163">
        <v>37.6</v>
      </c>
      <c r="H137" s="163">
        <v>3.82</v>
      </c>
      <c r="I137" s="167">
        <v>3.82</v>
      </c>
      <c r="J137" s="42">
        <v>3.5999999999999997E-2</v>
      </c>
    </row>
    <row r="138" spans="1:10" ht="27.75" customHeight="1" x14ac:dyDescent="0.25">
      <c r="A138" s="161" t="s">
        <v>805</v>
      </c>
      <c r="B138" s="26"/>
      <c r="C138" s="168">
        <v>0</v>
      </c>
      <c r="D138" s="133">
        <v>1.2949999999999999</v>
      </c>
      <c r="E138" s="134">
        <v>0.13200000000000001</v>
      </c>
      <c r="F138" s="135">
        <v>7.0000000000000001E-3</v>
      </c>
      <c r="G138" s="163">
        <v>0</v>
      </c>
      <c r="H138" s="163">
        <v>3.82</v>
      </c>
      <c r="I138" s="167">
        <v>3.82</v>
      </c>
      <c r="J138" s="42">
        <v>3.5999999999999997E-2</v>
      </c>
    </row>
    <row r="139" spans="1:10" ht="27.75" customHeight="1" x14ac:dyDescent="0.25">
      <c r="A139" s="161" t="s">
        <v>806</v>
      </c>
      <c r="B139" s="26"/>
      <c r="C139" s="168">
        <v>0</v>
      </c>
      <c r="D139" s="133">
        <v>1.2889999999999999</v>
      </c>
      <c r="E139" s="134">
        <v>0.126</v>
      </c>
      <c r="F139" s="135">
        <v>1E-3</v>
      </c>
      <c r="G139" s="163">
        <v>0</v>
      </c>
      <c r="H139" s="163">
        <v>3.82</v>
      </c>
      <c r="I139" s="167">
        <v>3.82</v>
      </c>
      <c r="J139" s="42">
        <v>3.5999999999999997E-2</v>
      </c>
    </row>
    <row r="140" spans="1:10" ht="27.75" customHeight="1" x14ac:dyDescent="0.25">
      <c r="A140" s="161" t="s">
        <v>807</v>
      </c>
      <c r="B140" s="26"/>
      <c r="C140" s="168" t="s">
        <v>131</v>
      </c>
      <c r="D140" s="136">
        <v>6.45</v>
      </c>
      <c r="E140" s="137">
        <v>1.0089999999999999</v>
      </c>
      <c r="F140" s="135">
        <v>0.60199999999999998</v>
      </c>
      <c r="G140" s="164"/>
      <c r="H140" s="164"/>
      <c r="I140" s="166"/>
      <c r="J140" s="43"/>
    </row>
    <row r="141" spans="1:10" ht="27.75" customHeight="1" x14ac:dyDescent="0.25">
      <c r="A141" s="161" t="s">
        <v>808</v>
      </c>
      <c r="B141" s="26"/>
      <c r="C141" s="168" t="s">
        <v>133</v>
      </c>
      <c r="D141" s="133">
        <v>-2.4889999999999999</v>
      </c>
      <c r="E141" s="134">
        <v>-0.40699999999999997</v>
      </c>
      <c r="F141" s="135">
        <v>-0.03</v>
      </c>
      <c r="G141" s="163">
        <v>0</v>
      </c>
      <c r="H141" s="164"/>
      <c r="I141" s="166"/>
      <c r="J141" s="43"/>
    </row>
    <row r="142" spans="1:10" ht="27.75" customHeight="1" x14ac:dyDescent="0.25">
      <c r="A142" s="161" t="s">
        <v>809</v>
      </c>
      <c r="B142" s="26"/>
      <c r="C142" s="168" t="s">
        <v>133</v>
      </c>
      <c r="D142" s="133">
        <v>-2.3929999999999998</v>
      </c>
      <c r="E142" s="134">
        <v>-0.36099999999999999</v>
      </c>
      <c r="F142" s="135">
        <v>-2.5000000000000001E-2</v>
      </c>
      <c r="G142" s="163">
        <v>0</v>
      </c>
      <c r="H142" s="164"/>
      <c r="I142" s="166"/>
      <c r="J142" s="43"/>
    </row>
    <row r="143" spans="1:10" ht="27.75" customHeight="1" x14ac:dyDescent="0.25">
      <c r="A143" s="161" t="s">
        <v>810</v>
      </c>
      <c r="B143" s="26"/>
      <c r="C143" s="168">
        <v>0</v>
      </c>
      <c r="D143" s="133">
        <v>-2.4889999999999999</v>
      </c>
      <c r="E143" s="134">
        <v>-0.40699999999999997</v>
      </c>
      <c r="F143" s="135">
        <v>-0.03</v>
      </c>
      <c r="G143" s="163">
        <v>0</v>
      </c>
      <c r="H143" s="164"/>
      <c r="I143" s="166"/>
      <c r="J143" s="42">
        <v>0.10100000000000001</v>
      </c>
    </row>
    <row r="144" spans="1:10" ht="27.75" customHeight="1" x14ac:dyDescent="0.25">
      <c r="A144" s="161" t="s">
        <v>811</v>
      </c>
      <c r="B144" s="26"/>
      <c r="C144" s="168">
        <v>0</v>
      </c>
      <c r="D144" s="133">
        <v>-2.3929999999999998</v>
      </c>
      <c r="E144" s="134">
        <v>-0.36099999999999999</v>
      </c>
      <c r="F144" s="135">
        <v>-2.5000000000000001E-2</v>
      </c>
      <c r="G144" s="163">
        <v>0</v>
      </c>
      <c r="H144" s="164"/>
      <c r="I144" s="166"/>
      <c r="J144" s="42">
        <v>8.5000000000000006E-2</v>
      </c>
    </row>
    <row r="145" spans="1:10" ht="27.75" customHeight="1" x14ac:dyDescent="0.25">
      <c r="A145" s="161" t="s">
        <v>812</v>
      </c>
      <c r="B145" s="26"/>
      <c r="C145" s="168">
        <v>0</v>
      </c>
      <c r="D145" s="133">
        <v>-2.778</v>
      </c>
      <c r="E145" s="134">
        <v>-0.30499999999999999</v>
      </c>
      <c r="F145" s="135">
        <v>-1.7999999999999999E-2</v>
      </c>
      <c r="G145" s="163">
        <v>270.55</v>
      </c>
      <c r="H145" s="164"/>
      <c r="I145" s="166"/>
      <c r="J145" s="42">
        <v>0.11600000000000001</v>
      </c>
    </row>
    <row r="146" spans="1:10" ht="27.75" customHeight="1" x14ac:dyDescent="0.25">
      <c r="A146" s="161" t="s">
        <v>813</v>
      </c>
      <c r="B146" s="26"/>
      <c r="C146" s="168" t="s">
        <v>75</v>
      </c>
      <c r="D146" s="133">
        <v>1.7649999999999999</v>
      </c>
      <c r="E146" s="134">
        <v>0.28899999999999998</v>
      </c>
      <c r="F146" s="135">
        <v>2.1000000000000001E-2</v>
      </c>
      <c r="G146" s="163">
        <v>1.5</v>
      </c>
      <c r="H146" s="164"/>
      <c r="I146" s="166"/>
      <c r="J146" s="43"/>
    </row>
    <row r="147" spans="1:10" ht="27.75" customHeight="1" x14ac:dyDescent="0.25">
      <c r="A147" s="161" t="s">
        <v>814</v>
      </c>
      <c r="B147" s="26"/>
      <c r="C147" s="168">
        <v>2</v>
      </c>
      <c r="D147" s="133">
        <v>1.7649999999999999</v>
      </c>
      <c r="E147" s="134">
        <v>0.28899999999999998</v>
      </c>
      <c r="F147" s="135">
        <v>2.1000000000000001E-2</v>
      </c>
      <c r="G147" s="164"/>
      <c r="H147" s="164"/>
      <c r="I147" s="166"/>
      <c r="J147" s="43"/>
    </row>
    <row r="148" spans="1:10" ht="27.75" customHeight="1" x14ac:dyDescent="0.25">
      <c r="A148" s="161" t="s">
        <v>815</v>
      </c>
      <c r="B148" s="26"/>
      <c r="C148" s="168" t="s">
        <v>82</v>
      </c>
      <c r="D148" s="133">
        <v>1.702</v>
      </c>
      <c r="E148" s="134">
        <v>0.27800000000000002</v>
      </c>
      <c r="F148" s="135">
        <v>0.02</v>
      </c>
      <c r="G148" s="163">
        <v>1.94</v>
      </c>
      <c r="H148" s="164"/>
      <c r="I148" s="166"/>
      <c r="J148" s="43"/>
    </row>
    <row r="149" spans="1:10" ht="27.75" customHeight="1" x14ac:dyDescent="0.25">
      <c r="A149" s="161" t="s">
        <v>816</v>
      </c>
      <c r="B149" s="26"/>
      <c r="C149" s="168" t="s">
        <v>82</v>
      </c>
      <c r="D149" s="133">
        <v>1.702</v>
      </c>
      <c r="E149" s="134">
        <v>0.27800000000000002</v>
      </c>
      <c r="F149" s="135">
        <v>0.02</v>
      </c>
      <c r="G149" s="163">
        <v>1.93</v>
      </c>
      <c r="H149" s="164"/>
      <c r="I149" s="166"/>
      <c r="J149" s="43"/>
    </row>
    <row r="150" spans="1:10" ht="27.75" customHeight="1" x14ac:dyDescent="0.25">
      <c r="A150" s="161" t="s">
        <v>817</v>
      </c>
      <c r="B150" s="26"/>
      <c r="C150" s="168" t="s">
        <v>82</v>
      </c>
      <c r="D150" s="133">
        <v>1.702</v>
      </c>
      <c r="E150" s="134">
        <v>0.27800000000000002</v>
      </c>
      <c r="F150" s="135">
        <v>0.02</v>
      </c>
      <c r="G150" s="163">
        <v>1.86</v>
      </c>
      <c r="H150" s="164"/>
      <c r="I150" s="166"/>
      <c r="J150" s="43"/>
    </row>
    <row r="151" spans="1:10" ht="27.75" customHeight="1" x14ac:dyDescent="0.25">
      <c r="A151" s="161" t="s">
        <v>818</v>
      </c>
      <c r="B151" s="26"/>
      <c r="C151" s="168" t="s">
        <v>82</v>
      </c>
      <c r="D151" s="133">
        <v>1.702</v>
      </c>
      <c r="E151" s="134">
        <v>0.27800000000000002</v>
      </c>
      <c r="F151" s="135">
        <v>0.02</v>
      </c>
      <c r="G151" s="163">
        <v>1.72</v>
      </c>
      <c r="H151" s="164"/>
      <c r="I151" s="166"/>
      <c r="J151" s="43"/>
    </row>
    <row r="152" spans="1:10" ht="27.75" customHeight="1" x14ac:dyDescent="0.25">
      <c r="A152" s="161" t="s">
        <v>819</v>
      </c>
      <c r="B152" s="26"/>
      <c r="C152" s="168" t="s">
        <v>82</v>
      </c>
      <c r="D152" s="133">
        <v>1.702</v>
      </c>
      <c r="E152" s="134">
        <v>0.27800000000000002</v>
      </c>
      <c r="F152" s="135">
        <v>0.02</v>
      </c>
      <c r="G152" s="163">
        <v>1.29</v>
      </c>
      <c r="H152" s="164"/>
      <c r="I152" s="166"/>
      <c r="J152" s="43"/>
    </row>
    <row r="153" spans="1:10" ht="27.75" customHeight="1" x14ac:dyDescent="0.25">
      <c r="A153" s="161" t="s">
        <v>820</v>
      </c>
      <c r="B153" s="26"/>
      <c r="C153" s="168">
        <v>4</v>
      </c>
      <c r="D153" s="133">
        <v>1.702</v>
      </c>
      <c r="E153" s="134">
        <v>0.27800000000000002</v>
      </c>
      <c r="F153" s="135">
        <v>0.02</v>
      </c>
      <c r="G153" s="164"/>
      <c r="H153" s="164"/>
      <c r="I153" s="166"/>
      <c r="J153" s="43"/>
    </row>
    <row r="154" spans="1:10" ht="27.75" customHeight="1" x14ac:dyDescent="0.25">
      <c r="A154" s="161" t="s">
        <v>821</v>
      </c>
      <c r="B154" s="26"/>
      <c r="C154" s="168">
        <v>0</v>
      </c>
      <c r="D154" s="133">
        <v>1.1619999999999999</v>
      </c>
      <c r="E154" s="134">
        <v>0.16800000000000001</v>
      </c>
      <c r="F154" s="135">
        <v>1.2E-2</v>
      </c>
      <c r="G154" s="163">
        <v>3.43</v>
      </c>
      <c r="H154" s="163">
        <v>1.53</v>
      </c>
      <c r="I154" s="167">
        <v>1.53</v>
      </c>
      <c r="J154" s="42">
        <v>3.5999999999999997E-2</v>
      </c>
    </row>
    <row r="155" spans="1:10" ht="27.75" customHeight="1" x14ac:dyDescent="0.25">
      <c r="A155" s="161" t="s">
        <v>822</v>
      </c>
      <c r="B155" s="26"/>
      <c r="C155" s="168">
        <v>0</v>
      </c>
      <c r="D155" s="133">
        <v>1.1619999999999999</v>
      </c>
      <c r="E155" s="134">
        <v>0.16800000000000001</v>
      </c>
      <c r="F155" s="135">
        <v>1.2E-2</v>
      </c>
      <c r="G155" s="163">
        <v>2.2999999999999998</v>
      </c>
      <c r="H155" s="163">
        <v>1.53</v>
      </c>
      <c r="I155" s="167">
        <v>1.53</v>
      </c>
      <c r="J155" s="42">
        <v>3.5999999999999997E-2</v>
      </c>
    </row>
    <row r="156" spans="1:10" ht="27.75" customHeight="1" x14ac:dyDescent="0.25">
      <c r="A156" s="161" t="s">
        <v>823</v>
      </c>
      <c r="B156" s="26"/>
      <c r="C156" s="168">
        <v>0</v>
      </c>
      <c r="D156" s="133">
        <v>1.1619999999999999</v>
      </c>
      <c r="E156" s="134">
        <v>0.16800000000000001</v>
      </c>
      <c r="F156" s="135">
        <v>1.2E-2</v>
      </c>
      <c r="G156" s="163">
        <v>1.58</v>
      </c>
      <c r="H156" s="163">
        <v>1.53</v>
      </c>
      <c r="I156" s="167">
        <v>1.53</v>
      </c>
      <c r="J156" s="42">
        <v>3.5999999999999997E-2</v>
      </c>
    </row>
    <row r="157" spans="1:10" ht="27.75" customHeight="1" x14ac:dyDescent="0.25">
      <c r="A157" s="161" t="s">
        <v>824</v>
      </c>
      <c r="B157" s="26"/>
      <c r="C157" s="168">
        <v>0</v>
      </c>
      <c r="D157" s="133">
        <v>1.1619999999999999</v>
      </c>
      <c r="E157" s="134">
        <v>0.16800000000000001</v>
      </c>
      <c r="F157" s="135">
        <v>1.2E-2</v>
      </c>
      <c r="G157" s="163">
        <v>0.19</v>
      </c>
      <c r="H157" s="163">
        <v>1.53</v>
      </c>
      <c r="I157" s="167">
        <v>1.53</v>
      </c>
      <c r="J157" s="42">
        <v>3.5999999999999997E-2</v>
      </c>
    </row>
    <row r="158" spans="1:10" ht="27.75" customHeight="1" x14ac:dyDescent="0.25">
      <c r="A158" s="161" t="s">
        <v>825</v>
      </c>
      <c r="B158" s="26"/>
      <c r="C158" s="168">
        <v>0</v>
      </c>
      <c r="D158" s="133">
        <v>1.1599999999999999</v>
      </c>
      <c r="E158" s="134">
        <v>0.16600000000000001</v>
      </c>
      <c r="F158" s="135">
        <v>8.9999999999999993E-3</v>
      </c>
      <c r="G158" s="163">
        <v>0</v>
      </c>
      <c r="H158" s="163">
        <v>1.53</v>
      </c>
      <c r="I158" s="167">
        <v>1.53</v>
      </c>
      <c r="J158" s="42">
        <v>3.5999999999999997E-2</v>
      </c>
    </row>
    <row r="159" spans="1:10" ht="27.75" customHeight="1" x14ac:dyDescent="0.25">
      <c r="A159" s="161" t="s">
        <v>826</v>
      </c>
      <c r="B159" s="26"/>
      <c r="C159" s="168">
        <v>0</v>
      </c>
      <c r="D159" s="133">
        <v>1.0469999999999999</v>
      </c>
      <c r="E159" s="134">
        <v>0.115</v>
      </c>
      <c r="F159" s="135">
        <v>7.0000000000000001E-3</v>
      </c>
      <c r="G159" s="163">
        <v>12.83</v>
      </c>
      <c r="H159" s="163">
        <v>2.5299999999999998</v>
      </c>
      <c r="I159" s="167">
        <v>2.5299999999999998</v>
      </c>
      <c r="J159" s="42">
        <v>3.2000000000000001E-2</v>
      </c>
    </row>
    <row r="160" spans="1:10" ht="27.75" customHeight="1" x14ac:dyDescent="0.25">
      <c r="A160" s="161" t="s">
        <v>827</v>
      </c>
      <c r="B160" s="26"/>
      <c r="C160" s="168">
        <v>0</v>
      </c>
      <c r="D160" s="133">
        <v>1.0469999999999999</v>
      </c>
      <c r="E160" s="134">
        <v>0.115</v>
      </c>
      <c r="F160" s="135">
        <v>7.0000000000000001E-3</v>
      </c>
      <c r="G160" s="163">
        <v>10.99</v>
      </c>
      <c r="H160" s="163">
        <v>2.5299999999999998</v>
      </c>
      <c r="I160" s="167">
        <v>2.5299999999999998</v>
      </c>
      <c r="J160" s="42">
        <v>3.2000000000000001E-2</v>
      </c>
    </row>
    <row r="161" spans="1:10" ht="27.75" customHeight="1" x14ac:dyDescent="0.25">
      <c r="A161" s="161" t="s">
        <v>828</v>
      </c>
      <c r="B161" s="26"/>
      <c r="C161" s="168">
        <v>0</v>
      </c>
      <c r="D161" s="133">
        <v>1.0469999999999999</v>
      </c>
      <c r="E161" s="134">
        <v>0.115</v>
      </c>
      <c r="F161" s="135">
        <v>7.0000000000000001E-3</v>
      </c>
      <c r="G161" s="163">
        <v>9.82</v>
      </c>
      <c r="H161" s="163">
        <v>2.5299999999999998</v>
      </c>
      <c r="I161" s="167">
        <v>2.5299999999999998</v>
      </c>
      <c r="J161" s="42">
        <v>3.2000000000000001E-2</v>
      </c>
    </row>
    <row r="162" spans="1:10" ht="27.75" customHeight="1" x14ac:dyDescent="0.25">
      <c r="A162" s="161" t="s">
        <v>829</v>
      </c>
      <c r="B162" s="26"/>
      <c r="C162" s="168">
        <v>0</v>
      </c>
      <c r="D162" s="133">
        <v>1.0469999999999999</v>
      </c>
      <c r="E162" s="134">
        <v>0.115</v>
      </c>
      <c r="F162" s="135">
        <v>7.0000000000000001E-3</v>
      </c>
      <c r="G162" s="163">
        <v>7.55</v>
      </c>
      <c r="H162" s="163">
        <v>2.5299999999999998</v>
      </c>
      <c r="I162" s="167">
        <v>2.5299999999999998</v>
      </c>
      <c r="J162" s="42">
        <v>3.2000000000000001E-2</v>
      </c>
    </row>
    <row r="163" spans="1:10" ht="27.75" customHeight="1" x14ac:dyDescent="0.25">
      <c r="A163" s="161" t="s">
        <v>830</v>
      </c>
      <c r="B163" s="26"/>
      <c r="C163" s="168">
        <v>0</v>
      </c>
      <c r="D163" s="133">
        <v>1.0429999999999999</v>
      </c>
      <c r="E163" s="134">
        <v>0.111</v>
      </c>
      <c r="F163" s="135">
        <v>3.0000000000000001E-3</v>
      </c>
      <c r="G163" s="163">
        <v>7.25</v>
      </c>
      <c r="H163" s="163">
        <v>2.5299999999999998</v>
      </c>
      <c r="I163" s="167">
        <v>2.5299999999999998</v>
      </c>
      <c r="J163" s="42">
        <v>3.2000000000000001E-2</v>
      </c>
    </row>
    <row r="164" spans="1:10" ht="27.75" customHeight="1" x14ac:dyDescent="0.25">
      <c r="A164" s="161" t="s">
        <v>831</v>
      </c>
      <c r="B164" s="26"/>
      <c r="C164" s="168">
        <v>0</v>
      </c>
      <c r="D164" s="133">
        <v>0.93700000000000006</v>
      </c>
      <c r="E164" s="134">
        <v>9.6000000000000002E-2</v>
      </c>
      <c r="F164" s="135">
        <v>5.0000000000000001E-3</v>
      </c>
      <c r="G164" s="163">
        <v>60.5</v>
      </c>
      <c r="H164" s="163">
        <v>2.76</v>
      </c>
      <c r="I164" s="167">
        <v>2.76</v>
      </c>
      <c r="J164" s="42">
        <v>2.5999999999999999E-2</v>
      </c>
    </row>
    <row r="165" spans="1:10" ht="27.75" customHeight="1" x14ac:dyDescent="0.25">
      <c r="A165" s="161" t="s">
        <v>832</v>
      </c>
      <c r="B165" s="26"/>
      <c r="C165" s="168">
        <v>0</v>
      </c>
      <c r="D165" s="133">
        <v>0.93700000000000006</v>
      </c>
      <c r="E165" s="134">
        <v>9.6000000000000002E-2</v>
      </c>
      <c r="F165" s="135">
        <v>5.0000000000000001E-3</v>
      </c>
      <c r="G165" s="163">
        <v>47.06</v>
      </c>
      <c r="H165" s="163">
        <v>2.76</v>
      </c>
      <c r="I165" s="167">
        <v>2.76</v>
      </c>
      <c r="J165" s="42">
        <v>2.5999999999999999E-2</v>
      </c>
    </row>
    <row r="166" spans="1:10" ht="27.75" customHeight="1" x14ac:dyDescent="0.25">
      <c r="A166" s="161" t="s">
        <v>833</v>
      </c>
      <c r="B166" s="26"/>
      <c r="C166" s="168">
        <v>0</v>
      </c>
      <c r="D166" s="133">
        <v>0.93700000000000006</v>
      </c>
      <c r="E166" s="134">
        <v>9.6000000000000002E-2</v>
      </c>
      <c r="F166" s="135">
        <v>5.0000000000000001E-3</v>
      </c>
      <c r="G166" s="163">
        <v>27.19</v>
      </c>
      <c r="H166" s="163">
        <v>2.76</v>
      </c>
      <c r="I166" s="167">
        <v>2.76</v>
      </c>
      <c r="J166" s="42">
        <v>2.5999999999999999E-2</v>
      </c>
    </row>
    <row r="167" spans="1:10" ht="27.75" customHeight="1" x14ac:dyDescent="0.25">
      <c r="A167" s="161" t="s">
        <v>834</v>
      </c>
      <c r="B167" s="26"/>
      <c r="C167" s="168">
        <v>0</v>
      </c>
      <c r="D167" s="133">
        <v>0.93700000000000006</v>
      </c>
      <c r="E167" s="134">
        <v>9.5000000000000001E-2</v>
      </c>
      <c r="F167" s="135">
        <v>5.0000000000000001E-3</v>
      </c>
      <c r="G167" s="163">
        <v>0</v>
      </c>
      <c r="H167" s="163">
        <v>2.76</v>
      </c>
      <c r="I167" s="167">
        <v>2.76</v>
      </c>
      <c r="J167" s="42">
        <v>2.5999999999999999E-2</v>
      </c>
    </row>
    <row r="168" spans="1:10" ht="27.75" customHeight="1" x14ac:dyDescent="0.25">
      <c r="A168" s="161" t="s">
        <v>835</v>
      </c>
      <c r="B168" s="26"/>
      <c r="C168" s="168">
        <v>0</v>
      </c>
      <c r="D168" s="133">
        <v>0.93200000000000005</v>
      </c>
      <c r="E168" s="134">
        <v>9.0999999999999998E-2</v>
      </c>
      <c r="F168" s="135">
        <v>1E-3</v>
      </c>
      <c r="G168" s="163">
        <v>0</v>
      </c>
      <c r="H168" s="163">
        <v>2.76</v>
      </c>
      <c r="I168" s="167">
        <v>2.76</v>
      </c>
      <c r="J168" s="42">
        <v>2.5999999999999999E-2</v>
      </c>
    </row>
    <row r="169" spans="1:10" ht="27.75" customHeight="1" x14ac:dyDescent="0.25">
      <c r="A169" s="161" t="s">
        <v>836</v>
      </c>
      <c r="B169" s="26"/>
      <c r="C169" s="168" t="s">
        <v>131</v>
      </c>
      <c r="D169" s="136">
        <v>4.665</v>
      </c>
      <c r="E169" s="137">
        <v>0.73</v>
      </c>
      <c r="F169" s="135">
        <v>0.436</v>
      </c>
      <c r="G169" s="164"/>
      <c r="H169" s="164"/>
      <c r="I169" s="166"/>
      <c r="J169" s="43"/>
    </row>
    <row r="170" spans="1:10" ht="27.75" customHeight="1" x14ac:dyDescent="0.25">
      <c r="A170" s="161" t="s">
        <v>837</v>
      </c>
      <c r="B170" s="26"/>
      <c r="C170" s="168" t="s">
        <v>133</v>
      </c>
      <c r="D170" s="133">
        <v>-1.8</v>
      </c>
      <c r="E170" s="134">
        <v>-0.29499999999999998</v>
      </c>
      <c r="F170" s="135">
        <v>-2.1999999999999999E-2</v>
      </c>
      <c r="G170" s="163">
        <v>0</v>
      </c>
      <c r="H170" s="164"/>
      <c r="I170" s="166"/>
      <c r="J170" s="43"/>
    </row>
    <row r="171" spans="1:10" ht="27.75" customHeight="1" x14ac:dyDescent="0.25">
      <c r="A171" s="161" t="s">
        <v>838</v>
      </c>
      <c r="B171" s="26"/>
      <c r="C171" s="168" t="s">
        <v>133</v>
      </c>
      <c r="D171" s="133">
        <v>-1.7310000000000001</v>
      </c>
      <c r="E171" s="134">
        <v>-0.26100000000000001</v>
      </c>
      <c r="F171" s="135">
        <v>-1.7999999999999999E-2</v>
      </c>
      <c r="G171" s="163">
        <v>0</v>
      </c>
      <c r="H171" s="164"/>
      <c r="I171" s="166"/>
      <c r="J171" s="43"/>
    </row>
    <row r="172" spans="1:10" ht="27.75" customHeight="1" x14ac:dyDescent="0.25">
      <c r="A172" s="161" t="s">
        <v>839</v>
      </c>
      <c r="B172" s="26"/>
      <c r="C172" s="168">
        <v>0</v>
      </c>
      <c r="D172" s="133">
        <v>-1.8</v>
      </c>
      <c r="E172" s="134">
        <v>-0.29499999999999998</v>
      </c>
      <c r="F172" s="135">
        <v>-2.1999999999999999E-2</v>
      </c>
      <c r="G172" s="163">
        <v>0</v>
      </c>
      <c r="H172" s="164"/>
      <c r="I172" s="166"/>
      <c r="J172" s="42">
        <v>7.2999999999999995E-2</v>
      </c>
    </row>
    <row r="173" spans="1:10" ht="27.75" customHeight="1" x14ac:dyDescent="0.25">
      <c r="A173" s="161" t="s">
        <v>840</v>
      </c>
      <c r="B173" s="26"/>
      <c r="C173" s="168">
        <v>0</v>
      </c>
      <c r="D173" s="133">
        <v>-1.7310000000000001</v>
      </c>
      <c r="E173" s="134">
        <v>-0.26100000000000001</v>
      </c>
      <c r="F173" s="135">
        <v>-1.7999999999999999E-2</v>
      </c>
      <c r="G173" s="163">
        <v>0</v>
      </c>
      <c r="H173" s="164"/>
      <c r="I173" s="166"/>
      <c r="J173" s="42">
        <v>6.0999999999999999E-2</v>
      </c>
    </row>
    <row r="174" spans="1:10" ht="27.75" customHeight="1" x14ac:dyDescent="0.25">
      <c r="A174" s="161" t="s">
        <v>841</v>
      </c>
      <c r="B174" s="26"/>
      <c r="C174" s="168">
        <v>0</v>
      </c>
      <c r="D174" s="133">
        <v>-2.0089999999999999</v>
      </c>
      <c r="E174" s="134">
        <v>-0.221</v>
      </c>
      <c r="F174" s="135">
        <v>-1.2999999999999999E-2</v>
      </c>
      <c r="G174" s="163">
        <v>195.66</v>
      </c>
      <c r="H174" s="164"/>
      <c r="I174" s="166"/>
      <c r="J174" s="42">
        <v>8.4000000000000005E-2</v>
      </c>
    </row>
    <row r="175" spans="1:10" ht="27.75" customHeight="1" x14ac:dyDescent="0.25">
      <c r="A175" s="161" t="s">
        <v>842</v>
      </c>
      <c r="B175" s="26"/>
      <c r="C175" s="168" t="s">
        <v>75</v>
      </c>
      <c r="D175" s="133">
        <v>0.497</v>
      </c>
      <c r="E175" s="134">
        <v>8.1000000000000003E-2</v>
      </c>
      <c r="F175" s="135">
        <v>6.0000000000000001E-3</v>
      </c>
      <c r="G175" s="163">
        <v>0.42</v>
      </c>
      <c r="H175" s="164"/>
      <c r="I175" s="166"/>
      <c r="J175" s="43"/>
    </row>
    <row r="176" spans="1:10" ht="27.75" customHeight="1" x14ac:dyDescent="0.25">
      <c r="A176" s="161" t="s">
        <v>843</v>
      </c>
      <c r="B176" s="26"/>
      <c r="C176" s="168">
        <v>2</v>
      </c>
      <c r="D176" s="133">
        <v>0.497</v>
      </c>
      <c r="E176" s="134">
        <v>8.1000000000000003E-2</v>
      </c>
      <c r="F176" s="135">
        <v>6.0000000000000001E-3</v>
      </c>
      <c r="G176" s="164"/>
      <c r="H176" s="164"/>
      <c r="I176" s="166"/>
      <c r="J176" s="43"/>
    </row>
    <row r="177" spans="1:10" ht="27.75" customHeight="1" x14ac:dyDescent="0.25">
      <c r="A177" s="161" t="s">
        <v>844</v>
      </c>
      <c r="B177" s="26"/>
      <c r="C177" s="168" t="s">
        <v>82</v>
      </c>
      <c r="D177" s="133">
        <v>0.47899999999999998</v>
      </c>
      <c r="E177" s="134">
        <v>7.8E-2</v>
      </c>
      <c r="F177" s="135">
        <v>6.0000000000000001E-3</v>
      </c>
      <c r="G177" s="163">
        <v>0.55000000000000004</v>
      </c>
      <c r="H177" s="164"/>
      <c r="I177" s="166"/>
      <c r="J177" s="43"/>
    </row>
    <row r="178" spans="1:10" ht="27.75" customHeight="1" x14ac:dyDescent="0.25">
      <c r="A178" s="161" t="s">
        <v>845</v>
      </c>
      <c r="B178" s="26"/>
      <c r="C178" s="168" t="s">
        <v>82</v>
      </c>
      <c r="D178" s="133">
        <v>0.47899999999999998</v>
      </c>
      <c r="E178" s="134">
        <v>7.8E-2</v>
      </c>
      <c r="F178" s="135">
        <v>6.0000000000000001E-3</v>
      </c>
      <c r="G178" s="163">
        <v>0.54</v>
      </c>
      <c r="H178" s="164"/>
      <c r="I178" s="166"/>
      <c r="J178" s="43"/>
    </row>
    <row r="179" spans="1:10" ht="27.75" customHeight="1" x14ac:dyDescent="0.25">
      <c r="A179" s="161" t="s">
        <v>846</v>
      </c>
      <c r="B179" s="26"/>
      <c r="C179" s="168" t="s">
        <v>82</v>
      </c>
      <c r="D179" s="133">
        <v>0.47899999999999998</v>
      </c>
      <c r="E179" s="134">
        <v>7.8E-2</v>
      </c>
      <c r="F179" s="135">
        <v>6.0000000000000001E-3</v>
      </c>
      <c r="G179" s="163">
        <v>0.52</v>
      </c>
      <c r="H179" s="164"/>
      <c r="I179" s="166"/>
      <c r="J179" s="43"/>
    </row>
    <row r="180" spans="1:10" ht="27.75" customHeight="1" x14ac:dyDescent="0.25">
      <c r="A180" s="161" t="s">
        <v>847</v>
      </c>
      <c r="B180" s="26"/>
      <c r="C180" s="168" t="s">
        <v>82</v>
      </c>
      <c r="D180" s="133">
        <v>0.47899999999999998</v>
      </c>
      <c r="E180" s="134">
        <v>7.8E-2</v>
      </c>
      <c r="F180" s="135">
        <v>6.0000000000000001E-3</v>
      </c>
      <c r="G180" s="163">
        <v>0.48</v>
      </c>
      <c r="H180" s="164"/>
      <c r="I180" s="166"/>
      <c r="J180" s="43"/>
    </row>
    <row r="181" spans="1:10" ht="27.75" customHeight="1" x14ac:dyDescent="0.25">
      <c r="A181" s="161" t="s">
        <v>848</v>
      </c>
      <c r="B181" s="26"/>
      <c r="C181" s="168" t="s">
        <v>82</v>
      </c>
      <c r="D181" s="133">
        <v>0.47899999999999998</v>
      </c>
      <c r="E181" s="134">
        <v>7.8E-2</v>
      </c>
      <c r="F181" s="135">
        <v>6.0000000000000001E-3</v>
      </c>
      <c r="G181" s="163">
        <v>0.36</v>
      </c>
      <c r="H181" s="164"/>
      <c r="I181" s="166"/>
      <c r="J181" s="43"/>
    </row>
    <row r="182" spans="1:10" ht="27.75" customHeight="1" x14ac:dyDescent="0.25">
      <c r="A182" s="161" t="s">
        <v>849</v>
      </c>
      <c r="B182" s="26"/>
      <c r="C182" s="168">
        <v>4</v>
      </c>
      <c r="D182" s="133">
        <v>0.47899999999999998</v>
      </c>
      <c r="E182" s="134">
        <v>7.8E-2</v>
      </c>
      <c r="F182" s="135">
        <v>6.0000000000000001E-3</v>
      </c>
      <c r="G182" s="164"/>
      <c r="H182" s="164"/>
      <c r="I182" s="166"/>
      <c r="J182" s="43"/>
    </row>
    <row r="183" spans="1:10" ht="27.75" customHeight="1" x14ac:dyDescent="0.25">
      <c r="A183" s="161" t="s">
        <v>850</v>
      </c>
      <c r="B183" s="26"/>
      <c r="C183" s="168">
        <v>0</v>
      </c>
      <c r="D183" s="133">
        <v>0.32700000000000001</v>
      </c>
      <c r="E183" s="134">
        <v>4.7E-2</v>
      </c>
      <c r="F183" s="135">
        <v>3.0000000000000001E-3</v>
      </c>
      <c r="G183" s="163">
        <v>0.97</v>
      </c>
      <c r="H183" s="163">
        <v>0.43</v>
      </c>
      <c r="I183" s="167">
        <v>0.43</v>
      </c>
      <c r="J183" s="42">
        <v>0.01</v>
      </c>
    </row>
    <row r="184" spans="1:10" ht="27.75" customHeight="1" x14ac:dyDescent="0.25">
      <c r="A184" s="161" t="s">
        <v>851</v>
      </c>
      <c r="B184" s="26"/>
      <c r="C184" s="168">
        <v>0</v>
      </c>
      <c r="D184" s="133">
        <v>0.32700000000000001</v>
      </c>
      <c r="E184" s="134">
        <v>4.7E-2</v>
      </c>
      <c r="F184" s="135">
        <v>3.0000000000000001E-3</v>
      </c>
      <c r="G184" s="163">
        <v>0.65</v>
      </c>
      <c r="H184" s="163">
        <v>0.43</v>
      </c>
      <c r="I184" s="167">
        <v>0.43</v>
      </c>
      <c r="J184" s="42">
        <v>0.01</v>
      </c>
    </row>
    <row r="185" spans="1:10" ht="27.75" customHeight="1" x14ac:dyDescent="0.25">
      <c r="A185" s="161" t="s">
        <v>852</v>
      </c>
      <c r="B185" s="26"/>
      <c r="C185" s="168">
        <v>0</v>
      </c>
      <c r="D185" s="133">
        <v>0.32700000000000001</v>
      </c>
      <c r="E185" s="134">
        <v>4.7E-2</v>
      </c>
      <c r="F185" s="135">
        <v>3.0000000000000001E-3</v>
      </c>
      <c r="G185" s="163">
        <v>0.45</v>
      </c>
      <c r="H185" s="163">
        <v>0.43</v>
      </c>
      <c r="I185" s="167">
        <v>0.43</v>
      </c>
      <c r="J185" s="42">
        <v>0.01</v>
      </c>
    </row>
    <row r="186" spans="1:10" ht="27.75" customHeight="1" x14ac:dyDescent="0.25">
      <c r="A186" s="161" t="s">
        <v>853</v>
      </c>
      <c r="B186" s="26"/>
      <c r="C186" s="168">
        <v>0</v>
      </c>
      <c r="D186" s="133">
        <v>0.32700000000000001</v>
      </c>
      <c r="E186" s="134">
        <v>4.7E-2</v>
      </c>
      <c r="F186" s="135">
        <v>3.0000000000000001E-3</v>
      </c>
      <c r="G186" s="163">
        <v>0.05</v>
      </c>
      <c r="H186" s="163">
        <v>0.43</v>
      </c>
      <c r="I186" s="167">
        <v>0.43</v>
      </c>
      <c r="J186" s="42">
        <v>0.01</v>
      </c>
    </row>
    <row r="187" spans="1:10" ht="27.75" customHeight="1" x14ac:dyDescent="0.25">
      <c r="A187" s="161" t="s">
        <v>854</v>
      </c>
      <c r="B187" s="26"/>
      <c r="C187" s="168">
        <v>0</v>
      </c>
      <c r="D187" s="133">
        <v>0.32700000000000001</v>
      </c>
      <c r="E187" s="134">
        <v>4.7E-2</v>
      </c>
      <c r="F187" s="135">
        <v>3.0000000000000001E-3</v>
      </c>
      <c r="G187" s="163">
        <v>0</v>
      </c>
      <c r="H187" s="163">
        <v>0.43</v>
      </c>
      <c r="I187" s="167">
        <v>0.43</v>
      </c>
      <c r="J187" s="42">
        <v>0.01</v>
      </c>
    </row>
    <row r="188" spans="1:10" ht="27.75" customHeight="1" x14ac:dyDescent="0.25">
      <c r="A188" s="161" t="s">
        <v>855</v>
      </c>
      <c r="B188" s="26"/>
      <c r="C188" s="168">
        <v>0</v>
      </c>
      <c r="D188" s="133">
        <v>0.29499999999999998</v>
      </c>
      <c r="E188" s="134">
        <v>3.2000000000000001E-2</v>
      </c>
      <c r="F188" s="135">
        <v>2E-3</v>
      </c>
      <c r="G188" s="163">
        <v>3.62</v>
      </c>
      <c r="H188" s="163">
        <v>0.71</v>
      </c>
      <c r="I188" s="167">
        <v>0.71</v>
      </c>
      <c r="J188" s="42">
        <v>8.9999999999999993E-3</v>
      </c>
    </row>
    <row r="189" spans="1:10" ht="27.75" customHeight="1" x14ac:dyDescent="0.25">
      <c r="A189" s="161" t="s">
        <v>856</v>
      </c>
      <c r="B189" s="26"/>
      <c r="C189" s="168">
        <v>0</v>
      </c>
      <c r="D189" s="133">
        <v>0.29499999999999998</v>
      </c>
      <c r="E189" s="134">
        <v>3.2000000000000001E-2</v>
      </c>
      <c r="F189" s="135">
        <v>2E-3</v>
      </c>
      <c r="G189" s="163">
        <v>3.1</v>
      </c>
      <c r="H189" s="163">
        <v>0.71</v>
      </c>
      <c r="I189" s="167">
        <v>0.71</v>
      </c>
      <c r="J189" s="42">
        <v>8.9999999999999993E-3</v>
      </c>
    </row>
    <row r="190" spans="1:10" ht="27.75" customHeight="1" x14ac:dyDescent="0.25">
      <c r="A190" s="161" t="s">
        <v>857</v>
      </c>
      <c r="B190" s="26"/>
      <c r="C190" s="168">
        <v>0</v>
      </c>
      <c r="D190" s="133">
        <v>0.29499999999999998</v>
      </c>
      <c r="E190" s="134">
        <v>3.2000000000000001E-2</v>
      </c>
      <c r="F190" s="135">
        <v>2E-3</v>
      </c>
      <c r="G190" s="163">
        <v>2.77</v>
      </c>
      <c r="H190" s="163">
        <v>0.71</v>
      </c>
      <c r="I190" s="167">
        <v>0.71</v>
      </c>
      <c r="J190" s="42">
        <v>8.9999999999999993E-3</v>
      </c>
    </row>
    <row r="191" spans="1:10" ht="27.75" customHeight="1" x14ac:dyDescent="0.25">
      <c r="A191" s="161" t="s">
        <v>858</v>
      </c>
      <c r="B191" s="26"/>
      <c r="C191" s="168">
        <v>0</v>
      </c>
      <c r="D191" s="133">
        <v>0.29499999999999998</v>
      </c>
      <c r="E191" s="134">
        <v>3.2000000000000001E-2</v>
      </c>
      <c r="F191" s="135">
        <v>2E-3</v>
      </c>
      <c r="G191" s="163">
        <v>2.13</v>
      </c>
      <c r="H191" s="163">
        <v>0.71</v>
      </c>
      <c r="I191" s="167">
        <v>0.71</v>
      </c>
      <c r="J191" s="42">
        <v>8.9999999999999993E-3</v>
      </c>
    </row>
    <row r="192" spans="1:10" ht="27.75" customHeight="1" x14ac:dyDescent="0.25">
      <c r="A192" s="161" t="s">
        <v>859</v>
      </c>
      <c r="B192" s="26"/>
      <c r="C192" s="168">
        <v>0</v>
      </c>
      <c r="D192" s="133">
        <v>0.29399999999999998</v>
      </c>
      <c r="E192" s="134">
        <v>3.1E-2</v>
      </c>
      <c r="F192" s="135">
        <v>1E-3</v>
      </c>
      <c r="G192" s="163">
        <v>2.04</v>
      </c>
      <c r="H192" s="163">
        <v>0.71</v>
      </c>
      <c r="I192" s="167">
        <v>0.71</v>
      </c>
      <c r="J192" s="42">
        <v>8.9999999999999993E-3</v>
      </c>
    </row>
    <row r="193" spans="1:10" ht="27.75" customHeight="1" x14ac:dyDescent="0.25">
      <c r="A193" s="161" t="s">
        <v>860</v>
      </c>
      <c r="B193" s="26"/>
      <c r="C193" s="168">
        <v>0</v>
      </c>
      <c r="D193" s="133">
        <v>0.26400000000000001</v>
      </c>
      <c r="E193" s="134">
        <v>2.7E-2</v>
      </c>
      <c r="F193" s="135">
        <v>1E-3</v>
      </c>
      <c r="G193" s="163">
        <v>17.04</v>
      </c>
      <c r="H193" s="163">
        <v>0.78</v>
      </c>
      <c r="I193" s="167">
        <v>0.78</v>
      </c>
      <c r="J193" s="42">
        <v>7.0000000000000001E-3</v>
      </c>
    </row>
    <row r="194" spans="1:10" ht="27.75" customHeight="1" x14ac:dyDescent="0.25">
      <c r="A194" s="161" t="s">
        <v>861</v>
      </c>
      <c r="B194" s="26"/>
      <c r="C194" s="168">
        <v>0</v>
      </c>
      <c r="D194" s="133">
        <v>0.26400000000000001</v>
      </c>
      <c r="E194" s="134">
        <v>2.7E-2</v>
      </c>
      <c r="F194" s="135">
        <v>1E-3</v>
      </c>
      <c r="G194" s="163">
        <v>13.26</v>
      </c>
      <c r="H194" s="163">
        <v>0.78</v>
      </c>
      <c r="I194" s="167">
        <v>0.78</v>
      </c>
      <c r="J194" s="42">
        <v>7.0000000000000001E-3</v>
      </c>
    </row>
    <row r="195" spans="1:10" ht="27.75" customHeight="1" x14ac:dyDescent="0.25">
      <c r="A195" s="161" t="s">
        <v>862</v>
      </c>
      <c r="B195" s="26"/>
      <c r="C195" s="168">
        <v>0</v>
      </c>
      <c r="D195" s="133">
        <v>0.26400000000000001</v>
      </c>
      <c r="E195" s="134">
        <v>2.7E-2</v>
      </c>
      <c r="F195" s="135">
        <v>1E-3</v>
      </c>
      <c r="G195" s="163">
        <v>7.66</v>
      </c>
      <c r="H195" s="163">
        <v>0.78</v>
      </c>
      <c r="I195" s="167">
        <v>0.78</v>
      </c>
      <c r="J195" s="42">
        <v>7.0000000000000001E-3</v>
      </c>
    </row>
    <row r="196" spans="1:10" ht="27.75" customHeight="1" x14ac:dyDescent="0.25">
      <c r="A196" s="161" t="s">
        <v>863</v>
      </c>
      <c r="B196" s="26"/>
      <c r="C196" s="168">
        <v>0</v>
      </c>
      <c r="D196" s="133">
        <v>0.26400000000000001</v>
      </c>
      <c r="E196" s="134">
        <v>2.7E-2</v>
      </c>
      <c r="F196" s="135">
        <v>1E-3</v>
      </c>
      <c r="G196" s="163">
        <v>0</v>
      </c>
      <c r="H196" s="163">
        <v>0.78</v>
      </c>
      <c r="I196" s="167">
        <v>0.78</v>
      </c>
      <c r="J196" s="42">
        <v>7.0000000000000001E-3</v>
      </c>
    </row>
    <row r="197" spans="1:10" ht="27.75" customHeight="1" x14ac:dyDescent="0.25">
      <c r="A197" s="161" t="s">
        <v>864</v>
      </c>
      <c r="B197" s="26"/>
      <c r="C197" s="168">
        <v>0</v>
      </c>
      <c r="D197" s="133">
        <v>0.26300000000000001</v>
      </c>
      <c r="E197" s="134">
        <v>2.5999999999999999E-2</v>
      </c>
      <c r="F197" s="135">
        <v>0</v>
      </c>
      <c r="G197" s="163">
        <v>0</v>
      </c>
      <c r="H197" s="163">
        <v>0.78</v>
      </c>
      <c r="I197" s="167">
        <v>0.78</v>
      </c>
      <c r="J197" s="42">
        <v>7.0000000000000001E-3</v>
      </c>
    </row>
    <row r="198" spans="1:10" ht="27.75" customHeight="1" x14ac:dyDescent="0.25">
      <c r="A198" s="161" t="s">
        <v>865</v>
      </c>
      <c r="B198" s="26"/>
      <c r="C198" s="168" t="s">
        <v>131</v>
      </c>
      <c r="D198" s="136">
        <v>1.3140000000000001</v>
      </c>
      <c r="E198" s="137">
        <v>0.20599999999999999</v>
      </c>
      <c r="F198" s="135">
        <v>0.123</v>
      </c>
      <c r="G198" s="164"/>
      <c r="H198" s="164"/>
      <c r="I198" s="166"/>
      <c r="J198" s="43"/>
    </row>
    <row r="199" spans="1:10" ht="27.75" customHeight="1" x14ac:dyDescent="0.25">
      <c r="A199" s="161" t="s">
        <v>866</v>
      </c>
      <c r="B199" s="26"/>
      <c r="C199" s="168" t="s">
        <v>133</v>
      </c>
      <c r="D199" s="133">
        <v>-0.50700000000000001</v>
      </c>
      <c r="E199" s="134">
        <v>-8.3000000000000004E-2</v>
      </c>
      <c r="F199" s="135">
        <v>-6.0000000000000001E-3</v>
      </c>
      <c r="G199" s="163">
        <v>0</v>
      </c>
      <c r="H199" s="164"/>
      <c r="I199" s="166"/>
      <c r="J199" s="43"/>
    </row>
    <row r="200" spans="1:10" ht="27.75" customHeight="1" x14ac:dyDescent="0.25">
      <c r="A200" s="161" t="s">
        <v>867</v>
      </c>
      <c r="B200" s="26"/>
      <c r="C200" s="168" t="s">
        <v>133</v>
      </c>
      <c r="D200" s="133">
        <v>-0.48799999999999999</v>
      </c>
      <c r="E200" s="134">
        <v>-7.3999999999999996E-2</v>
      </c>
      <c r="F200" s="135">
        <v>-5.0000000000000001E-3</v>
      </c>
      <c r="G200" s="163">
        <v>0</v>
      </c>
      <c r="H200" s="164"/>
      <c r="I200" s="166"/>
      <c r="J200" s="43"/>
    </row>
    <row r="201" spans="1:10" ht="27.75" customHeight="1" x14ac:dyDescent="0.25">
      <c r="A201" s="161" t="s">
        <v>868</v>
      </c>
      <c r="B201" s="26"/>
      <c r="C201" s="168">
        <v>0</v>
      </c>
      <c r="D201" s="133">
        <v>-0.50700000000000001</v>
      </c>
      <c r="E201" s="134">
        <v>-8.3000000000000004E-2</v>
      </c>
      <c r="F201" s="135">
        <v>-6.0000000000000001E-3</v>
      </c>
      <c r="G201" s="163">
        <v>0</v>
      </c>
      <c r="H201" s="164"/>
      <c r="I201" s="166"/>
      <c r="J201" s="42">
        <v>2.1000000000000001E-2</v>
      </c>
    </row>
    <row r="202" spans="1:10" ht="27.75" customHeight="1" x14ac:dyDescent="0.25">
      <c r="A202" s="161" t="s">
        <v>869</v>
      </c>
      <c r="B202" s="26"/>
      <c r="C202" s="168">
        <v>0</v>
      </c>
      <c r="D202" s="133">
        <v>-0.48799999999999999</v>
      </c>
      <c r="E202" s="134">
        <v>-7.3999999999999996E-2</v>
      </c>
      <c r="F202" s="135">
        <v>-5.0000000000000001E-3</v>
      </c>
      <c r="G202" s="163">
        <v>0</v>
      </c>
      <c r="H202" s="164"/>
      <c r="I202" s="166"/>
      <c r="J202" s="42">
        <v>1.7000000000000001E-2</v>
      </c>
    </row>
    <row r="203" spans="1:10" ht="27.75" customHeight="1" x14ac:dyDescent="0.25">
      <c r="A203" s="161" t="s">
        <v>870</v>
      </c>
      <c r="B203" s="26"/>
      <c r="C203" s="168">
        <v>0</v>
      </c>
      <c r="D203" s="133">
        <v>-0.56599999999999995</v>
      </c>
      <c r="E203" s="134">
        <v>-6.2E-2</v>
      </c>
      <c r="F203" s="135">
        <v>-4.0000000000000001E-3</v>
      </c>
      <c r="G203" s="163">
        <v>55.12</v>
      </c>
      <c r="H203" s="164"/>
      <c r="I203" s="166"/>
      <c r="J203" s="42">
        <v>2.4E-2</v>
      </c>
    </row>
  </sheetData>
  <customSheetViews>
    <customSheetView guid="{5032A364-B81A-48DA-88DA-AB3B86B47EE9}" scale="70" fitToPage="1">
      <selection activeCell="D11" sqref="D11"/>
      <pageMargins left="0" right="0" top="0" bottom="0" header="0" footer="0"/>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B1:D1"/>
    <mergeCell ref="F1:H1"/>
    <mergeCell ref="A2:J2"/>
    <mergeCell ref="F4:J4"/>
    <mergeCell ref="F5:G5"/>
    <mergeCell ref="F10:G10"/>
    <mergeCell ref="B10:D10"/>
    <mergeCell ref="H10:J10"/>
    <mergeCell ref="F9:G9"/>
    <mergeCell ref="A4:D4"/>
    <mergeCell ref="F6:G6"/>
    <mergeCell ref="F7:G7"/>
    <mergeCell ref="F8:G8"/>
  </mergeCells>
  <phoneticPr fontId="6"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F40"/>
  <sheetViews>
    <sheetView showGridLines="0" topLeftCell="A11" zoomScale="80" zoomScaleNormal="80" zoomScaleSheetLayoutView="100" workbookViewId="0">
      <selection activeCell="F3" sqref="F3"/>
    </sheetView>
  </sheetViews>
  <sheetFormatPr defaultRowHeight="12.5" x14ac:dyDescent="0.25"/>
  <cols>
    <col min="1" max="6" width="24" customWidth="1"/>
  </cols>
  <sheetData>
    <row r="1" spans="1:6" ht="27.75" customHeight="1" x14ac:dyDescent="0.25">
      <c r="A1" s="188" t="s">
        <v>39</v>
      </c>
    </row>
    <row r="2" spans="1:6" ht="44.25" customHeight="1" x14ac:dyDescent="0.25">
      <c r="A2" s="262" t="s">
        <v>871</v>
      </c>
      <c r="B2" s="263"/>
      <c r="C2" s="263"/>
      <c r="D2" s="263"/>
      <c r="E2" s="263"/>
    </row>
    <row r="3" spans="1:6" ht="47.25" customHeight="1" x14ac:dyDescent="0.25">
      <c r="A3" s="222" t="str">
        <f>Overview!B4&amp; " - Illustrative LLFs for year beginning "&amp;Overview!D4</f>
        <v>Southern Electric Power Distribution plc - Illustrative LLFs for year beginning 1 April 2027</v>
      </c>
      <c r="B3" s="222"/>
      <c r="C3" s="222"/>
      <c r="D3" s="222"/>
      <c r="E3" s="222"/>
    </row>
    <row r="4" spans="1:6" ht="19.5" customHeight="1" x14ac:dyDescent="0.25">
      <c r="A4" s="264" t="s">
        <v>43</v>
      </c>
      <c r="B4" s="19" t="s">
        <v>872</v>
      </c>
      <c r="C4" s="19" t="s">
        <v>873</v>
      </c>
      <c r="D4" s="19" t="s">
        <v>874</v>
      </c>
      <c r="E4" s="19" t="s">
        <v>875</v>
      </c>
    </row>
    <row r="5" spans="1:6" ht="19.5" customHeight="1" x14ac:dyDescent="0.25">
      <c r="A5" s="265"/>
      <c r="B5" s="19" t="s">
        <v>876</v>
      </c>
      <c r="C5" s="19" t="s">
        <v>877</v>
      </c>
      <c r="D5" s="19" t="s">
        <v>878</v>
      </c>
      <c r="E5" s="19" t="s">
        <v>879</v>
      </c>
    </row>
    <row r="6" spans="1:6" ht="45" customHeight="1" x14ac:dyDescent="0.25">
      <c r="A6" s="127"/>
      <c r="B6" s="22"/>
      <c r="C6" s="22"/>
      <c r="D6" s="22"/>
      <c r="E6" s="22"/>
    </row>
    <row r="7" spans="1:6" ht="45" customHeight="1" x14ac:dyDescent="0.25">
      <c r="A7" s="127"/>
      <c r="B7" s="187"/>
      <c r="C7" s="187"/>
      <c r="D7" s="21"/>
      <c r="E7" s="22"/>
    </row>
    <row r="8" spans="1:6" ht="45" customHeight="1" x14ac:dyDescent="0.25">
      <c r="A8" s="127" t="s">
        <v>60</v>
      </c>
      <c r="B8" s="229" t="s">
        <v>61</v>
      </c>
      <c r="C8" s="230"/>
      <c r="D8" s="230"/>
      <c r="E8" s="231"/>
    </row>
    <row r="9" spans="1:6" ht="25.5" customHeight="1" x14ac:dyDescent="0.25"/>
    <row r="10" spans="1:6" ht="13" x14ac:dyDescent="0.25">
      <c r="A10" s="12"/>
      <c r="B10" s="11"/>
      <c r="C10" s="11"/>
      <c r="D10" s="11"/>
      <c r="E10" s="11"/>
    </row>
    <row r="11" spans="1:6" x14ac:dyDescent="0.25">
      <c r="B11" s="11"/>
      <c r="C11" s="11"/>
      <c r="D11" s="11"/>
      <c r="E11" s="11"/>
    </row>
    <row r="12" spans="1:6" ht="22.5" customHeight="1" x14ac:dyDescent="0.25">
      <c r="A12" s="227" t="s">
        <v>880</v>
      </c>
      <c r="B12" s="266"/>
      <c r="C12" s="266"/>
      <c r="D12" s="266"/>
      <c r="E12" s="266"/>
      <c r="F12" s="228"/>
    </row>
    <row r="13" spans="1:6" ht="22.5" customHeight="1" x14ac:dyDescent="0.25">
      <c r="A13" s="227" t="s">
        <v>881</v>
      </c>
      <c r="B13" s="266"/>
      <c r="C13" s="266"/>
      <c r="D13" s="266"/>
      <c r="E13" s="266"/>
      <c r="F13" s="228"/>
    </row>
    <row r="14" spans="1:6" ht="33" customHeight="1" x14ac:dyDescent="0.25">
      <c r="A14" s="19" t="s">
        <v>882</v>
      </c>
      <c r="B14" s="19" t="s">
        <v>872</v>
      </c>
      <c r="C14" s="19" t="s">
        <v>873</v>
      </c>
      <c r="D14" s="19" t="s">
        <v>874</v>
      </c>
      <c r="E14" s="19" t="s">
        <v>875</v>
      </c>
      <c r="F14" s="19" t="s">
        <v>883</v>
      </c>
    </row>
    <row r="15" spans="1:6" ht="22.5" customHeight="1" x14ac:dyDescent="0.25">
      <c r="A15" s="1" t="s">
        <v>884</v>
      </c>
      <c r="B15" s="10"/>
      <c r="C15" s="10"/>
      <c r="D15" s="10"/>
      <c r="E15" s="10"/>
      <c r="F15" s="10"/>
    </row>
    <row r="16" spans="1:6" ht="22.5" customHeight="1" x14ac:dyDescent="0.25">
      <c r="A16" s="1" t="s">
        <v>885</v>
      </c>
      <c r="B16" s="10"/>
      <c r="C16" s="10"/>
      <c r="D16" s="10"/>
      <c r="E16" s="10"/>
      <c r="F16" s="10"/>
    </row>
    <row r="17" spans="1:6" ht="22.5" customHeight="1" x14ac:dyDescent="0.25">
      <c r="A17" s="1" t="s">
        <v>886</v>
      </c>
      <c r="B17" s="10"/>
      <c r="C17" s="10"/>
      <c r="D17" s="10"/>
      <c r="E17" s="10"/>
      <c r="F17" s="10"/>
    </row>
    <row r="18" spans="1:6" ht="22.5" customHeight="1" x14ac:dyDescent="0.25">
      <c r="A18" s="1" t="s">
        <v>887</v>
      </c>
      <c r="B18" s="10"/>
      <c r="C18" s="10"/>
      <c r="D18" s="10"/>
      <c r="E18" s="10"/>
      <c r="F18" s="10"/>
    </row>
    <row r="19" spans="1:6" ht="22.5" customHeight="1" x14ac:dyDescent="0.25">
      <c r="A19" s="1" t="s">
        <v>888</v>
      </c>
      <c r="B19" s="10"/>
      <c r="C19" s="10"/>
      <c r="D19" s="10"/>
      <c r="E19" s="10"/>
      <c r="F19" s="10"/>
    </row>
    <row r="20" spans="1:6" ht="22.5" customHeight="1" x14ac:dyDescent="0.25">
      <c r="A20" s="1" t="s">
        <v>888</v>
      </c>
      <c r="B20" s="10"/>
      <c r="C20" s="10"/>
      <c r="D20" s="10"/>
      <c r="E20" s="10"/>
      <c r="F20" s="10"/>
    </row>
    <row r="21" spans="1:6" ht="22.5" customHeight="1" x14ac:dyDescent="0.25">
      <c r="A21" s="1" t="s">
        <v>889</v>
      </c>
      <c r="B21" s="10"/>
      <c r="C21" s="10"/>
      <c r="D21" s="10"/>
      <c r="E21" s="10"/>
      <c r="F21" s="10"/>
    </row>
    <row r="22" spans="1:6" ht="22.5" customHeight="1" x14ac:dyDescent="0.25">
      <c r="A22" s="1" t="s">
        <v>889</v>
      </c>
      <c r="B22" s="10"/>
      <c r="C22" s="10"/>
      <c r="D22" s="10"/>
      <c r="E22" s="10"/>
      <c r="F22" s="10"/>
    </row>
    <row r="24" spans="1:6" ht="22.5" customHeight="1" x14ac:dyDescent="0.25">
      <c r="A24" s="227" t="s">
        <v>890</v>
      </c>
      <c r="B24" s="266"/>
      <c r="C24" s="266"/>
      <c r="D24" s="266"/>
      <c r="E24" s="266"/>
      <c r="F24" s="228"/>
    </row>
    <row r="25" spans="1:6" ht="22.5" customHeight="1" x14ac:dyDescent="0.25">
      <c r="A25" s="227" t="s">
        <v>891</v>
      </c>
      <c r="B25" s="266"/>
      <c r="C25" s="266"/>
      <c r="D25" s="266"/>
      <c r="E25" s="266"/>
      <c r="F25" s="228"/>
    </row>
    <row r="26" spans="1:6" ht="33" customHeight="1" x14ac:dyDescent="0.25">
      <c r="A26" s="19" t="s">
        <v>892</v>
      </c>
      <c r="B26" s="19" t="s">
        <v>872</v>
      </c>
      <c r="C26" s="19" t="s">
        <v>873</v>
      </c>
      <c r="D26" s="19" t="s">
        <v>874</v>
      </c>
      <c r="E26" s="19" t="s">
        <v>875</v>
      </c>
      <c r="F26" s="19" t="s">
        <v>883</v>
      </c>
    </row>
    <row r="27" spans="1:6" ht="22.5" customHeight="1" x14ac:dyDescent="0.25">
      <c r="A27" s="1" t="s">
        <v>893</v>
      </c>
      <c r="B27" s="10"/>
      <c r="C27" s="10"/>
      <c r="D27" s="10"/>
      <c r="E27" s="10"/>
      <c r="F27" s="10"/>
    </row>
    <row r="28" spans="1:6" ht="22.5" customHeight="1" x14ac:dyDescent="0.25">
      <c r="A28" s="1" t="s">
        <v>894</v>
      </c>
      <c r="B28" s="10"/>
      <c r="C28" s="10"/>
      <c r="D28" s="10"/>
      <c r="E28" s="10"/>
      <c r="F28" s="10"/>
    </row>
    <row r="29" spans="1:6" ht="22.5" customHeight="1" x14ac:dyDescent="0.25">
      <c r="A29" s="1" t="s">
        <v>895</v>
      </c>
      <c r="B29" s="10"/>
      <c r="C29" s="10"/>
      <c r="D29" s="10"/>
      <c r="E29" s="10"/>
      <c r="F29" s="10"/>
    </row>
    <row r="30" spans="1:6" ht="22.5" customHeight="1" x14ac:dyDescent="0.25">
      <c r="A30" s="1" t="s">
        <v>896</v>
      </c>
      <c r="B30" s="10"/>
      <c r="C30" s="10"/>
      <c r="D30" s="10"/>
      <c r="E30" s="10"/>
      <c r="F30" s="10"/>
    </row>
    <row r="31" spans="1:6" ht="22.5" customHeight="1" x14ac:dyDescent="0.25">
      <c r="A31" s="1" t="s">
        <v>897</v>
      </c>
      <c r="B31" s="10"/>
      <c r="C31" s="10"/>
      <c r="D31" s="10"/>
      <c r="E31" s="10"/>
      <c r="F31" s="10"/>
    </row>
    <row r="33" spans="1:6" ht="22.5" customHeight="1" x14ac:dyDescent="0.25">
      <c r="A33" s="227" t="s">
        <v>890</v>
      </c>
      <c r="B33" s="266"/>
      <c r="C33" s="266"/>
      <c r="D33" s="266"/>
      <c r="E33" s="266"/>
      <c r="F33" s="228"/>
    </row>
    <row r="34" spans="1:6" ht="22.5" customHeight="1" x14ac:dyDescent="0.25">
      <c r="A34" s="227" t="s">
        <v>898</v>
      </c>
      <c r="B34" s="266"/>
      <c r="C34" s="266"/>
      <c r="D34" s="266"/>
      <c r="E34" s="266"/>
      <c r="F34" s="228"/>
    </row>
    <row r="35" spans="1:6" ht="33" customHeight="1" x14ac:dyDescent="0.25">
      <c r="A35" s="19" t="s">
        <v>892</v>
      </c>
      <c r="B35" s="19" t="s">
        <v>872</v>
      </c>
      <c r="C35" s="19" t="s">
        <v>873</v>
      </c>
      <c r="D35" s="19" t="s">
        <v>874</v>
      </c>
      <c r="E35" s="19" t="s">
        <v>875</v>
      </c>
      <c r="F35" s="19" t="s">
        <v>883</v>
      </c>
    </row>
    <row r="36" spans="1:6" ht="22.5" customHeight="1" x14ac:dyDescent="0.25">
      <c r="A36" s="1" t="s">
        <v>893</v>
      </c>
      <c r="B36" s="10"/>
      <c r="C36" s="10"/>
      <c r="D36" s="10"/>
      <c r="E36" s="10"/>
      <c r="F36" s="10"/>
    </row>
    <row r="37" spans="1:6" ht="22.5" customHeight="1" x14ac:dyDescent="0.25">
      <c r="A37" s="1" t="s">
        <v>894</v>
      </c>
      <c r="B37" s="10"/>
      <c r="C37" s="10"/>
      <c r="D37" s="10"/>
      <c r="E37" s="10"/>
      <c r="F37" s="10"/>
    </row>
    <row r="38" spans="1:6" ht="22.5" customHeight="1" x14ac:dyDescent="0.25">
      <c r="A38" s="1" t="s">
        <v>895</v>
      </c>
      <c r="B38" s="10"/>
      <c r="C38" s="10"/>
      <c r="D38" s="10"/>
      <c r="E38" s="10"/>
      <c r="F38" s="10"/>
    </row>
    <row r="39" spans="1:6" ht="22.5" customHeight="1" x14ac:dyDescent="0.25">
      <c r="A39" s="1" t="s">
        <v>896</v>
      </c>
      <c r="B39" s="10"/>
      <c r="C39" s="10"/>
      <c r="D39" s="10"/>
      <c r="E39" s="10"/>
      <c r="F39" s="10"/>
    </row>
    <row r="40" spans="1:6" ht="22.5" customHeight="1" x14ac:dyDescent="0.25">
      <c r="A40" s="1" t="s">
        <v>897</v>
      </c>
      <c r="B40" s="10"/>
      <c r="C40" s="10"/>
      <c r="D40" s="10"/>
      <c r="E40" s="10"/>
      <c r="F40" s="10"/>
    </row>
  </sheetData>
  <customSheetViews>
    <customSheetView guid="{5032A364-B81A-48DA-88DA-AB3B86B47EE9}" scale="80" fitToPage="1">
      <pageMargins left="0" right="0" top="0" bottom="0" header="0" footer="0"/>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A3:E3"/>
    <mergeCell ref="A4:A5"/>
    <mergeCell ref="A34:F34"/>
    <mergeCell ref="A12:F12"/>
    <mergeCell ref="A13:F13"/>
    <mergeCell ref="A33:F33"/>
    <mergeCell ref="A24:F24"/>
    <mergeCell ref="A25:F25"/>
    <mergeCell ref="B8:E8"/>
  </mergeCells>
  <phoneticPr fontId="11"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61" fitToHeight="0" orientation="portrait" r:id="rId2"/>
  <headerFooter differentFirst="1" scaleWithDoc="0">
    <oddHeader>&amp;C&amp;G</oddHeader>
    <oddFooter>&amp;C&amp;P of &amp;N</oddFooter>
    <firstHeader>&amp;L
Annex 5 – Schedule of Line Loss Factors&amp;C&amp;G</firstHeader>
    <firstFooter>&amp;C&amp;P of &amp;N</firstFooter>
  </headerFooter>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28"/>
  <sheetViews>
    <sheetView zoomScale="70" zoomScaleNormal="70" zoomScaleSheetLayoutView="100" workbookViewId="0">
      <selection activeCell="P9" sqref="P9"/>
    </sheetView>
  </sheetViews>
  <sheetFormatPr defaultColWidth="9.08984375" defaultRowHeight="27.75" customHeight="1" x14ac:dyDescent="0.25"/>
  <cols>
    <col min="1" max="4" width="16" style="2" customWidth="1"/>
    <col min="5" max="6" width="16" style="3" customWidth="1"/>
    <col min="7" max="7" width="16" style="2" customWidth="1"/>
    <col min="8" max="10" width="16" style="3" customWidth="1"/>
    <col min="11" max="11" width="16" style="8" customWidth="1"/>
    <col min="12" max="13" width="16" style="4" customWidth="1"/>
    <col min="14" max="15" width="16" style="2" customWidth="1"/>
    <col min="16" max="17" width="15.54296875" style="2" customWidth="1"/>
    <col min="18" max="16384" width="9.08984375" style="2"/>
  </cols>
  <sheetData>
    <row r="1" spans="1:17" ht="100.5" customHeight="1" x14ac:dyDescent="0.25">
      <c r="A1" s="52" t="s">
        <v>39</v>
      </c>
      <c r="B1" s="52"/>
      <c r="C1" s="52"/>
      <c r="D1" s="52"/>
      <c r="G1" s="23"/>
      <c r="H1" s="267" t="s">
        <v>899</v>
      </c>
      <c r="I1" s="268"/>
      <c r="J1" s="195"/>
      <c r="K1" s="195"/>
      <c r="L1" s="195"/>
    </row>
    <row r="2" spans="1:17" ht="27.75" customHeight="1" x14ac:dyDescent="0.25">
      <c r="A2" s="233" t="s">
        <v>900</v>
      </c>
      <c r="B2" s="269"/>
      <c r="C2" s="269"/>
      <c r="D2" s="269"/>
      <c r="E2" s="269"/>
      <c r="F2" s="269"/>
      <c r="G2" s="269"/>
      <c r="H2" s="269"/>
      <c r="I2" s="269"/>
      <c r="J2" s="269"/>
      <c r="K2" s="269"/>
      <c r="L2" s="269"/>
      <c r="M2" s="269"/>
      <c r="N2" s="269"/>
      <c r="O2" s="270"/>
    </row>
    <row r="3" spans="1:17" ht="17.25" customHeight="1" x14ac:dyDescent="0.25">
      <c r="A3" s="52"/>
      <c r="B3" s="52"/>
      <c r="C3" s="52"/>
      <c r="D3" s="52"/>
      <c r="G3" s="23"/>
    </row>
    <row r="4" spans="1:17" s="9" customFormat="1" ht="25.5" customHeight="1" x14ac:dyDescent="0.25">
      <c r="A4" s="233" t="str">
        <f>Overview!B4&amp; " - Effective from "&amp;Overview!D4&amp;" - "&amp;Overview!E4&amp;" new or amended designated EHV charges"</f>
        <v>Southern Electric Power Distribution plc - Effective from 1 April 2027 - Final  new or amended designated EHV charges</v>
      </c>
      <c r="B4" s="269"/>
      <c r="C4" s="269"/>
      <c r="D4" s="269"/>
      <c r="E4" s="269"/>
      <c r="F4" s="269"/>
      <c r="G4" s="269"/>
      <c r="H4" s="269"/>
      <c r="I4" s="269"/>
      <c r="J4" s="269"/>
      <c r="K4" s="269"/>
      <c r="L4" s="269"/>
      <c r="M4" s="269"/>
      <c r="N4" s="269"/>
      <c r="O4" s="270"/>
      <c r="P4" s="2"/>
      <c r="Q4" s="2"/>
    </row>
    <row r="5" spans="1:17" ht="69.75" customHeight="1" x14ac:dyDescent="0.25">
      <c r="A5" s="27" t="s">
        <v>901</v>
      </c>
      <c r="B5" s="27" t="s">
        <v>150</v>
      </c>
      <c r="C5" s="27" t="s">
        <v>151</v>
      </c>
      <c r="D5" s="27" t="s">
        <v>152</v>
      </c>
      <c r="E5" s="27" t="s">
        <v>153</v>
      </c>
      <c r="F5" s="74" t="s">
        <v>154</v>
      </c>
      <c r="G5" s="57" t="s">
        <v>155</v>
      </c>
      <c r="H5" s="74" t="str">
        <f>'Annex 2 Designated EHV charges'!G9</f>
        <v>Import
Super Red
unit charge
(p/kWh)</v>
      </c>
      <c r="I5" s="74" t="str">
        <f>'Annex 2 Designated EHV charges'!H9</f>
        <v>Import
fixed charge
(p/day)</v>
      </c>
      <c r="J5" s="74" t="str">
        <f>'Annex 2 Designated EHV charges'!I9</f>
        <v>Import
capacity charge
(p/kVA/day)</v>
      </c>
      <c r="K5" s="74" t="str">
        <f>'Annex 2 Designated EHV charges'!J9</f>
        <v>Import
exceeded capacity charge
(p/kVA/day)</v>
      </c>
      <c r="L5" s="74" t="str">
        <f>'Annex 2 Designated EHV charges'!K9</f>
        <v>Export
Super Red
unit charge
(p/kWh)</v>
      </c>
      <c r="M5" s="74" t="str">
        <f>'Annex 2 Designated EHV charges'!L9</f>
        <v>Export
fixed charge
(p/day)</v>
      </c>
      <c r="N5" s="74" t="str">
        <f>'Annex 2 Designated EHV charges'!M9</f>
        <v>Export
capacity charge
(p/kVA/day)</v>
      </c>
      <c r="O5" s="74" t="str">
        <f>'Annex 2 Designated EHV charges'!N9</f>
        <v>Export
exceeded capacity charge
(p/kVA/day)</v>
      </c>
    </row>
    <row r="6" spans="1:17" ht="22.5" customHeight="1" x14ac:dyDescent="0.25">
      <c r="A6" s="199" t="s">
        <v>902</v>
      </c>
      <c r="B6" s="200" t="s">
        <v>903</v>
      </c>
      <c r="C6" s="201" t="s">
        <v>903</v>
      </c>
      <c r="D6" s="202" t="s">
        <v>903</v>
      </c>
      <c r="E6" s="203" t="s">
        <v>903</v>
      </c>
      <c r="F6" s="204" t="s">
        <v>904</v>
      </c>
      <c r="G6" s="204">
        <v>1</v>
      </c>
      <c r="H6" s="63">
        <v>0</v>
      </c>
      <c r="I6" s="64">
        <v>2017.95</v>
      </c>
      <c r="J6" s="64">
        <v>0.85</v>
      </c>
      <c r="K6" s="64">
        <v>0.85</v>
      </c>
      <c r="L6" s="65">
        <v>0</v>
      </c>
      <c r="M6" s="66">
        <v>8302.44</v>
      </c>
      <c r="N6" s="66">
        <v>0.05</v>
      </c>
      <c r="O6" s="66">
        <v>0.05</v>
      </c>
    </row>
    <row r="7" spans="1:17" ht="22.5" customHeight="1" x14ac:dyDescent="0.25">
      <c r="A7" s="199" t="s">
        <v>902</v>
      </c>
      <c r="B7" s="200" t="s">
        <v>903</v>
      </c>
      <c r="C7" s="201" t="s">
        <v>903</v>
      </c>
      <c r="D7" s="202" t="s">
        <v>903</v>
      </c>
      <c r="E7" s="203" t="s">
        <v>903</v>
      </c>
      <c r="F7" s="204" t="s">
        <v>905</v>
      </c>
      <c r="G7" s="204">
        <v>1</v>
      </c>
      <c r="H7" s="63">
        <v>0</v>
      </c>
      <c r="I7" s="64">
        <v>2054.9</v>
      </c>
      <c r="J7" s="64">
        <v>0.85</v>
      </c>
      <c r="K7" s="64">
        <v>0.85</v>
      </c>
      <c r="L7" s="65">
        <v>0</v>
      </c>
      <c r="M7" s="66">
        <v>8265.49</v>
      </c>
      <c r="N7" s="66">
        <v>0.05</v>
      </c>
      <c r="O7" s="66">
        <v>0.05</v>
      </c>
    </row>
    <row r="8" spans="1:17" ht="22.5" customHeight="1" x14ac:dyDescent="0.25">
      <c r="A8" s="199" t="s">
        <v>902</v>
      </c>
      <c r="B8" s="200">
        <v>847</v>
      </c>
      <c r="C8" s="201">
        <v>2000050662007</v>
      </c>
      <c r="D8" s="202">
        <v>928</v>
      </c>
      <c r="E8" s="203">
        <v>2000050662016</v>
      </c>
      <c r="F8" s="204" t="s">
        <v>231</v>
      </c>
      <c r="G8" s="204">
        <v>1</v>
      </c>
      <c r="H8" s="63">
        <v>0</v>
      </c>
      <c r="I8" s="64">
        <v>2249.0700000000002</v>
      </c>
      <c r="J8" s="64">
        <v>0.92</v>
      </c>
      <c r="K8" s="64">
        <v>0.92</v>
      </c>
      <c r="L8" s="65">
        <v>0</v>
      </c>
      <c r="M8" s="66">
        <v>678.38</v>
      </c>
      <c r="N8" s="66">
        <v>0.05</v>
      </c>
      <c r="O8" s="66">
        <v>0.05</v>
      </c>
    </row>
    <row r="9" spans="1:17" ht="22.5" customHeight="1" x14ac:dyDescent="0.25">
      <c r="A9" s="199" t="s">
        <v>902</v>
      </c>
      <c r="B9" s="200" t="s">
        <v>530</v>
      </c>
      <c r="C9" s="201">
        <v>2000061003526</v>
      </c>
      <c r="D9" s="202" t="s">
        <v>530</v>
      </c>
      <c r="E9" s="203">
        <v>2000061009012</v>
      </c>
      <c r="F9" s="204" t="s">
        <v>906</v>
      </c>
      <c r="G9" s="204" t="s">
        <v>907</v>
      </c>
      <c r="H9" s="63">
        <v>0</v>
      </c>
      <c r="I9" s="64">
        <v>2.96</v>
      </c>
      <c r="J9" s="64">
        <v>1.27</v>
      </c>
      <c r="K9" s="64">
        <v>1.27</v>
      </c>
      <c r="L9" s="65">
        <v>0</v>
      </c>
      <c r="M9" s="66">
        <v>1554.68</v>
      </c>
      <c r="N9" s="66">
        <v>0.05</v>
      </c>
      <c r="O9" s="66">
        <v>0.05</v>
      </c>
    </row>
    <row r="10" spans="1:17" ht="22.5" customHeight="1" x14ac:dyDescent="0.25">
      <c r="A10" s="199" t="s">
        <v>902</v>
      </c>
      <c r="B10" s="200" t="s">
        <v>530</v>
      </c>
      <c r="C10" s="201">
        <v>2000061045660</v>
      </c>
      <c r="D10" s="202" t="s">
        <v>530</v>
      </c>
      <c r="E10" s="203">
        <v>2000061091550</v>
      </c>
      <c r="F10" s="204" t="s">
        <v>908</v>
      </c>
      <c r="G10" s="204"/>
      <c r="H10" s="63">
        <v>0</v>
      </c>
      <c r="I10" s="64">
        <v>6647.13</v>
      </c>
      <c r="J10" s="64">
        <v>1.2</v>
      </c>
      <c r="K10" s="64">
        <v>1.2</v>
      </c>
      <c r="L10" s="65">
        <v>0</v>
      </c>
      <c r="M10" s="66">
        <v>34914.9</v>
      </c>
      <c r="N10" s="66">
        <v>0.05</v>
      </c>
      <c r="O10" s="66">
        <v>0.05</v>
      </c>
    </row>
    <row r="11" spans="1:17" ht="22.5" customHeight="1" x14ac:dyDescent="0.25">
      <c r="A11" s="199" t="s">
        <v>902</v>
      </c>
      <c r="B11" s="200" t="s">
        <v>909</v>
      </c>
      <c r="C11" s="201" t="s">
        <v>910</v>
      </c>
      <c r="D11" s="202" t="s">
        <v>911</v>
      </c>
      <c r="E11" s="203" t="s">
        <v>912</v>
      </c>
      <c r="F11" s="204" t="s">
        <v>386</v>
      </c>
      <c r="G11" s="204"/>
      <c r="H11" s="63">
        <v>0</v>
      </c>
      <c r="I11" s="64">
        <v>59.14</v>
      </c>
      <c r="J11" s="64">
        <v>0.81</v>
      </c>
      <c r="K11" s="64">
        <v>0.81</v>
      </c>
      <c r="L11" s="65">
        <v>0</v>
      </c>
      <c r="M11" s="66">
        <v>96.1</v>
      </c>
      <c r="N11" s="66">
        <v>0.05</v>
      </c>
      <c r="O11" s="66">
        <v>0.05</v>
      </c>
    </row>
    <row r="12" spans="1:17" ht="22.5" customHeight="1" x14ac:dyDescent="0.25">
      <c r="A12" s="199" t="s">
        <v>902</v>
      </c>
      <c r="B12" s="200" t="s">
        <v>903</v>
      </c>
      <c r="C12" s="201" t="s">
        <v>903</v>
      </c>
      <c r="D12" s="202" t="s">
        <v>903</v>
      </c>
      <c r="E12" s="203" t="s">
        <v>903</v>
      </c>
      <c r="F12" s="204" t="s">
        <v>913</v>
      </c>
      <c r="G12" s="50"/>
      <c r="H12" s="63">
        <v>0</v>
      </c>
      <c r="I12" s="64">
        <v>249.05</v>
      </c>
      <c r="J12" s="64">
        <v>0.85</v>
      </c>
      <c r="K12" s="64">
        <v>0.85</v>
      </c>
      <c r="L12" s="65">
        <v>0</v>
      </c>
      <c r="M12" s="66">
        <v>249.05</v>
      </c>
      <c r="N12" s="66">
        <v>0.05</v>
      </c>
      <c r="O12" s="66">
        <v>0.05</v>
      </c>
    </row>
    <row r="13" spans="1:17" ht="22.5" customHeight="1" x14ac:dyDescent="0.25">
      <c r="A13" s="48"/>
      <c r="B13" s="48"/>
      <c r="C13" s="48"/>
      <c r="D13" s="49"/>
      <c r="E13" s="49"/>
      <c r="F13" s="50"/>
      <c r="G13" s="50"/>
      <c r="H13" s="29"/>
      <c r="I13" s="30"/>
      <c r="J13" s="30"/>
      <c r="K13" s="30"/>
      <c r="L13" s="38"/>
      <c r="M13" s="39"/>
      <c r="N13" s="39"/>
      <c r="O13" s="39"/>
    </row>
    <row r="14" spans="1:17" ht="22.5" customHeight="1" x14ac:dyDescent="0.25">
      <c r="A14" s="48"/>
      <c r="B14" s="48"/>
      <c r="C14" s="48"/>
      <c r="D14" s="49"/>
      <c r="E14" s="49"/>
      <c r="F14" s="50"/>
      <c r="G14" s="50"/>
      <c r="H14" s="29"/>
      <c r="I14" s="30"/>
      <c r="J14" s="30"/>
      <c r="K14" s="30"/>
      <c r="L14" s="38"/>
      <c r="M14" s="39"/>
      <c r="N14" s="39"/>
      <c r="O14" s="39"/>
    </row>
    <row r="15" spans="1:17" ht="22.5" customHeight="1" x14ac:dyDescent="0.25">
      <c r="A15" s="48"/>
      <c r="B15" s="48"/>
      <c r="C15" s="48"/>
      <c r="D15" s="49"/>
      <c r="E15" s="49"/>
      <c r="F15" s="50"/>
      <c r="G15" s="50"/>
      <c r="H15" s="29"/>
      <c r="I15" s="30"/>
      <c r="J15" s="30"/>
      <c r="K15" s="30"/>
      <c r="L15" s="38"/>
      <c r="M15" s="39"/>
      <c r="N15" s="39"/>
      <c r="O15" s="39"/>
    </row>
    <row r="17" spans="1:15" ht="27.75" customHeight="1" x14ac:dyDescent="0.25">
      <c r="A17" s="233" t="str">
        <f>Overview!B4&amp; " - Effective from "&amp;Overview!D4&amp;" - "&amp;Overview!E4&amp;" new or amended designated EHV line loss factors"</f>
        <v>Southern Electric Power Distribution plc - Effective from 1 April 2027 - Final  new or amended designated EHV line loss factors</v>
      </c>
      <c r="B17" s="269"/>
      <c r="C17" s="269"/>
      <c r="D17" s="269"/>
      <c r="E17" s="269"/>
      <c r="F17" s="269"/>
      <c r="G17" s="269"/>
      <c r="H17" s="269"/>
      <c r="I17" s="269"/>
      <c r="J17" s="269"/>
      <c r="K17" s="269"/>
      <c r="L17" s="269"/>
      <c r="M17" s="269"/>
      <c r="N17" s="269"/>
      <c r="O17" s="270"/>
    </row>
    <row r="18" spans="1:15" ht="62.25" customHeight="1" x14ac:dyDescent="0.25">
      <c r="A18" s="27" t="s">
        <v>901</v>
      </c>
      <c r="B18" s="27" t="s">
        <v>150</v>
      </c>
      <c r="C18" s="27" t="s">
        <v>151</v>
      </c>
      <c r="D18" s="27" t="s">
        <v>152</v>
      </c>
      <c r="E18" s="27" t="s">
        <v>153</v>
      </c>
      <c r="F18" s="74" t="s">
        <v>154</v>
      </c>
      <c r="G18" s="57" t="s">
        <v>155</v>
      </c>
      <c r="H18" s="33" t="s">
        <v>914</v>
      </c>
      <c r="I18" s="33" t="s">
        <v>915</v>
      </c>
      <c r="J18" s="33" t="s">
        <v>916</v>
      </c>
      <c r="K18" s="33" t="s">
        <v>917</v>
      </c>
      <c r="L18" s="35" t="s">
        <v>918</v>
      </c>
      <c r="M18" s="35" t="s">
        <v>919</v>
      </c>
      <c r="N18" s="35" t="s">
        <v>920</v>
      </c>
      <c r="O18" s="35" t="s">
        <v>921</v>
      </c>
    </row>
    <row r="19" spans="1:15" ht="22.5" customHeight="1" x14ac:dyDescent="0.25">
      <c r="A19" s="48"/>
      <c r="B19" s="48"/>
      <c r="C19" s="48"/>
      <c r="D19" s="36"/>
      <c r="E19" s="36"/>
      <c r="F19" s="37"/>
      <c r="G19" s="37"/>
      <c r="H19" s="40"/>
      <c r="I19" s="40"/>
      <c r="J19" s="31"/>
      <c r="K19" s="32"/>
      <c r="L19" s="34"/>
      <c r="M19" s="34"/>
      <c r="N19" s="34"/>
      <c r="O19" s="34"/>
    </row>
    <row r="20" spans="1:15" ht="22.5" customHeight="1" x14ac:dyDescent="0.25">
      <c r="A20" s="48"/>
      <c r="B20" s="48"/>
      <c r="C20" s="48"/>
      <c r="D20" s="36"/>
      <c r="E20" s="36"/>
      <c r="F20" s="37"/>
      <c r="G20" s="37"/>
      <c r="H20" s="40"/>
      <c r="I20" s="40"/>
      <c r="J20" s="31"/>
      <c r="K20" s="32"/>
      <c r="L20" s="34"/>
      <c r="M20" s="34"/>
      <c r="N20" s="34"/>
      <c r="O20" s="34"/>
    </row>
    <row r="21" spans="1:15" ht="22.5" customHeight="1" x14ac:dyDescent="0.25">
      <c r="A21" s="48"/>
      <c r="B21" s="48"/>
      <c r="C21" s="48"/>
      <c r="D21" s="36"/>
      <c r="E21" s="36"/>
      <c r="F21" s="37"/>
      <c r="G21" s="37"/>
      <c r="H21" s="40"/>
      <c r="I21" s="40"/>
      <c r="J21" s="31"/>
      <c r="K21" s="32"/>
      <c r="L21" s="34"/>
      <c r="M21" s="34"/>
      <c r="N21" s="34"/>
      <c r="O21" s="34"/>
    </row>
    <row r="22" spans="1:15" ht="22.5" customHeight="1" x14ac:dyDescent="0.25">
      <c r="A22" s="48"/>
      <c r="B22" s="48"/>
      <c r="C22" s="48"/>
      <c r="D22" s="36"/>
      <c r="E22" s="36"/>
      <c r="F22" s="37"/>
      <c r="G22" s="37"/>
      <c r="H22" s="40"/>
      <c r="I22" s="40"/>
      <c r="J22" s="31"/>
      <c r="K22" s="32"/>
      <c r="L22" s="34"/>
      <c r="M22" s="34"/>
      <c r="N22" s="34"/>
      <c r="O22" s="34"/>
    </row>
    <row r="23" spans="1:15" ht="22.5" customHeight="1" x14ac:dyDescent="0.25">
      <c r="A23" s="48"/>
      <c r="B23" s="48"/>
      <c r="C23" s="48"/>
      <c r="D23" s="36"/>
      <c r="E23" s="36"/>
      <c r="F23" s="37"/>
      <c r="G23" s="37"/>
      <c r="H23" s="40"/>
      <c r="I23" s="40"/>
      <c r="J23" s="31"/>
      <c r="K23" s="32"/>
      <c r="L23" s="34"/>
      <c r="M23" s="34"/>
      <c r="N23" s="34"/>
      <c r="O23" s="34"/>
    </row>
    <row r="24" spans="1:15" ht="22.5" customHeight="1" x14ac:dyDescent="0.25">
      <c r="A24" s="48"/>
      <c r="B24" s="48"/>
      <c r="C24" s="48"/>
      <c r="D24" s="36"/>
      <c r="E24" s="36"/>
      <c r="F24" s="37"/>
      <c r="G24" s="37"/>
      <c r="H24" s="40"/>
      <c r="I24" s="40"/>
      <c r="J24" s="31"/>
      <c r="K24" s="32"/>
      <c r="L24" s="34"/>
      <c r="M24" s="34"/>
      <c r="N24" s="34"/>
      <c r="O24" s="34"/>
    </row>
    <row r="25" spans="1:15" ht="22.5" customHeight="1" x14ac:dyDescent="0.25">
      <c r="A25" s="48"/>
      <c r="B25" s="48"/>
      <c r="C25" s="48"/>
      <c r="D25" s="36"/>
      <c r="E25" s="36"/>
      <c r="F25" s="37"/>
      <c r="G25" s="37"/>
      <c r="H25" s="40"/>
      <c r="I25" s="40"/>
      <c r="J25" s="31"/>
      <c r="K25" s="32"/>
      <c r="L25" s="34"/>
      <c r="M25" s="34"/>
      <c r="N25" s="34"/>
      <c r="O25" s="34"/>
    </row>
    <row r="26" spans="1:15" ht="22.5" customHeight="1" x14ac:dyDescent="0.25">
      <c r="A26" s="48"/>
      <c r="B26" s="48"/>
      <c r="C26" s="48"/>
      <c r="D26" s="36"/>
      <c r="E26" s="36"/>
      <c r="F26" s="37"/>
      <c r="G26" s="37"/>
      <c r="H26" s="40"/>
      <c r="I26" s="40"/>
      <c r="J26" s="31"/>
      <c r="K26" s="32"/>
      <c r="L26" s="34"/>
      <c r="M26" s="34"/>
      <c r="N26" s="34"/>
      <c r="O26" s="34"/>
    </row>
    <row r="27" spans="1:15" ht="22.5" customHeight="1" x14ac:dyDescent="0.25">
      <c r="A27" s="48"/>
      <c r="B27" s="48"/>
      <c r="C27" s="48"/>
      <c r="D27" s="36"/>
      <c r="E27" s="36"/>
      <c r="F27" s="37"/>
      <c r="G27" s="37"/>
      <c r="H27" s="40"/>
      <c r="I27" s="40"/>
      <c r="J27" s="31"/>
      <c r="K27" s="32"/>
      <c r="L27" s="34"/>
      <c r="M27" s="34"/>
      <c r="N27" s="34"/>
      <c r="O27" s="34"/>
    </row>
    <row r="28" spans="1:15" ht="22.5" customHeight="1" x14ac:dyDescent="0.25">
      <c r="A28" s="48"/>
      <c r="B28" s="48"/>
      <c r="C28" s="48"/>
      <c r="D28" s="36"/>
      <c r="E28" s="36"/>
      <c r="F28" s="37"/>
      <c r="G28" s="37"/>
      <c r="H28" s="40"/>
      <c r="I28" s="40"/>
      <c r="J28" s="31"/>
      <c r="K28" s="32"/>
      <c r="L28" s="34"/>
      <c r="M28" s="34"/>
      <c r="N28" s="34"/>
      <c r="O28" s="34"/>
    </row>
  </sheetData>
  <customSheetViews>
    <customSheetView guid="{5032A364-B81A-48DA-88DA-AB3B86B47EE9}" scale="80" fitToPage="1">
      <selection activeCell="A4" sqref="A4:M4"/>
      <pageMargins left="0" right="0" top="0" bottom="0" header="0" footer="0"/>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2:O2"/>
    <mergeCell ref="A4:O4"/>
    <mergeCell ref="A17:O17"/>
  </mergeCells>
  <phoneticPr fontId="40"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3" fitToHeight="0" orientation="portrait" r:id="rId2"/>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6 - New Designated EHV Properties. Addendum to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election activeCell="F2" sqref="F2"/>
    </sheetView>
  </sheetViews>
  <sheetFormatPr defaultColWidth="9.08984375" defaultRowHeight="27.75" customHeight="1" x14ac:dyDescent="0.25"/>
  <cols>
    <col min="1" max="1" width="63.453125" style="2" customWidth="1"/>
    <col min="2" max="2" width="17.54296875" style="3" customWidth="1"/>
    <col min="3" max="3" width="6.90625" style="2" customWidth="1"/>
    <col min="4" max="5" width="17.54296875" style="3" customWidth="1"/>
    <col min="6" max="16384" width="9.08984375" style="2"/>
  </cols>
  <sheetData>
    <row r="1" spans="1:5" ht="27.75" customHeight="1" x14ac:dyDescent="0.25">
      <c r="A1" s="52" t="s">
        <v>39</v>
      </c>
      <c r="B1" s="271"/>
      <c r="C1" s="271"/>
      <c r="D1" s="169"/>
      <c r="E1" s="169"/>
    </row>
    <row r="2" spans="1:5" ht="35.15" customHeight="1" x14ac:dyDescent="0.25">
      <c r="A2" s="233" t="str">
        <f>Overview!B4&amp; " - Effective from "&amp;Overview!D4&amp;" - "&amp;Overview!E4&amp;" Supplier of Last Resort and Eligible Bad Debt Pass-Through Costs"</f>
        <v>Southern Electric Power Distribution plc - Effective from 1 April 2027 - Final  Supplier of Last Resort and Eligible Bad Debt Pass-Through Costs</v>
      </c>
      <c r="B2" s="234"/>
      <c r="C2" s="234"/>
      <c r="D2" s="234"/>
      <c r="E2" s="235"/>
    </row>
    <row r="3" spans="1:5" s="77" customFormat="1" ht="21" customHeight="1" x14ac:dyDescent="0.25">
      <c r="A3" s="84"/>
      <c r="B3" s="84"/>
      <c r="C3" s="84"/>
      <c r="D3" s="84"/>
      <c r="E3" s="84"/>
    </row>
    <row r="4" spans="1:5" ht="78.75" customHeight="1" x14ac:dyDescent="0.25">
      <c r="A4" s="27" t="s">
        <v>62</v>
      </c>
      <c r="B4" s="13" t="s">
        <v>922</v>
      </c>
      <c r="C4" s="13" t="s">
        <v>64</v>
      </c>
      <c r="D4" s="13" t="s">
        <v>923</v>
      </c>
      <c r="E4" s="13" t="s">
        <v>924</v>
      </c>
    </row>
    <row r="5" spans="1:5" ht="42" customHeight="1" x14ac:dyDescent="0.25">
      <c r="A5" s="15" t="s">
        <v>73</v>
      </c>
      <c r="B5" s="44" t="s">
        <v>74</v>
      </c>
      <c r="C5" s="176" t="s">
        <v>75</v>
      </c>
      <c r="D5" s="177">
        <v>0</v>
      </c>
      <c r="E5" s="177">
        <v>0</v>
      </c>
    </row>
    <row r="6" spans="1:5" ht="84" x14ac:dyDescent="0.25">
      <c r="A6" s="15" t="s">
        <v>80</v>
      </c>
      <c r="B6" s="44" t="s">
        <v>81</v>
      </c>
      <c r="C6" s="160" t="s">
        <v>82</v>
      </c>
      <c r="D6" s="178"/>
      <c r="E6" s="177">
        <v>0</v>
      </c>
    </row>
    <row r="7" spans="1:5" ht="84" x14ac:dyDescent="0.25">
      <c r="A7" s="15" t="s">
        <v>84</v>
      </c>
      <c r="B7" s="44" t="s">
        <v>85</v>
      </c>
      <c r="C7" s="160" t="s">
        <v>82</v>
      </c>
      <c r="D7" s="178"/>
      <c r="E7" s="177">
        <v>0</v>
      </c>
    </row>
    <row r="8" spans="1:5" ht="84" x14ac:dyDescent="0.25">
      <c r="A8" s="15" t="s">
        <v>87</v>
      </c>
      <c r="B8" s="44" t="s">
        <v>88</v>
      </c>
      <c r="C8" s="160" t="s">
        <v>82</v>
      </c>
      <c r="D8" s="178"/>
      <c r="E8" s="177">
        <v>0</v>
      </c>
    </row>
    <row r="9" spans="1:5" ht="84" x14ac:dyDescent="0.25">
      <c r="A9" s="15" t="s">
        <v>90</v>
      </c>
      <c r="B9" s="44" t="s">
        <v>91</v>
      </c>
      <c r="C9" s="160" t="s">
        <v>82</v>
      </c>
      <c r="D9" s="178"/>
      <c r="E9" s="177">
        <v>0</v>
      </c>
    </row>
    <row r="10" spans="1:5" ht="84" x14ac:dyDescent="0.25">
      <c r="A10" s="15" t="s">
        <v>93</v>
      </c>
      <c r="B10" s="44" t="s">
        <v>94</v>
      </c>
      <c r="C10" s="160" t="s">
        <v>82</v>
      </c>
      <c r="D10" s="178"/>
      <c r="E10" s="177">
        <v>0</v>
      </c>
    </row>
    <row r="11" spans="1:5" ht="27" customHeight="1" x14ac:dyDescent="0.25">
      <c r="A11" s="161" t="s">
        <v>99</v>
      </c>
      <c r="B11" s="44" t="s">
        <v>100</v>
      </c>
      <c r="C11" s="160">
        <v>0</v>
      </c>
      <c r="D11" s="178"/>
      <c r="E11" s="177">
        <v>0</v>
      </c>
    </row>
    <row r="12" spans="1:5" ht="27" customHeight="1" x14ac:dyDescent="0.25">
      <c r="A12" s="161" t="s">
        <v>101</v>
      </c>
      <c r="B12" s="44" t="s">
        <v>102</v>
      </c>
      <c r="C12" s="160">
        <v>0</v>
      </c>
      <c r="D12" s="178"/>
      <c r="E12" s="177">
        <v>0</v>
      </c>
    </row>
    <row r="13" spans="1:5" ht="27" customHeight="1" x14ac:dyDescent="0.25">
      <c r="A13" s="161" t="s">
        <v>103</v>
      </c>
      <c r="B13" s="44" t="s">
        <v>104</v>
      </c>
      <c r="C13" s="160">
        <v>0</v>
      </c>
      <c r="D13" s="178"/>
      <c r="E13" s="177">
        <v>0</v>
      </c>
    </row>
    <row r="14" spans="1:5" ht="27.75" customHeight="1" x14ac:dyDescent="0.25">
      <c r="A14" s="161" t="s">
        <v>105</v>
      </c>
      <c r="B14" s="44" t="s">
        <v>106</v>
      </c>
      <c r="C14" s="160">
        <v>0</v>
      </c>
      <c r="D14" s="178"/>
      <c r="E14" s="177">
        <v>0</v>
      </c>
    </row>
    <row r="15" spans="1:5" ht="27.75" customHeight="1" x14ac:dyDescent="0.25">
      <c r="A15" s="165" t="s">
        <v>107</v>
      </c>
      <c r="B15" s="44" t="s">
        <v>108</v>
      </c>
      <c r="C15" s="160">
        <v>0</v>
      </c>
      <c r="D15" s="178"/>
      <c r="E15" s="177">
        <v>0</v>
      </c>
    </row>
    <row r="16" spans="1:5" ht="27.75" customHeight="1" x14ac:dyDescent="0.25">
      <c r="A16" s="165" t="s">
        <v>109</v>
      </c>
      <c r="B16" s="44" t="s">
        <v>110</v>
      </c>
      <c r="C16" s="160">
        <v>0</v>
      </c>
      <c r="D16" s="178"/>
      <c r="E16" s="177">
        <v>0</v>
      </c>
    </row>
    <row r="17" spans="1:5" ht="27.75" customHeight="1" x14ac:dyDescent="0.25">
      <c r="A17" s="165" t="s">
        <v>111</v>
      </c>
      <c r="B17" s="44" t="s">
        <v>112</v>
      </c>
      <c r="C17" s="160">
        <v>0</v>
      </c>
      <c r="D17" s="178"/>
      <c r="E17" s="177">
        <v>0</v>
      </c>
    </row>
    <row r="18" spans="1:5" ht="27.75" customHeight="1" x14ac:dyDescent="0.25">
      <c r="A18" s="165" t="s">
        <v>113</v>
      </c>
      <c r="B18" s="44" t="s">
        <v>114</v>
      </c>
      <c r="C18" s="160">
        <v>0</v>
      </c>
      <c r="D18" s="178"/>
      <c r="E18" s="177">
        <v>0</v>
      </c>
    </row>
    <row r="19" spans="1:5" ht="27.75" customHeight="1" x14ac:dyDescent="0.25">
      <c r="A19" s="165" t="s">
        <v>115</v>
      </c>
      <c r="B19" s="44" t="s">
        <v>116</v>
      </c>
      <c r="C19" s="160">
        <v>0</v>
      </c>
      <c r="D19" s="178"/>
      <c r="E19" s="177">
        <v>0</v>
      </c>
    </row>
    <row r="20" spans="1:5" ht="27.75" customHeight="1" x14ac:dyDescent="0.25">
      <c r="A20" s="165" t="s">
        <v>117</v>
      </c>
      <c r="B20" s="44" t="s">
        <v>118</v>
      </c>
      <c r="C20" s="160">
        <v>0</v>
      </c>
      <c r="D20" s="178"/>
      <c r="E20" s="177">
        <v>0</v>
      </c>
    </row>
    <row r="21" spans="1:5" ht="27.75" customHeight="1" x14ac:dyDescent="0.25">
      <c r="A21" s="165" t="s">
        <v>119</v>
      </c>
      <c r="B21" s="44" t="s">
        <v>120</v>
      </c>
      <c r="C21" s="160">
        <v>0</v>
      </c>
      <c r="D21" s="178"/>
      <c r="E21" s="177">
        <v>0</v>
      </c>
    </row>
    <row r="22" spans="1:5" ht="27.75" customHeight="1" x14ac:dyDescent="0.25">
      <c r="A22" s="165" t="s">
        <v>121</v>
      </c>
      <c r="B22" s="44" t="s">
        <v>122</v>
      </c>
      <c r="C22" s="160">
        <v>0</v>
      </c>
      <c r="D22" s="178"/>
      <c r="E22" s="177">
        <v>0</v>
      </c>
    </row>
    <row r="23" spans="1:5" ht="27.75" customHeight="1" x14ac:dyDescent="0.25">
      <c r="A23" s="161" t="s">
        <v>123</v>
      </c>
      <c r="B23" s="44" t="s">
        <v>124</v>
      </c>
      <c r="C23" s="160">
        <v>0</v>
      </c>
      <c r="D23" s="178"/>
      <c r="E23" s="177">
        <v>0</v>
      </c>
    </row>
    <row r="24" spans="1:5" ht="27.75" customHeight="1" x14ac:dyDescent="0.25">
      <c r="A24" s="161" t="s">
        <v>125</v>
      </c>
      <c r="B24" s="44" t="s">
        <v>126</v>
      </c>
      <c r="C24" s="160">
        <v>0</v>
      </c>
      <c r="D24" s="178"/>
      <c r="E24" s="177">
        <v>0</v>
      </c>
    </row>
    <row r="25" spans="1:5" ht="27.75" customHeight="1" x14ac:dyDescent="0.25">
      <c r="A25" s="161" t="s">
        <v>127</v>
      </c>
      <c r="B25" s="44" t="s">
        <v>128</v>
      </c>
      <c r="C25" s="160">
        <v>0</v>
      </c>
      <c r="D25" s="178"/>
      <c r="E25" s="177">
        <v>0</v>
      </c>
    </row>
    <row r="26" spans="1:5" ht="27.75" customHeight="1" x14ac:dyDescent="0.25">
      <c r="A26" s="161" t="s">
        <v>681</v>
      </c>
      <c r="B26" s="44"/>
      <c r="C26" s="176" t="s">
        <v>75</v>
      </c>
      <c r="D26" s="177">
        <v>0</v>
      </c>
      <c r="E26" s="177">
        <v>0</v>
      </c>
    </row>
    <row r="27" spans="1:5" ht="27.75" customHeight="1" x14ac:dyDescent="0.25">
      <c r="A27" s="161" t="s">
        <v>683</v>
      </c>
      <c r="B27" s="44"/>
      <c r="C27" s="160" t="s">
        <v>82</v>
      </c>
      <c r="D27" s="178"/>
      <c r="E27" s="177">
        <v>0</v>
      </c>
    </row>
    <row r="28" spans="1:5" ht="27.75" customHeight="1" x14ac:dyDescent="0.25">
      <c r="A28" s="161" t="s">
        <v>684</v>
      </c>
      <c r="B28" s="44"/>
      <c r="C28" s="160" t="s">
        <v>82</v>
      </c>
      <c r="D28" s="178"/>
      <c r="E28" s="177">
        <v>0</v>
      </c>
    </row>
    <row r="29" spans="1:5" ht="27.75" customHeight="1" x14ac:dyDescent="0.25">
      <c r="A29" s="161" t="s">
        <v>685</v>
      </c>
      <c r="B29" s="44"/>
      <c r="C29" s="160" t="s">
        <v>82</v>
      </c>
      <c r="D29" s="178"/>
      <c r="E29" s="177">
        <v>0</v>
      </c>
    </row>
    <row r="30" spans="1:5" ht="27.75" customHeight="1" x14ac:dyDescent="0.25">
      <c r="A30" s="161" t="s">
        <v>686</v>
      </c>
      <c r="B30" s="44"/>
      <c r="C30" s="160" t="s">
        <v>82</v>
      </c>
      <c r="D30" s="178"/>
      <c r="E30" s="177">
        <v>0</v>
      </c>
    </row>
    <row r="31" spans="1:5" ht="27.75" customHeight="1" x14ac:dyDescent="0.25">
      <c r="A31" s="161" t="s">
        <v>687</v>
      </c>
      <c r="B31" s="44"/>
      <c r="C31" s="160" t="s">
        <v>82</v>
      </c>
      <c r="D31" s="178"/>
      <c r="E31" s="177">
        <v>0</v>
      </c>
    </row>
    <row r="32" spans="1:5" ht="27.75" customHeight="1" x14ac:dyDescent="0.25">
      <c r="A32" s="161" t="s">
        <v>689</v>
      </c>
      <c r="B32" s="44"/>
      <c r="C32" s="160">
        <v>0</v>
      </c>
      <c r="D32" s="178"/>
      <c r="E32" s="177">
        <v>0</v>
      </c>
    </row>
    <row r="33" spans="1:5" ht="27.75" customHeight="1" x14ac:dyDescent="0.25">
      <c r="A33" s="161" t="s">
        <v>690</v>
      </c>
      <c r="B33" s="44"/>
      <c r="C33" s="160">
        <v>0</v>
      </c>
      <c r="D33" s="178"/>
      <c r="E33" s="177">
        <v>0</v>
      </c>
    </row>
    <row r="34" spans="1:5" ht="27.75" customHeight="1" x14ac:dyDescent="0.25">
      <c r="A34" s="161" t="s">
        <v>691</v>
      </c>
      <c r="B34" s="44"/>
      <c r="C34" s="160">
        <v>0</v>
      </c>
      <c r="D34" s="178"/>
      <c r="E34" s="177">
        <v>0</v>
      </c>
    </row>
    <row r="35" spans="1:5" ht="27.75" customHeight="1" x14ac:dyDescent="0.25">
      <c r="A35" s="161" t="s">
        <v>692</v>
      </c>
      <c r="B35" s="44"/>
      <c r="C35" s="160">
        <v>0</v>
      </c>
      <c r="D35" s="178"/>
      <c r="E35" s="177">
        <v>0</v>
      </c>
    </row>
    <row r="36" spans="1:5" ht="27.75" customHeight="1" x14ac:dyDescent="0.25">
      <c r="A36" s="161" t="s">
        <v>693</v>
      </c>
      <c r="B36" s="44"/>
      <c r="C36" s="160">
        <v>0</v>
      </c>
      <c r="D36" s="178"/>
      <c r="E36" s="177">
        <v>0</v>
      </c>
    </row>
    <row r="37" spans="1:5" ht="27.75" customHeight="1" x14ac:dyDescent="0.25">
      <c r="A37" s="165" t="s">
        <v>697</v>
      </c>
      <c r="B37" s="44"/>
      <c r="C37" s="176" t="s">
        <v>75</v>
      </c>
      <c r="D37" s="177">
        <v>0</v>
      </c>
      <c r="E37" s="177">
        <v>0</v>
      </c>
    </row>
    <row r="38" spans="1:5" ht="27.75" customHeight="1" x14ac:dyDescent="0.25">
      <c r="A38" s="161" t="s">
        <v>699</v>
      </c>
      <c r="B38" s="44"/>
      <c r="C38" s="160" t="s">
        <v>82</v>
      </c>
      <c r="D38" s="178"/>
      <c r="E38" s="177">
        <v>0</v>
      </c>
    </row>
    <row r="39" spans="1:5" ht="27.75" customHeight="1" x14ac:dyDescent="0.25">
      <c r="A39" s="161" t="s">
        <v>700</v>
      </c>
      <c r="B39" s="44"/>
      <c r="C39" s="160" t="s">
        <v>82</v>
      </c>
      <c r="D39" s="178"/>
      <c r="E39" s="177">
        <v>0</v>
      </c>
    </row>
    <row r="40" spans="1:5" ht="27.75" customHeight="1" x14ac:dyDescent="0.25">
      <c r="A40" s="161" t="s">
        <v>701</v>
      </c>
      <c r="B40" s="44"/>
      <c r="C40" s="160" t="s">
        <v>82</v>
      </c>
      <c r="D40" s="178"/>
      <c r="E40" s="177">
        <v>0</v>
      </c>
    </row>
    <row r="41" spans="1:5" ht="27.75" customHeight="1" x14ac:dyDescent="0.25">
      <c r="A41" s="161" t="s">
        <v>702</v>
      </c>
      <c r="B41" s="44"/>
      <c r="C41" s="160" t="s">
        <v>82</v>
      </c>
      <c r="D41" s="178"/>
      <c r="E41" s="177">
        <v>0</v>
      </c>
    </row>
    <row r="42" spans="1:5" ht="27.75" customHeight="1" x14ac:dyDescent="0.25">
      <c r="A42" s="161" t="s">
        <v>703</v>
      </c>
      <c r="B42" s="44"/>
      <c r="C42" s="160" t="s">
        <v>82</v>
      </c>
      <c r="D42" s="178"/>
      <c r="E42" s="177">
        <v>0</v>
      </c>
    </row>
    <row r="43" spans="1:5" ht="27.75" customHeight="1" x14ac:dyDescent="0.25">
      <c r="A43" s="161" t="s">
        <v>705</v>
      </c>
      <c r="B43" s="44"/>
      <c r="C43" s="160">
        <v>0</v>
      </c>
      <c r="D43" s="178"/>
      <c r="E43" s="177">
        <v>0</v>
      </c>
    </row>
    <row r="44" spans="1:5" ht="27.75" customHeight="1" x14ac:dyDescent="0.25">
      <c r="A44" s="161" t="s">
        <v>706</v>
      </c>
      <c r="B44" s="44"/>
      <c r="C44" s="160">
        <v>0</v>
      </c>
      <c r="D44" s="178"/>
      <c r="E44" s="177">
        <v>0</v>
      </c>
    </row>
    <row r="45" spans="1:5" ht="27.75" customHeight="1" x14ac:dyDescent="0.25">
      <c r="A45" s="161" t="s">
        <v>707</v>
      </c>
      <c r="B45" s="44"/>
      <c r="C45" s="160">
        <v>0</v>
      </c>
      <c r="D45" s="178"/>
      <c r="E45" s="177">
        <v>0</v>
      </c>
    </row>
    <row r="46" spans="1:5" ht="27.75" customHeight="1" x14ac:dyDescent="0.25">
      <c r="A46" s="161" t="s">
        <v>708</v>
      </c>
      <c r="B46" s="44"/>
      <c r="C46" s="160">
        <v>0</v>
      </c>
      <c r="D46" s="178"/>
      <c r="E46" s="177">
        <v>0</v>
      </c>
    </row>
    <row r="47" spans="1:5" ht="27.75" customHeight="1" x14ac:dyDescent="0.25">
      <c r="A47" s="161" t="s">
        <v>709</v>
      </c>
      <c r="B47" s="44"/>
      <c r="C47" s="160">
        <v>0</v>
      </c>
      <c r="D47" s="178"/>
      <c r="E47" s="177">
        <v>0</v>
      </c>
    </row>
    <row r="48" spans="1:5" ht="27.75" customHeight="1" x14ac:dyDescent="0.25">
      <c r="A48" s="161" t="s">
        <v>710</v>
      </c>
      <c r="B48" s="44"/>
      <c r="C48" s="160">
        <v>0</v>
      </c>
      <c r="D48" s="178"/>
      <c r="E48" s="177">
        <v>0</v>
      </c>
    </row>
    <row r="49" spans="1:5" ht="27.75" customHeight="1" x14ac:dyDescent="0.25">
      <c r="A49" s="161" t="s">
        <v>711</v>
      </c>
      <c r="B49" s="44"/>
      <c r="C49" s="160">
        <v>0</v>
      </c>
      <c r="D49" s="178"/>
      <c r="E49" s="177">
        <v>0</v>
      </c>
    </row>
    <row r="50" spans="1:5" ht="27.75" customHeight="1" x14ac:dyDescent="0.25">
      <c r="A50" s="161" t="s">
        <v>712</v>
      </c>
      <c r="B50" s="44"/>
      <c r="C50" s="160">
        <v>0</v>
      </c>
      <c r="D50" s="178"/>
      <c r="E50" s="177">
        <v>0</v>
      </c>
    </row>
    <row r="51" spans="1:5" ht="27.75" customHeight="1" x14ac:dyDescent="0.25">
      <c r="A51" s="161" t="s">
        <v>713</v>
      </c>
      <c r="B51" s="44"/>
      <c r="C51" s="160">
        <v>0</v>
      </c>
      <c r="D51" s="178"/>
      <c r="E51" s="177">
        <v>0</v>
      </c>
    </row>
    <row r="52" spans="1:5" ht="27.75" customHeight="1" x14ac:dyDescent="0.25">
      <c r="A52" s="161" t="s">
        <v>714</v>
      </c>
      <c r="B52" s="44"/>
      <c r="C52" s="160">
        <v>0</v>
      </c>
      <c r="D52" s="178"/>
      <c r="E52" s="177">
        <v>0</v>
      </c>
    </row>
    <row r="53" spans="1:5" ht="27.75" customHeight="1" x14ac:dyDescent="0.25">
      <c r="A53" s="161" t="s">
        <v>715</v>
      </c>
      <c r="B53" s="44"/>
      <c r="C53" s="160">
        <v>0</v>
      </c>
      <c r="D53" s="178"/>
      <c r="E53" s="177">
        <v>0</v>
      </c>
    </row>
    <row r="54" spans="1:5" ht="27.75" customHeight="1" x14ac:dyDescent="0.25">
      <c r="A54" s="161" t="s">
        <v>716</v>
      </c>
      <c r="B54" s="44"/>
      <c r="C54" s="160">
        <v>0</v>
      </c>
      <c r="D54" s="178"/>
      <c r="E54" s="177">
        <v>0</v>
      </c>
    </row>
    <row r="55" spans="1:5" ht="27.75" customHeight="1" x14ac:dyDescent="0.25">
      <c r="A55" s="161" t="s">
        <v>717</v>
      </c>
      <c r="B55" s="44"/>
      <c r="C55" s="160">
        <v>0</v>
      </c>
      <c r="D55" s="178"/>
      <c r="E55" s="177">
        <v>0</v>
      </c>
    </row>
    <row r="56" spans="1:5" ht="27.75" customHeight="1" x14ac:dyDescent="0.25">
      <c r="A56" s="161" t="s">
        <v>718</v>
      </c>
      <c r="B56" s="44"/>
      <c r="C56" s="160">
        <v>0</v>
      </c>
      <c r="D56" s="178"/>
      <c r="E56" s="177">
        <v>0</v>
      </c>
    </row>
    <row r="57" spans="1:5" ht="27.75" customHeight="1" x14ac:dyDescent="0.25">
      <c r="A57" s="161" t="s">
        <v>719</v>
      </c>
      <c r="B57" s="44"/>
      <c r="C57" s="160">
        <v>0</v>
      </c>
      <c r="D57" s="178"/>
      <c r="E57" s="177">
        <v>0</v>
      </c>
    </row>
    <row r="58" spans="1:5" ht="27.75" customHeight="1" x14ac:dyDescent="0.25">
      <c r="A58" s="161" t="s">
        <v>726</v>
      </c>
      <c r="B58" s="44"/>
      <c r="C58" s="176" t="s">
        <v>75</v>
      </c>
      <c r="D58" s="177">
        <v>0</v>
      </c>
      <c r="E58" s="177">
        <v>0</v>
      </c>
    </row>
    <row r="59" spans="1:5" ht="27.75" customHeight="1" x14ac:dyDescent="0.25">
      <c r="A59" s="161" t="s">
        <v>728</v>
      </c>
      <c r="B59" s="44"/>
      <c r="C59" s="160" t="s">
        <v>82</v>
      </c>
      <c r="D59" s="178"/>
      <c r="E59" s="177">
        <v>0</v>
      </c>
    </row>
    <row r="60" spans="1:5" ht="27.75" customHeight="1" x14ac:dyDescent="0.25">
      <c r="A60" s="161" t="s">
        <v>729</v>
      </c>
      <c r="B60" s="44"/>
      <c r="C60" s="160" t="s">
        <v>82</v>
      </c>
      <c r="D60" s="178"/>
      <c r="E60" s="177">
        <v>0</v>
      </c>
    </row>
    <row r="61" spans="1:5" ht="27.75" customHeight="1" x14ac:dyDescent="0.25">
      <c r="A61" s="161" t="s">
        <v>730</v>
      </c>
      <c r="B61" s="44"/>
      <c r="C61" s="160" t="s">
        <v>82</v>
      </c>
      <c r="D61" s="178"/>
      <c r="E61" s="177">
        <v>0</v>
      </c>
    </row>
    <row r="62" spans="1:5" ht="27.75" customHeight="1" x14ac:dyDescent="0.25">
      <c r="A62" s="161" t="s">
        <v>731</v>
      </c>
      <c r="B62" s="44"/>
      <c r="C62" s="160" t="s">
        <v>82</v>
      </c>
      <c r="D62" s="178"/>
      <c r="E62" s="177">
        <v>0</v>
      </c>
    </row>
    <row r="63" spans="1:5" ht="27.75" customHeight="1" x14ac:dyDescent="0.25">
      <c r="A63" s="161" t="s">
        <v>732</v>
      </c>
      <c r="B63" s="44"/>
      <c r="C63" s="160" t="s">
        <v>82</v>
      </c>
      <c r="D63" s="178"/>
      <c r="E63" s="177">
        <v>0</v>
      </c>
    </row>
    <row r="64" spans="1:5" ht="27.75" customHeight="1" x14ac:dyDescent="0.25">
      <c r="A64" s="161" t="s">
        <v>734</v>
      </c>
      <c r="B64" s="44"/>
      <c r="C64" s="160">
        <v>0</v>
      </c>
      <c r="D64" s="178"/>
      <c r="E64" s="177">
        <v>0</v>
      </c>
    </row>
    <row r="65" spans="1:5" ht="27.75" customHeight="1" x14ac:dyDescent="0.25">
      <c r="A65" s="161" t="s">
        <v>735</v>
      </c>
      <c r="B65" s="44"/>
      <c r="C65" s="160">
        <v>0</v>
      </c>
      <c r="D65" s="178"/>
      <c r="E65" s="177">
        <v>0</v>
      </c>
    </row>
    <row r="66" spans="1:5" ht="27.75" customHeight="1" x14ac:dyDescent="0.25">
      <c r="A66" s="161" t="s">
        <v>736</v>
      </c>
      <c r="B66" s="44"/>
      <c r="C66" s="160">
        <v>0</v>
      </c>
      <c r="D66" s="178"/>
      <c r="E66" s="177">
        <v>0</v>
      </c>
    </row>
    <row r="67" spans="1:5" ht="27.75" customHeight="1" x14ac:dyDescent="0.25">
      <c r="A67" s="161" t="s">
        <v>737</v>
      </c>
      <c r="B67" s="44"/>
      <c r="C67" s="160">
        <v>0</v>
      </c>
      <c r="D67" s="178"/>
      <c r="E67" s="177">
        <v>0</v>
      </c>
    </row>
    <row r="68" spans="1:5" ht="27.75" customHeight="1" x14ac:dyDescent="0.25">
      <c r="A68" s="161" t="s">
        <v>738</v>
      </c>
      <c r="B68" s="44"/>
      <c r="C68" s="160">
        <v>0</v>
      </c>
      <c r="D68" s="178"/>
      <c r="E68" s="177">
        <v>0</v>
      </c>
    </row>
    <row r="69" spans="1:5" ht="27.75" customHeight="1" x14ac:dyDescent="0.25">
      <c r="A69" s="161" t="s">
        <v>739</v>
      </c>
      <c r="B69" s="44"/>
      <c r="C69" s="160">
        <v>0</v>
      </c>
      <c r="D69" s="178"/>
      <c r="E69" s="177">
        <v>0</v>
      </c>
    </row>
    <row r="70" spans="1:5" ht="27.75" customHeight="1" x14ac:dyDescent="0.25">
      <c r="A70" s="161" t="s">
        <v>740</v>
      </c>
      <c r="B70" s="44"/>
      <c r="C70" s="160">
        <v>0</v>
      </c>
      <c r="D70" s="178"/>
      <c r="E70" s="177">
        <v>0</v>
      </c>
    </row>
    <row r="71" spans="1:5" ht="27.75" customHeight="1" x14ac:dyDescent="0.25">
      <c r="A71" s="161" t="s">
        <v>741</v>
      </c>
      <c r="B71" s="44"/>
      <c r="C71" s="160">
        <v>0</v>
      </c>
      <c r="D71" s="178"/>
      <c r="E71" s="177">
        <v>0</v>
      </c>
    </row>
    <row r="72" spans="1:5" ht="27.75" customHeight="1" x14ac:dyDescent="0.25">
      <c r="A72" s="161" t="s">
        <v>742</v>
      </c>
      <c r="B72" s="44"/>
      <c r="C72" s="160">
        <v>0</v>
      </c>
      <c r="D72" s="178"/>
      <c r="E72" s="177">
        <v>0</v>
      </c>
    </row>
    <row r="73" spans="1:5" ht="27.75" customHeight="1" x14ac:dyDescent="0.25">
      <c r="A73" s="161" t="s">
        <v>743</v>
      </c>
      <c r="B73" s="44"/>
      <c r="C73" s="160">
        <v>0</v>
      </c>
      <c r="D73" s="178"/>
      <c r="E73" s="177">
        <v>0</v>
      </c>
    </row>
    <row r="74" spans="1:5" ht="27.75" customHeight="1" x14ac:dyDescent="0.25">
      <c r="A74" s="161" t="s">
        <v>744</v>
      </c>
      <c r="B74" s="44"/>
      <c r="C74" s="160">
        <v>0</v>
      </c>
      <c r="D74" s="178"/>
      <c r="E74" s="177">
        <v>0</v>
      </c>
    </row>
    <row r="75" spans="1:5" ht="27.75" customHeight="1" x14ac:dyDescent="0.25">
      <c r="A75" s="161" t="s">
        <v>745</v>
      </c>
      <c r="B75" s="44"/>
      <c r="C75" s="160">
        <v>0</v>
      </c>
      <c r="D75" s="178"/>
      <c r="E75" s="177">
        <v>0</v>
      </c>
    </row>
    <row r="76" spans="1:5" ht="27.75" customHeight="1" x14ac:dyDescent="0.25">
      <c r="A76" s="161" t="s">
        <v>746</v>
      </c>
      <c r="B76" s="44"/>
      <c r="C76" s="160">
        <v>0</v>
      </c>
      <c r="D76" s="178"/>
      <c r="E76" s="177">
        <v>0</v>
      </c>
    </row>
    <row r="77" spans="1:5" ht="27.75" customHeight="1" x14ac:dyDescent="0.25">
      <c r="A77" s="161" t="s">
        <v>747</v>
      </c>
      <c r="B77" s="44"/>
      <c r="C77" s="160">
        <v>0</v>
      </c>
      <c r="D77" s="178"/>
      <c r="E77" s="177">
        <v>0</v>
      </c>
    </row>
    <row r="78" spans="1:5" ht="27.75" customHeight="1" x14ac:dyDescent="0.25">
      <c r="A78" s="161" t="s">
        <v>748</v>
      </c>
      <c r="B78" s="44"/>
      <c r="C78" s="160">
        <v>0</v>
      </c>
      <c r="D78" s="178"/>
      <c r="E78" s="177">
        <v>0</v>
      </c>
    </row>
    <row r="79" spans="1:5" ht="27.75" customHeight="1" x14ac:dyDescent="0.25">
      <c r="A79" s="161" t="s">
        <v>755</v>
      </c>
      <c r="B79" s="44"/>
      <c r="C79" s="176" t="s">
        <v>75</v>
      </c>
      <c r="D79" s="177">
        <v>0</v>
      </c>
      <c r="E79" s="177">
        <v>0</v>
      </c>
    </row>
    <row r="80" spans="1:5" ht="27.75" customHeight="1" x14ac:dyDescent="0.25">
      <c r="A80" s="161" t="s">
        <v>757</v>
      </c>
      <c r="B80" s="44"/>
      <c r="C80" s="160" t="s">
        <v>82</v>
      </c>
      <c r="D80" s="178"/>
      <c r="E80" s="177">
        <v>0</v>
      </c>
    </row>
    <row r="81" spans="1:5" ht="27.75" customHeight="1" x14ac:dyDescent="0.25">
      <c r="A81" s="161" t="s">
        <v>758</v>
      </c>
      <c r="B81" s="44"/>
      <c r="C81" s="160" t="s">
        <v>82</v>
      </c>
      <c r="D81" s="178"/>
      <c r="E81" s="177">
        <v>0</v>
      </c>
    </row>
    <row r="82" spans="1:5" ht="27.75" customHeight="1" x14ac:dyDescent="0.25">
      <c r="A82" s="161" t="s">
        <v>759</v>
      </c>
      <c r="B82" s="44"/>
      <c r="C82" s="160" t="s">
        <v>82</v>
      </c>
      <c r="D82" s="178"/>
      <c r="E82" s="177">
        <v>0</v>
      </c>
    </row>
    <row r="83" spans="1:5" ht="27.75" customHeight="1" x14ac:dyDescent="0.25">
      <c r="A83" s="161" t="s">
        <v>760</v>
      </c>
      <c r="B83" s="44"/>
      <c r="C83" s="160" t="s">
        <v>82</v>
      </c>
      <c r="D83" s="178"/>
      <c r="E83" s="177">
        <v>0</v>
      </c>
    </row>
    <row r="84" spans="1:5" ht="27.75" customHeight="1" x14ac:dyDescent="0.25">
      <c r="A84" s="161" t="s">
        <v>761</v>
      </c>
      <c r="B84" s="44"/>
      <c r="C84" s="160" t="s">
        <v>82</v>
      </c>
      <c r="D84" s="178"/>
      <c r="E84" s="177">
        <v>0</v>
      </c>
    </row>
    <row r="85" spans="1:5" ht="27.75" customHeight="1" x14ac:dyDescent="0.25">
      <c r="A85" s="161" t="s">
        <v>763</v>
      </c>
      <c r="B85" s="44"/>
      <c r="C85" s="160">
        <v>0</v>
      </c>
      <c r="D85" s="178"/>
      <c r="E85" s="177">
        <v>0</v>
      </c>
    </row>
    <row r="86" spans="1:5" ht="27.75" customHeight="1" x14ac:dyDescent="0.25">
      <c r="A86" s="161" t="s">
        <v>764</v>
      </c>
      <c r="B86" s="44"/>
      <c r="C86" s="160">
        <v>0</v>
      </c>
      <c r="D86" s="178"/>
      <c r="E86" s="177">
        <v>0</v>
      </c>
    </row>
    <row r="87" spans="1:5" ht="27.75" customHeight="1" x14ac:dyDescent="0.25">
      <c r="A87" s="161" t="s">
        <v>765</v>
      </c>
      <c r="B87" s="44"/>
      <c r="C87" s="160">
        <v>0</v>
      </c>
      <c r="D87" s="178"/>
      <c r="E87" s="177">
        <v>0</v>
      </c>
    </row>
    <row r="88" spans="1:5" ht="27.75" customHeight="1" x14ac:dyDescent="0.25">
      <c r="A88" s="161" t="s">
        <v>766</v>
      </c>
      <c r="B88" s="44"/>
      <c r="C88" s="160">
        <v>0</v>
      </c>
      <c r="D88" s="178"/>
      <c r="E88" s="177">
        <v>0</v>
      </c>
    </row>
    <row r="89" spans="1:5" ht="27.75" customHeight="1" x14ac:dyDescent="0.25">
      <c r="A89" s="161" t="s">
        <v>767</v>
      </c>
      <c r="B89" s="44"/>
      <c r="C89" s="160">
        <v>0</v>
      </c>
      <c r="D89" s="178"/>
      <c r="E89" s="177">
        <v>0</v>
      </c>
    </row>
    <row r="90" spans="1:5" ht="27.75" customHeight="1" x14ac:dyDescent="0.25">
      <c r="A90" s="161" t="s">
        <v>768</v>
      </c>
      <c r="B90" s="44"/>
      <c r="C90" s="160">
        <v>0</v>
      </c>
      <c r="D90" s="178"/>
      <c r="E90" s="177">
        <v>0</v>
      </c>
    </row>
    <row r="91" spans="1:5" ht="27.75" customHeight="1" x14ac:dyDescent="0.25">
      <c r="A91" s="161" t="s">
        <v>769</v>
      </c>
      <c r="B91" s="44"/>
      <c r="C91" s="160">
        <v>0</v>
      </c>
      <c r="D91" s="178"/>
      <c r="E91" s="177">
        <v>0</v>
      </c>
    </row>
    <row r="92" spans="1:5" ht="27.75" customHeight="1" x14ac:dyDescent="0.25">
      <c r="A92" s="161" t="s">
        <v>770</v>
      </c>
      <c r="B92" s="44"/>
      <c r="C92" s="160">
        <v>0</v>
      </c>
      <c r="D92" s="178"/>
      <c r="E92" s="177">
        <v>0</v>
      </c>
    </row>
    <row r="93" spans="1:5" ht="27.75" customHeight="1" x14ac:dyDescent="0.25">
      <c r="A93" s="161" t="s">
        <v>771</v>
      </c>
      <c r="B93" s="44"/>
      <c r="C93" s="160">
        <v>0</v>
      </c>
      <c r="D93" s="178"/>
      <c r="E93" s="177">
        <v>0</v>
      </c>
    </row>
    <row r="94" spans="1:5" ht="27.75" customHeight="1" x14ac:dyDescent="0.25">
      <c r="A94" s="161" t="s">
        <v>772</v>
      </c>
      <c r="B94" s="44"/>
      <c r="C94" s="160">
        <v>0</v>
      </c>
      <c r="D94" s="178"/>
      <c r="E94" s="177">
        <v>0</v>
      </c>
    </row>
    <row r="95" spans="1:5" ht="27.75" customHeight="1" x14ac:dyDescent="0.25">
      <c r="A95" s="161" t="s">
        <v>773</v>
      </c>
      <c r="B95" s="44"/>
      <c r="C95" s="160">
        <v>0</v>
      </c>
      <c r="D95" s="178"/>
      <c r="E95" s="177">
        <v>0</v>
      </c>
    </row>
    <row r="96" spans="1:5" ht="27.75" customHeight="1" x14ac:dyDescent="0.25">
      <c r="A96" s="161" t="s">
        <v>774</v>
      </c>
      <c r="B96" s="44"/>
      <c r="C96" s="160">
        <v>0</v>
      </c>
      <c r="D96" s="178"/>
      <c r="E96" s="177">
        <v>0</v>
      </c>
    </row>
    <row r="97" spans="1:5" ht="27.75" customHeight="1" x14ac:dyDescent="0.25">
      <c r="A97" s="161" t="s">
        <v>775</v>
      </c>
      <c r="B97" s="44"/>
      <c r="C97" s="160">
        <v>0</v>
      </c>
      <c r="D97" s="178"/>
      <c r="E97" s="177">
        <v>0</v>
      </c>
    </row>
    <row r="98" spans="1:5" ht="27.75" customHeight="1" x14ac:dyDescent="0.25">
      <c r="A98" s="161" t="s">
        <v>776</v>
      </c>
      <c r="B98" s="44"/>
      <c r="C98" s="160">
        <v>0</v>
      </c>
      <c r="D98" s="178"/>
      <c r="E98" s="177">
        <v>0</v>
      </c>
    </row>
    <row r="99" spans="1:5" ht="27.75" customHeight="1" x14ac:dyDescent="0.25">
      <c r="A99" s="161" t="s">
        <v>777</v>
      </c>
      <c r="B99" s="44"/>
      <c r="C99" s="160">
        <v>0</v>
      </c>
      <c r="D99" s="178"/>
      <c r="E99" s="177">
        <v>0</v>
      </c>
    </row>
    <row r="100" spans="1:5" ht="27.75" customHeight="1" x14ac:dyDescent="0.25">
      <c r="A100" s="161" t="s">
        <v>784</v>
      </c>
      <c r="B100" s="44"/>
      <c r="C100" s="176" t="s">
        <v>75</v>
      </c>
      <c r="D100" s="177">
        <v>0</v>
      </c>
      <c r="E100" s="177">
        <v>0</v>
      </c>
    </row>
    <row r="101" spans="1:5" ht="27.75" customHeight="1" x14ac:dyDescent="0.25">
      <c r="A101" s="161" t="s">
        <v>786</v>
      </c>
      <c r="B101" s="44"/>
      <c r="C101" s="160" t="s">
        <v>82</v>
      </c>
      <c r="D101" s="178"/>
      <c r="E101" s="177">
        <v>0</v>
      </c>
    </row>
    <row r="102" spans="1:5" ht="27.75" customHeight="1" x14ac:dyDescent="0.25">
      <c r="A102" s="161" t="s">
        <v>787</v>
      </c>
      <c r="B102" s="44"/>
      <c r="C102" s="160" t="s">
        <v>82</v>
      </c>
      <c r="D102" s="178"/>
      <c r="E102" s="177">
        <v>0</v>
      </c>
    </row>
    <row r="103" spans="1:5" ht="27.75" customHeight="1" x14ac:dyDescent="0.25">
      <c r="A103" s="161" t="s">
        <v>788</v>
      </c>
      <c r="B103" s="44"/>
      <c r="C103" s="160" t="s">
        <v>82</v>
      </c>
      <c r="D103" s="178"/>
      <c r="E103" s="177">
        <v>0</v>
      </c>
    </row>
    <row r="104" spans="1:5" ht="27.75" customHeight="1" x14ac:dyDescent="0.25">
      <c r="A104" s="161" t="s">
        <v>789</v>
      </c>
      <c r="B104" s="44"/>
      <c r="C104" s="160" t="s">
        <v>82</v>
      </c>
      <c r="D104" s="178"/>
      <c r="E104" s="177">
        <v>0</v>
      </c>
    </row>
    <row r="105" spans="1:5" ht="27.75" customHeight="1" x14ac:dyDescent="0.25">
      <c r="A105" s="161" t="s">
        <v>790</v>
      </c>
      <c r="B105" s="44"/>
      <c r="C105" s="160" t="s">
        <v>82</v>
      </c>
      <c r="D105" s="178"/>
      <c r="E105" s="177">
        <v>0</v>
      </c>
    </row>
    <row r="106" spans="1:5" ht="27.75" customHeight="1" x14ac:dyDescent="0.25">
      <c r="A106" s="161" t="s">
        <v>792</v>
      </c>
      <c r="B106" s="44"/>
      <c r="C106" s="160">
        <v>0</v>
      </c>
      <c r="D106" s="178"/>
      <c r="E106" s="177">
        <v>0</v>
      </c>
    </row>
    <row r="107" spans="1:5" ht="27.75" customHeight="1" x14ac:dyDescent="0.25">
      <c r="A107" s="161" t="s">
        <v>793</v>
      </c>
      <c r="B107" s="44"/>
      <c r="C107" s="160">
        <v>0</v>
      </c>
      <c r="D107" s="178"/>
      <c r="E107" s="177">
        <v>0</v>
      </c>
    </row>
    <row r="108" spans="1:5" ht="27.75" customHeight="1" x14ac:dyDescent="0.25">
      <c r="A108" s="161" t="s">
        <v>794</v>
      </c>
      <c r="B108" s="44"/>
      <c r="C108" s="160">
        <v>0</v>
      </c>
      <c r="D108" s="178"/>
      <c r="E108" s="177">
        <v>0</v>
      </c>
    </row>
    <row r="109" spans="1:5" ht="27.75" customHeight="1" x14ac:dyDescent="0.25">
      <c r="A109" s="161" t="s">
        <v>795</v>
      </c>
      <c r="B109" s="44"/>
      <c r="C109" s="160">
        <v>0</v>
      </c>
      <c r="D109" s="178"/>
      <c r="E109" s="177">
        <v>0</v>
      </c>
    </row>
    <row r="110" spans="1:5" ht="27.75" customHeight="1" x14ac:dyDescent="0.25">
      <c r="A110" s="161" t="s">
        <v>796</v>
      </c>
      <c r="B110" s="44"/>
      <c r="C110" s="160">
        <v>0</v>
      </c>
      <c r="D110" s="178"/>
      <c r="E110" s="177">
        <v>0</v>
      </c>
    </row>
    <row r="111" spans="1:5" ht="27.75" customHeight="1" x14ac:dyDescent="0.25">
      <c r="A111" s="161" t="s">
        <v>797</v>
      </c>
      <c r="B111" s="44"/>
      <c r="C111" s="160">
        <v>0</v>
      </c>
      <c r="D111" s="178"/>
      <c r="E111" s="177">
        <v>0</v>
      </c>
    </row>
    <row r="112" spans="1:5" ht="27.75" customHeight="1" x14ac:dyDescent="0.25">
      <c r="A112" s="161" t="s">
        <v>798</v>
      </c>
      <c r="B112" s="44"/>
      <c r="C112" s="160">
        <v>0</v>
      </c>
      <c r="D112" s="178"/>
      <c r="E112" s="177">
        <v>0</v>
      </c>
    </row>
    <row r="113" spans="1:5" ht="27.75" customHeight="1" x14ac:dyDescent="0.25">
      <c r="A113" s="161" t="s">
        <v>799</v>
      </c>
      <c r="B113" s="44"/>
      <c r="C113" s="160">
        <v>0</v>
      </c>
      <c r="D113" s="178"/>
      <c r="E113" s="177">
        <v>0</v>
      </c>
    </row>
    <row r="114" spans="1:5" ht="27.75" customHeight="1" x14ac:dyDescent="0.25">
      <c r="A114" s="161" t="s">
        <v>800</v>
      </c>
      <c r="B114" s="44"/>
      <c r="C114" s="160">
        <v>0</v>
      </c>
      <c r="D114" s="178"/>
      <c r="E114" s="177">
        <v>0</v>
      </c>
    </row>
    <row r="115" spans="1:5" ht="27.75" customHeight="1" x14ac:dyDescent="0.25">
      <c r="A115" s="161" t="s">
        <v>801</v>
      </c>
      <c r="B115" s="44"/>
      <c r="C115" s="160">
        <v>0</v>
      </c>
      <c r="D115" s="178"/>
      <c r="E115" s="177">
        <v>0</v>
      </c>
    </row>
    <row r="116" spans="1:5" ht="27.75" customHeight="1" x14ac:dyDescent="0.25">
      <c r="A116" s="161" t="s">
        <v>802</v>
      </c>
      <c r="B116" s="44"/>
      <c r="C116" s="160">
        <v>0</v>
      </c>
      <c r="D116" s="178"/>
      <c r="E116" s="177">
        <v>0</v>
      </c>
    </row>
    <row r="117" spans="1:5" ht="27.75" customHeight="1" x14ac:dyDescent="0.25">
      <c r="A117" s="161" t="s">
        <v>803</v>
      </c>
      <c r="B117" s="44"/>
      <c r="C117" s="160">
        <v>0</v>
      </c>
      <c r="D117" s="178"/>
      <c r="E117" s="177">
        <v>0</v>
      </c>
    </row>
    <row r="118" spans="1:5" ht="27.75" customHeight="1" x14ac:dyDescent="0.25">
      <c r="A118" s="161" t="s">
        <v>804</v>
      </c>
      <c r="B118" s="44"/>
      <c r="C118" s="160">
        <v>0</v>
      </c>
      <c r="D118" s="178"/>
      <c r="E118" s="177">
        <v>0</v>
      </c>
    </row>
    <row r="119" spans="1:5" ht="27.75" customHeight="1" x14ac:dyDescent="0.25">
      <c r="A119" s="161" t="s">
        <v>805</v>
      </c>
      <c r="B119" s="44"/>
      <c r="C119" s="160">
        <v>0</v>
      </c>
      <c r="D119" s="178"/>
      <c r="E119" s="177">
        <v>0</v>
      </c>
    </row>
    <row r="120" spans="1:5" ht="27.75" customHeight="1" x14ac:dyDescent="0.25">
      <c r="A120" s="161" t="s">
        <v>806</v>
      </c>
      <c r="B120" s="44"/>
      <c r="C120" s="160">
        <v>0</v>
      </c>
      <c r="D120" s="178"/>
      <c r="E120" s="177">
        <v>0</v>
      </c>
    </row>
    <row r="121" spans="1:5" ht="27.75" customHeight="1" x14ac:dyDescent="0.25">
      <c r="A121" s="161" t="s">
        <v>813</v>
      </c>
      <c r="B121" s="44"/>
      <c r="C121" s="176" t="s">
        <v>75</v>
      </c>
      <c r="D121" s="177">
        <v>0</v>
      </c>
      <c r="E121" s="177">
        <v>0</v>
      </c>
    </row>
    <row r="122" spans="1:5" ht="27.75" customHeight="1" x14ac:dyDescent="0.25">
      <c r="A122" s="161" t="s">
        <v>815</v>
      </c>
      <c r="B122" s="44"/>
      <c r="C122" s="160" t="s">
        <v>82</v>
      </c>
      <c r="D122" s="178"/>
      <c r="E122" s="177">
        <v>0</v>
      </c>
    </row>
    <row r="123" spans="1:5" ht="27.75" customHeight="1" x14ac:dyDescent="0.25">
      <c r="A123" s="161" t="s">
        <v>816</v>
      </c>
      <c r="B123" s="44"/>
      <c r="C123" s="160" t="s">
        <v>82</v>
      </c>
      <c r="D123" s="178"/>
      <c r="E123" s="177">
        <v>0</v>
      </c>
    </row>
    <row r="124" spans="1:5" ht="27.75" customHeight="1" x14ac:dyDescent="0.25">
      <c r="A124" s="161" t="s">
        <v>817</v>
      </c>
      <c r="B124" s="44"/>
      <c r="C124" s="160" t="s">
        <v>82</v>
      </c>
      <c r="D124" s="178"/>
      <c r="E124" s="177">
        <v>0</v>
      </c>
    </row>
    <row r="125" spans="1:5" ht="27.75" customHeight="1" x14ac:dyDescent="0.25">
      <c r="A125" s="161" t="s">
        <v>818</v>
      </c>
      <c r="B125" s="44"/>
      <c r="C125" s="160" t="s">
        <v>82</v>
      </c>
      <c r="D125" s="178"/>
      <c r="E125" s="177">
        <v>0</v>
      </c>
    </row>
    <row r="126" spans="1:5" ht="27.75" customHeight="1" x14ac:dyDescent="0.25">
      <c r="A126" s="161" t="s">
        <v>819</v>
      </c>
      <c r="B126" s="44"/>
      <c r="C126" s="160" t="s">
        <v>82</v>
      </c>
      <c r="D126" s="178"/>
      <c r="E126" s="177">
        <v>0</v>
      </c>
    </row>
    <row r="127" spans="1:5" ht="27.75" customHeight="1" x14ac:dyDescent="0.25">
      <c r="A127" s="161" t="s">
        <v>821</v>
      </c>
      <c r="B127" s="44"/>
      <c r="C127" s="160">
        <v>0</v>
      </c>
      <c r="D127" s="178"/>
      <c r="E127" s="177">
        <v>0</v>
      </c>
    </row>
    <row r="128" spans="1:5" ht="27.75" customHeight="1" x14ac:dyDescent="0.25">
      <c r="A128" s="161" t="s">
        <v>822</v>
      </c>
      <c r="B128" s="44"/>
      <c r="C128" s="160">
        <v>0</v>
      </c>
      <c r="D128" s="178"/>
      <c r="E128" s="177">
        <v>0</v>
      </c>
    </row>
    <row r="129" spans="1:5" ht="27.75" customHeight="1" x14ac:dyDescent="0.25">
      <c r="A129" s="161" t="s">
        <v>823</v>
      </c>
      <c r="B129" s="44"/>
      <c r="C129" s="160">
        <v>0</v>
      </c>
      <c r="D129" s="178"/>
      <c r="E129" s="177">
        <v>0</v>
      </c>
    </row>
    <row r="130" spans="1:5" ht="27.75" customHeight="1" x14ac:dyDescent="0.25">
      <c r="A130" s="161" t="s">
        <v>824</v>
      </c>
      <c r="B130" s="44"/>
      <c r="C130" s="160">
        <v>0</v>
      </c>
      <c r="D130" s="178"/>
      <c r="E130" s="177">
        <v>0</v>
      </c>
    </row>
    <row r="131" spans="1:5" ht="27.75" customHeight="1" x14ac:dyDescent="0.25">
      <c r="A131" s="161" t="s">
        <v>825</v>
      </c>
      <c r="B131" s="44"/>
      <c r="C131" s="160">
        <v>0</v>
      </c>
      <c r="D131" s="178"/>
      <c r="E131" s="177">
        <v>0</v>
      </c>
    </row>
    <row r="132" spans="1:5" ht="27.75" customHeight="1" x14ac:dyDescent="0.25">
      <c r="A132" s="161" t="s">
        <v>826</v>
      </c>
      <c r="B132" s="44"/>
      <c r="C132" s="160">
        <v>0</v>
      </c>
      <c r="D132" s="178"/>
      <c r="E132" s="177">
        <v>0</v>
      </c>
    </row>
    <row r="133" spans="1:5" ht="27.75" customHeight="1" x14ac:dyDescent="0.25">
      <c r="A133" s="161" t="s">
        <v>827</v>
      </c>
      <c r="B133" s="44"/>
      <c r="C133" s="160">
        <v>0</v>
      </c>
      <c r="D133" s="178"/>
      <c r="E133" s="177">
        <v>0</v>
      </c>
    </row>
    <row r="134" spans="1:5" ht="27.75" customHeight="1" x14ac:dyDescent="0.25">
      <c r="A134" s="161" t="s">
        <v>828</v>
      </c>
      <c r="B134" s="44"/>
      <c r="C134" s="160">
        <v>0</v>
      </c>
      <c r="D134" s="178"/>
      <c r="E134" s="177">
        <v>0</v>
      </c>
    </row>
    <row r="135" spans="1:5" ht="27.75" customHeight="1" x14ac:dyDescent="0.25">
      <c r="A135" s="161" t="s">
        <v>829</v>
      </c>
      <c r="B135" s="44"/>
      <c r="C135" s="160">
        <v>0</v>
      </c>
      <c r="D135" s="178"/>
      <c r="E135" s="177">
        <v>0</v>
      </c>
    </row>
    <row r="136" spans="1:5" ht="27.75" customHeight="1" x14ac:dyDescent="0.25">
      <c r="A136" s="161" t="s">
        <v>830</v>
      </c>
      <c r="B136" s="44"/>
      <c r="C136" s="160">
        <v>0</v>
      </c>
      <c r="D136" s="178"/>
      <c r="E136" s="177">
        <v>0</v>
      </c>
    </row>
    <row r="137" spans="1:5" ht="27.75" customHeight="1" x14ac:dyDescent="0.25">
      <c r="A137" s="161" t="s">
        <v>831</v>
      </c>
      <c r="B137" s="44"/>
      <c r="C137" s="160">
        <v>0</v>
      </c>
      <c r="D137" s="178"/>
      <c r="E137" s="177">
        <v>0</v>
      </c>
    </row>
    <row r="138" spans="1:5" ht="27.75" customHeight="1" x14ac:dyDescent="0.25">
      <c r="A138" s="161" t="s">
        <v>832</v>
      </c>
      <c r="B138" s="44"/>
      <c r="C138" s="160">
        <v>0</v>
      </c>
      <c r="D138" s="178"/>
      <c r="E138" s="177">
        <v>0</v>
      </c>
    </row>
    <row r="139" spans="1:5" ht="27.75" customHeight="1" x14ac:dyDescent="0.25">
      <c r="A139" s="161" t="s">
        <v>833</v>
      </c>
      <c r="B139" s="44"/>
      <c r="C139" s="160">
        <v>0</v>
      </c>
      <c r="D139" s="178"/>
      <c r="E139" s="177">
        <v>0</v>
      </c>
    </row>
    <row r="140" spans="1:5" ht="27.75" customHeight="1" x14ac:dyDescent="0.25">
      <c r="A140" s="161" t="s">
        <v>834</v>
      </c>
      <c r="B140" s="44"/>
      <c r="C140" s="160">
        <v>0</v>
      </c>
      <c r="D140" s="178"/>
      <c r="E140" s="177">
        <v>0</v>
      </c>
    </row>
    <row r="141" spans="1:5" ht="27.75" customHeight="1" x14ac:dyDescent="0.25">
      <c r="A141" s="161" t="s">
        <v>835</v>
      </c>
      <c r="B141" s="44"/>
      <c r="C141" s="160">
        <v>0</v>
      </c>
      <c r="D141" s="178"/>
      <c r="E141" s="177">
        <v>0</v>
      </c>
    </row>
    <row r="142" spans="1:5" ht="27.75" customHeight="1" x14ac:dyDescent="0.25">
      <c r="A142" s="161" t="s">
        <v>842</v>
      </c>
      <c r="B142" s="44"/>
      <c r="C142" s="176" t="s">
        <v>75</v>
      </c>
      <c r="D142" s="177">
        <v>0</v>
      </c>
      <c r="E142" s="177">
        <v>0</v>
      </c>
    </row>
    <row r="143" spans="1:5" ht="27.75" customHeight="1" x14ac:dyDescent="0.25">
      <c r="A143" s="161" t="s">
        <v>844</v>
      </c>
      <c r="B143" s="44"/>
      <c r="C143" s="160" t="s">
        <v>82</v>
      </c>
      <c r="D143" s="178"/>
      <c r="E143" s="177">
        <v>0</v>
      </c>
    </row>
    <row r="144" spans="1:5" ht="27.75" customHeight="1" x14ac:dyDescent="0.25">
      <c r="A144" s="161" t="s">
        <v>845</v>
      </c>
      <c r="B144" s="44"/>
      <c r="C144" s="160" t="s">
        <v>82</v>
      </c>
      <c r="D144" s="178"/>
      <c r="E144" s="177">
        <v>0</v>
      </c>
    </row>
    <row r="145" spans="1:5" ht="27.75" customHeight="1" x14ac:dyDescent="0.25">
      <c r="A145" s="161" t="s">
        <v>846</v>
      </c>
      <c r="B145" s="44"/>
      <c r="C145" s="160" t="s">
        <v>82</v>
      </c>
      <c r="D145" s="178"/>
      <c r="E145" s="177">
        <v>0</v>
      </c>
    </row>
    <row r="146" spans="1:5" ht="27.75" customHeight="1" x14ac:dyDescent="0.25">
      <c r="A146" s="161" t="s">
        <v>847</v>
      </c>
      <c r="B146" s="44"/>
      <c r="C146" s="160" t="s">
        <v>82</v>
      </c>
      <c r="D146" s="178"/>
      <c r="E146" s="177">
        <v>0</v>
      </c>
    </row>
    <row r="147" spans="1:5" ht="27.75" customHeight="1" x14ac:dyDescent="0.25">
      <c r="A147" s="161" t="s">
        <v>848</v>
      </c>
      <c r="B147" s="44"/>
      <c r="C147" s="160" t="s">
        <v>82</v>
      </c>
      <c r="D147" s="178"/>
      <c r="E147" s="177">
        <v>0</v>
      </c>
    </row>
    <row r="148" spans="1:5" ht="27.75" customHeight="1" x14ac:dyDescent="0.25">
      <c r="A148" s="161" t="s">
        <v>850</v>
      </c>
      <c r="B148" s="44"/>
      <c r="C148" s="160">
        <v>0</v>
      </c>
      <c r="D148" s="178"/>
      <c r="E148" s="177">
        <v>0</v>
      </c>
    </row>
    <row r="149" spans="1:5" ht="27.75" customHeight="1" x14ac:dyDescent="0.25">
      <c r="A149" s="161" t="s">
        <v>851</v>
      </c>
      <c r="B149" s="44"/>
      <c r="C149" s="160">
        <v>0</v>
      </c>
      <c r="D149" s="178"/>
      <c r="E149" s="177">
        <v>0</v>
      </c>
    </row>
    <row r="150" spans="1:5" ht="27.75" customHeight="1" x14ac:dyDescent="0.25">
      <c r="A150" s="161" t="s">
        <v>852</v>
      </c>
      <c r="B150" s="44"/>
      <c r="C150" s="160">
        <v>0</v>
      </c>
      <c r="D150" s="178"/>
      <c r="E150" s="177">
        <v>0</v>
      </c>
    </row>
    <row r="151" spans="1:5" ht="27.75" customHeight="1" x14ac:dyDescent="0.25">
      <c r="A151" s="161" t="s">
        <v>853</v>
      </c>
      <c r="B151" s="44"/>
      <c r="C151" s="160">
        <v>0</v>
      </c>
      <c r="D151" s="178"/>
      <c r="E151" s="177">
        <v>0</v>
      </c>
    </row>
    <row r="152" spans="1:5" ht="27.75" customHeight="1" x14ac:dyDescent="0.25">
      <c r="A152" s="161" t="s">
        <v>854</v>
      </c>
      <c r="B152" s="44"/>
      <c r="C152" s="160">
        <v>0</v>
      </c>
      <c r="D152" s="178"/>
      <c r="E152" s="177">
        <v>0</v>
      </c>
    </row>
    <row r="153" spans="1:5" ht="27.75" customHeight="1" x14ac:dyDescent="0.25">
      <c r="A153" s="161" t="s">
        <v>855</v>
      </c>
      <c r="B153" s="44"/>
      <c r="C153" s="160">
        <v>0</v>
      </c>
      <c r="D153" s="178"/>
      <c r="E153" s="177">
        <v>0</v>
      </c>
    </row>
    <row r="154" spans="1:5" ht="27.75" customHeight="1" x14ac:dyDescent="0.25">
      <c r="A154" s="161" t="s">
        <v>856</v>
      </c>
      <c r="B154" s="44"/>
      <c r="C154" s="160">
        <v>0</v>
      </c>
      <c r="D154" s="178"/>
      <c r="E154" s="177">
        <v>0</v>
      </c>
    </row>
    <row r="155" spans="1:5" ht="27.75" customHeight="1" x14ac:dyDescent="0.25">
      <c r="A155" s="161" t="s">
        <v>857</v>
      </c>
      <c r="B155" s="44"/>
      <c r="C155" s="160">
        <v>0</v>
      </c>
      <c r="D155" s="178"/>
      <c r="E155" s="177">
        <v>0</v>
      </c>
    </row>
    <row r="156" spans="1:5" ht="27.75" customHeight="1" x14ac:dyDescent="0.25">
      <c r="A156" s="161" t="s">
        <v>858</v>
      </c>
      <c r="B156" s="44"/>
      <c r="C156" s="160">
        <v>0</v>
      </c>
      <c r="D156" s="178"/>
      <c r="E156" s="177">
        <v>0</v>
      </c>
    </row>
    <row r="157" spans="1:5" ht="27.75" customHeight="1" x14ac:dyDescent="0.25">
      <c r="A157" s="161" t="s">
        <v>859</v>
      </c>
      <c r="B157" s="44"/>
      <c r="C157" s="160">
        <v>0</v>
      </c>
      <c r="D157" s="178"/>
      <c r="E157" s="177">
        <v>0</v>
      </c>
    </row>
    <row r="158" spans="1:5" ht="27.75" customHeight="1" x14ac:dyDescent="0.25">
      <c r="A158" s="161" t="s">
        <v>860</v>
      </c>
      <c r="B158" s="44"/>
      <c r="C158" s="160">
        <v>0</v>
      </c>
      <c r="D158" s="178"/>
      <c r="E158" s="177">
        <v>0</v>
      </c>
    </row>
    <row r="159" spans="1:5" ht="27.75" customHeight="1" x14ac:dyDescent="0.25">
      <c r="A159" s="161" t="s">
        <v>861</v>
      </c>
      <c r="B159" s="44"/>
      <c r="C159" s="160">
        <v>0</v>
      </c>
      <c r="D159" s="178"/>
      <c r="E159" s="177">
        <v>0</v>
      </c>
    </row>
    <row r="160" spans="1:5" ht="27.75" customHeight="1" x14ac:dyDescent="0.25">
      <c r="A160" s="161" t="s">
        <v>862</v>
      </c>
      <c r="B160" s="44"/>
      <c r="C160" s="160">
        <v>0</v>
      </c>
      <c r="D160" s="178"/>
      <c r="E160" s="177">
        <v>0</v>
      </c>
    </row>
    <row r="161" spans="1:5" ht="27.75" customHeight="1" x14ac:dyDescent="0.25">
      <c r="A161" s="161" t="s">
        <v>863</v>
      </c>
      <c r="B161" s="44"/>
      <c r="C161" s="160">
        <v>0</v>
      </c>
      <c r="D161" s="178"/>
      <c r="E161" s="177">
        <v>0</v>
      </c>
    </row>
    <row r="162" spans="1:5" ht="27.75" customHeight="1" x14ac:dyDescent="0.25">
      <c r="A162" s="161" t="s">
        <v>864</v>
      </c>
      <c r="B162" s="44"/>
      <c r="C162" s="160">
        <v>0</v>
      </c>
      <c r="D162" s="178"/>
      <c r="E162" s="177">
        <v>0</v>
      </c>
    </row>
    <row r="163" spans="1:5" ht="27.75" customHeight="1" x14ac:dyDescent="0.25">
      <c r="A163" s="2" t="s">
        <v>925</v>
      </c>
      <c r="B163" s="2"/>
      <c r="C163" s="3"/>
    </row>
    <row r="164" spans="1:5" ht="27.75" customHeight="1" x14ac:dyDescent="0.25">
      <c r="A164" s="2" t="s">
        <v>926</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662"/>
  <sheetViews>
    <sheetView zoomScale="70" zoomScaleNormal="70" zoomScaleSheetLayoutView="100" workbookViewId="0">
      <selection activeCell="E2" sqref="E2"/>
    </sheetView>
  </sheetViews>
  <sheetFormatPr defaultColWidth="9.08984375" defaultRowHeight="27.75" customHeight="1" x14ac:dyDescent="0.25"/>
  <cols>
    <col min="1" max="1" width="29.90625" style="2" customWidth="1"/>
    <col min="2" max="2" width="48.54296875" style="2" customWidth="1"/>
    <col min="3" max="4" width="23.54296875" style="3" customWidth="1"/>
    <col min="5" max="5" width="15.54296875" style="2" customWidth="1"/>
    <col min="6" max="16384" width="9.08984375" style="2"/>
  </cols>
  <sheetData>
    <row r="1" spans="1:7" ht="27.75" customHeight="1" x14ac:dyDescent="0.25">
      <c r="A1" s="52" t="s">
        <v>39</v>
      </c>
      <c r="B1" s="3"/>
      <c r="C1" s="2"/>
      <c r="E1" s="8"/>
      <c r="F1" s="4"/>
      <c r="G1" s="4"/>
    </row>
    <row r="2" spans="1:7" s="9" customFormat="1" ht="40.4" customHeight="1" x14ac:dyDescent="0.25">
      <c r="A2" s="233" t="str">
        <f>Overview!B4&amp; " - Effective from "&amp;Overview!D4&amp;" - "&amp;Overview!E4&amp;" Nodal/Zonal charges"</f>
        <v>Southern Electric Power Distribution plc - Effective from 1 April 2027 - Final  Nodal/Zonal charges</v>
      </c>
      <c r="B2" s="234"/>
      <c r="C2" s="234"/>
      <c r="D2" s="235"/>
    </row>
    <row r="3" spans="1:7" ht="60.75" customHeight="1" x14ac:dyDescent="0.25">
      <c r="A3" s="19" t="s">
        <v>927</v>
      </c>
      <c r="B3" s="19" t="s">
        <v>928</v>
      </c>
      <c r="C3" s="19" t="s">
        <v>929</v>
      </c>
      <c r="D3" s="19" t="s">
        <v>930</v>
      </c>
    </row>
    <row r="4" spans="1:7" ht="21.75" customHeight="1" x14ac:dyDescent="0.25">
      <c r="A4" s="189">
        <v>1</v>
      </c>
      <c r="B4" s="190" t="s">
        <v>931</v>
      </c>
      <c r="C4" s="191">
        <v>0.6</v>
      </c>
      <c r="D4" s="191">
        <v>0</v>
      </c>
    </row>
    <row r="5" spans="1:7" ht="21.75" customHeight="1" x14ac:dyDescent="0.25">
      <c r="A5" s="189">
        <v>2</v>
      </c>
      <c r="B5" s="190" t="s">
        <v>932</v>
      </c>
      <c r="C5" s="191">
        <v>0</v>
      </c>
      <c r="D5" s="191">
        <v>0</v>
      </c>
    </row>
    <row r="6" spans="1:7" ht="21.75" customHeight="1" x14ac:dyDescent="0.25">
      <c r="A6" s="189">
        <v>3</v>
      </c>
      <c r="B6" s="190" t="s">
        <v>933</v>
      </c>
      <c r="C6" s="191">
        <v>2.1669999999999998</v>
      </c>
      <c r="D6" s="191">
        <v>0</v>
      </c>
    </row>
    <row r="7" spans="1:7" ht="21.75" customHeight="1" x14ac:dyDescent="0.25">
      <c r="A7" s="189">
        <v>4</v>
      </c>
      <c r="B7" s="190" t="s">
        <v>934</v>
      </c>
      <c r="C7" s="191">
        <v>0</v>
      </c>
      <c r="D7" s="191">
        <v>0</v>
      </c>
    </row>
    <row r="8" spans="1:7" ht="21.75" customHeight="1" x14ac:dyDescent="0.25">
      <c r="A8" s="189">
        <v>5</v>
      </c>
      <c r="B8" s="190" t="s">
        <v>935</v>
      </c>
      <c r="C8" s="191">
        <v>0</v>
      </c>
      <c r="D8" s="191">
        <v>0</v>
      </c>
    </row>
    <row r="9" spans="1:7" ht="21.75" customHeight="1" x14ac:dyDescent="0.25">
      <c r="A9" s="189">
        <v>6</v>
      </c>
      <c r="B9" s="190" t="s">
        <v>936</v>
      </c>
      <c r="C9" s="191">
        <v>0.55000000000000004</v>
      </c>
      <c r="D9" s="191">
        <v>0</v>
      </c>
    </row>
    <row r="10" spans="1:7" ht="21.75" customHeight="1" x14ac:dyDescent="0.25">
      <c r="A10" s="189">
        <v>7</v>
      </c>
      <c r="B10" s="190" t="s">
        <v>937</v>
      </c>
      <c r="C10" s="191">
        <v>0.24</v>
      </c>
      <c r="D10" s="191">
        <v>0</v>
      </c>
    </row>
    <row r="11" spans="1:7" ht="21.75" customHeight="1" x14ac:dyDescent="0.25">
      <c r="A11" s="189">
        <v>8</v>
      </c>
      <c r="B11" s="190" t="s">
        <v>938</v>
      </c>
      <c r="C11" s="191">
        <v>0</v>
      </c>
      <c r="D11" s="191">
        <v>0</v>
      </c>
    </row>
    <row r="12" spans="1:7" ht="21.75" customHeight="1" x14ac:dyDescent="0.25">
      <c r="A12" s="189">
        <v>9</v>
      </c>
      <c r="B12" s="190" t="s">
        <v>939</v>
      </c>
      <c r="C12" s="191">
        <v>0</v>
      </c>
      <c r="D12" s="191">
        <v>0</v>
      </c>
    </row>
    <row r="13" spans="1:7" ht="21.75" customHeight="1" x14ac:dyDescent="0.25">
      <c r="A13" s="189">
        <v>10</v>
      </c>
      <c r="B13" s="190" t="s">
        <v>940</v>
      </c>
      <c r="C13" s="191">
        <v>0</v>
      </c>
      <c r="D13" s="191">
        <v>0</v>
      </c>
    </row>
    <row r="14" spans="1:7" ht="21.75" customHeight="1" x14ac:dyDescent="0.25">
      <c r="A14" s="189">
        <v>11</v>
      </c>
      <c r="B14" s="190" t="s">
        <v>941</v>
      </c>
      <c r="C14" s="191">
        <v>0</v>
      </c>
      <c r="D14" s="191">
        <v>0</v>
      </c>
    </row>
    <row r="15" spans="1:7" ht="21.75" customHeight="1" x14ac:dyDescent="0.25">
      <c r="A15" s="189">
        <v>12</v>
      </c>
      <c r="B15" s="190" t="s">
        <v>942</v>
      </c>
      <c r="C15" s="191">
        <v>0</v>
      </c>
      <c r="D15" s="191">
        <v>0</v>
      </c>
    </row>
    <row r="16" spans="1:7" ht="21.75" customHeight="1" x14ac:dyDescent="0.25">
      <c r="A16" s="189">
        <v>13</v>
      </c>
      <c r="B16" s="190" t="s">
        <v>943</v>
      </c>
      <c r="C16" s="191">
        <v>1.6080000000000001</v>
      </c>
      <c r="D16" s="191">
        <v>0</v>
      </c>
    </row>
    <row r="17" spans="1:4" ht="21.75" customHeight="1" x14ac:dyDescent="0.25">
      <c r="A17" s="189">
        <v>14</v>
      </c>
      <c r="B17" s="190" t="s">
        <v>944</v>
      </c>
      <c r="C17" s="191">
        <v>3.6259999999999999</v>
      </c>
      <c r="D17" s="191">
        <v>0</v>
      </c>
    </row>
    <row r="18" spans="1:4" ht="21.75" customHeight="1" x14ac:dyDescent="0.25">
      <c r="A18" s="189">
        <v>15</v>
      </c>
      <c r="B18" s="190" t="s">
        <v>945</v>
      </c>
      <c r="C18" s="191">
        <v>0</v>
      </c>
      <c r="D18" s="191">
        <v>0</v>
      </c>
    </row>
    <row r="19" spans="1:4" ht="21.75" customHeight="1" x14ac:dyDescent="0.25">
      <c r="A19" s="189">
        <v>16</v>
      </c>
      <c r="B19" s="190" t="s">
        <v>946</v>
      </c>
      <c r="C19" s="191">
        <v>0</v>
      </c>
      <c r="D19" s="191">
        <v>0</v>
      </c>
    </row>
    <row r="20" spans="1:4" ht="21.75" customHeight="1" x14ac:dyDescent="0.25">
      <c r="A20" s="189">
        <v>17</v>
      </c>
      <c r="B20" s="190" t="s">
        <v>947</v>
      </c>
      <c r="C20" s="191">
        <v>0</v>
      </c>
      <c r="D20" s="191">
        <v>0</v>
      </c>
    </row>
    <row r="21" spans="1:4" ht="21.75" customHeight="1" x14ac:dyDescent="0.25">
      <c r="A21" s="189">
        <v>18</v>
      </c>
      <c r="B21" s="190" t="s">
        <v>948</v>
      </c>
      <c r="C21" s="191">
        <v>0</v>
      </c>
      <c r="D21" s="191">
        <v>0</v>
      </c>
    </row>
    <row r="22" spans="1:4" ht="21.75" customHeight="1" x14ac:dyDescent="0.25">
      <c r="A22" s="189">
        <v>19</v>
      </c>
      <c r="B22" s="190" t="s">
        <v>949</v>
      </c>
      <c r="C22" s="191">
        <v>0</v>
      </c>
      <c r="D22" s="191">
        <v>0</v>
      </c>
    </row>
    <row r="23" spans="1:4" ht="21.75" customHeight="1" x14ac:dyDescent="0.25">
      <c r="A23" s="189">
        <v>20</v>
      </c>
      <c r="B23" s="190" t="s">
        <v>950</v>
      </c>
      <c r="C23" s="191">
        <v>0</v>
      </c>
      <c r="D23" s="191">
        <v>0</v>
      </c>
    </row>
    <row r="24" spans="1:4" ht="21.75" customHeight="1" x14ac:dyDescent="0.25">
      <c r="A24" s="189">
        <v>21</v>
      </c>
      <c r="B24" s="190" t="s">
        <v>951</v>
      </c>
      <c r="C24" s="191">
        <v>0</v>
      </c>
      <c r="D24" s="191">
        <v>0</v>
      </c>
    </row>
    <row r="25" spans="1:4" ht="21.75" customHeight="1" x14ac:dyDescent="0.25">
      <c r="A25" s="189">
        <v>22</v>
      </c>
      <c r="B25" s="190" t="s">
        <v>952</v>
      </c>
      <c r="C25" s="191">
        <v>0</v>
      </c>
      <c r="D25" s="191">
        <v>0</v>
      </c>
    </row>
    <row r="26" spans="1:4" ht="27.75" customHeight="1" x14ac:dyDescent="0.25">
      <c r="A26" s="189">
        <v>27</v>
      </c>
      <c r="B26" s="190" t="s">
        <v>953</v>
      </c>
      <c r="C26" s="191">
        <v>0</v>
      </c>
      <c r="D26" s="191">
        <v>0</v>
      </c>
    </row>
    <row r="27" spans="1:4" ht="27.75" customHeight="1" x14ac:dyDescent="0.25">
      <c r="A27" s="189">
        <v>28</v>
      </c>
      <c r="B27" s="190" t="s">
        <v>954</v>
      </c>
      <c r="C27" s="191">
        <v>0</v>
      </c>
      <c r="D27" s="191">
        <v>0</v>
      </c>
    </row>
    <row r="28" spans="1:4" ht="27.75" customHeight="1" x14ac:dyDescent="0.25">
      <c r="A28" s="189">
        <v>29</v>
      </c>
      <c r="B28" s="190" t="s">
        <v>955</v>
      </c>
      <c r="C28" s="191">
        <v>0</v>
      </c>
      <c r="D28" s="191">
        <v>0</v>
      </c>
    </row>
    <row r="29" spans="1:4" ht="27.75" customHeight="1" x14ac:dyDescent="0.25">
      <c r="A29" s="189">
        <v>30</v>
      </c>
      <c r="B29" s="190" t="s">
        <v>956</v>
      </c>
      <c r="C29" s="191">
        <v>0.25900000000000001</v>
      </c>
      <c r="D29" s="191">
        <v>0</v>
      </c>
    </row>
    <row r="30" spans="1:4" ht="27.75" customHeight="1" x14ac:dyDescent="0.25">
      <c r="A30" s="189">
        <v>31</v>
      </c>
      <c r="B30" s="190" t="s">
        <v>957</v>
      </c>
      <c r="C30" s="191">
        <v>0</v>
      </c>
      <c r="D30" s="191">
        <v>0</v>
      </c>
    </row>
    <row r="31" spans="1:4" ht="27.75" customHeight="1" x14ac:dyDescent="0.25">
      <c r="A31" s="189">
        <v>32</v>
      </c>
      <c r="B31" s="190" t="s">
        <v>958</v>
      </c>
      <c r="C31" s="191">
        <v>0</v>
      </c>
      <c r="D31" s="191">
        <v>2.1669999999999998</v>
      </c>
    </row>
    <row r="32" spans="1:4" ht="27.75" customHeight="1" x14ac:dyDescent="0.25">
      <c r="A32" s="189">
        <v>44</v>
      </c>
      <c r="B32" s="190" t="s">
        <v>959</v>
      </c>
      <c r="C32" s="191">
        <v>0</v>
      </c>
      <c r="D32" s="191">
        <v>2.1669999999999998</v>
      </c>
    </row>
    <row r="33" spans="1:4" ht="27.75" customHeight="1" x14ac:dyDescent="0.25">
      <c r="A33" s="189">
        <v>45</v>
      </c>
      <c r="B33" s="190" t="s">
        <v>960</v>
      </c>
      <c r="C33" s="191">
        <v>0</v>
      </c>
      <c r="D33" s="191">
        <v>2.1669999999999998</v>
      </c>
    </row>
    <row r="34" spans="1:4" ht="27.75" customHeight="1" x14ac:dyDescent="0.25">
      <c r="A34" s="189">
        <v>49</v>
      </c>
      <c r="B34" s="190" t="s">
        <v>961</v>
      </c>
      <c r="C34" s="191">
        <v>0</v>
      </c>
      <c r="D34" s="191">
        <v>0</v>
      </c>
    </row>
    <row r="35" spans="1:4" ht="27.75" customHeight="1" x14ac:dyDescent="0.25">
      <c r="A35" s="189">
        <v>50</v>
      </c>
      <c r="B35" s="190" t="s">
        <v>962</v>
      </c>
      <c r="C35" s="191">
        <v>3.266</v>
      </c>
      <c r="D35" s="191">
        <v>0.6</v>
      </c>
    </row>
    <row r="36" spans="1:4" ht="27.75" customHeight="1" x14ac:dyDescent="0.25">
      <c r="A36" s="189">
        <v>51</v>
      </c>
      <c r="B36" s="190" t="s">
        <v>963</v>
      </c>
      <c r="C36" s="191">
        <v>0</v>
      </c>
      <c r="D36" s="191">
        <v>0</v>
      </c>
    </row>
    <row r="37" spans="1:4" ht="27.75" customHeight="1" x14ac:dyDescent="0.25">
      <c r="A37" s="189">
        <v>52</v>
      </c>
      <c r="B37" s="190" t="s">
        <v>964</v>
      </c>
      <c r="C37" s="191">
        <v>0</v>
      </c>
      <c r="D37" s="191">
        <v>0</v>
      </c>
    </row>
    <row r="38" spans="1:4" ht="27.75" customHeight="1" x14ac:dyDescent="0.25">
      <c r="A38" s="189">
        <v>55</v>
      </c>
      <c r="B38" s="190" t="s">
        <v>965</v>
      </c>
      <c r="C38" s="191">
        <v>0</v>
      </c>
      <c r="D38" s="191">
        <v>3.0190000000000001</v>
      </c>
    </row>
    <row r="39" spans="1:4" ht="27.75" customHeight="1" x14ac:dyDescent="0.25">
      <c r="A39" s="189">
        <v>56</v>
      </c>
      <c r="B39" s="190" t="s">
        <v>966</v>
      </c>
      <c r="C39" s="191">
        <v>0</v>
      </c>
      <c r="D39" s="191">
        <v>3.0190000000000001</v>
      </c>
    </row>
    <row r="40" spans="1:4" ht="27.75" customHeight="1" x14ac:dyDescent="0.25">
      <c r="A40" s="189">
        <v>57</v>
      </c>
      <c r="B40" s="190" t="s">
        <v>967</v>
      </c>
      <c r="C40" s="191">
        <v>0</v>
      </c>
      <c r="D40" s="191">
        <v>3.0190000000000001</v>
      </c>
    </row>
    <row r="41" spans="1:4" ht="27.75" customHeight="1" x14ac:dyDescent="0.25">
      <c r="A41" s="189">
        <v>60</v>
      </c>
      <c r="B41" s="190" t="s">
        <v>968</v>
      </c>
      <c r="C41" s="191">
        <v>0</v>
      </c>
      <c r="D41" s="191">
        <v>1.6080000000000001</v>
      </c>
    </row>
    <row r="42" spans="1:4" ht="27.75" customHeight="1" x14ac:dyDescent="0.25">
      <c r="A42" s="189">
        <v>61</v>
      </c>
      <c r="B42" s="190" t="s">
        <v>969</v>
      </c>
      <c r="C42" s="191">
        <v>0</v>
      </c>
      <c r="D42" s="191">
        <v>0</v>
      </c>
    </row>
    <row r="43" spans="1:4" ht="27.75" customHeight="1" x14ac:dyDescent="0.25">
      <c r="A43" s="189">
        <v>62</v>
      </c>
      <c r="B43" s="190" t="s">
        <v>970</v>
      </c>
      <c r="C43" s="191">
        <v>0</v>
      </c>
      <c r="D43" s="191">
        <v>0</v>
      </c>
    </row>
    <row r="44" spans="1:4" ht="27.75" customHeight="1" x14ac:dyDescent="0.25">
      <c r="A44" s="189">
        <v>63</v>
      </c>
      <c r="B44" s="190" t="s">
        <v>971</v>
      </c>
      <c r="C44" s="191">
        <v>0</v>
      </c>
      <c r="D44" s="191">
        <v>0</v>
      </c>
    </row>
    <row r="45" spans="1:4" ht="27.75" customHeight="1" x14ac:dyDescent="0.25">
      <c r="A45" s="189">
        <v>64</v>
      </c>
      <c r="B45" s="190" t="s">
        <v>972</v>
      </c>
      <c r="C45" s="191">
        <v>0</v>
      </c>
      <c r="D45" s="191">
        <v>2.1669999999999998</v>
      </c>
    </row>
    <row r="46" spans="1:4" ht="27.75" customHeight="1" x14ac:dyDescent="0.25">
      <c r="A46" s="189">
        <v>65</v>
      </c>
      <c r="B46" s="190" t="s">
        <v>973</v>
      </c>
      <c r="C46" s="191">
        <v>0</v>
      </c>
      <c r="D46" s="191">
        <v>2.1669999999999998</v>
      </c>
    </row>
    <row r="47" spans="1:4" ht="27.75" customHeight="1" x14ac:dyDescent="0.25">
      <c r="A47" s="189">
        <v>70</v>
      </c>
      <c r="B47" s="190" t="s">
        <v>974</v>
      </c>
      <c r="C47" s="191">
        <v>0</v>
      </c>
      <c r="D47" s="191">
        <v>2.1669999999999998</v>
      </c>
    </row>
    <row r="48" spans="1:4" ht="27.75" customHeight="1" x14ac:dyDescent="0.25">
      <c r="A48" s="189">
        <v>71</v>
      </c>
      <c r="B48" s="190" t="s">
        <v>975</v>
      </c>
      <c r="C48" s="191">
        <v>0</v>
      </c>
      <c r="D48" s="191">
        <v>2.1669999999999998</v>
      </c>
    </row>
    <row r="49" spans="1:4" ht="27.75" customHeight="1" x14ac:dyDescent="0.25">
      <c r="A49" s="189">
        <v>72</v>
      </c>
      <c r="B49" s="190" t="s">
        <v>976</v>
      </c>
      <c r="C49" s="191">
        <v>1.7829999999999999</v>
      </c>
      <c r="D49" s="191">
        <v>2.1669999999999998</v>
      </c>
    </row>
    <row r="50" spans="1:4" ht="27.75" customHeight="1" x14ac:dyDescent="0.25">
      <c r="A50" s="189">
        <v>73</v>
      </c>
      <c r="B50" s="190" t="s">
        <v>977</v>
      </c>
      <c r="C50" s="191">
        <v>0</v>
      </c>
      <c r="D50" s="191">
        <v>0</v>
      </c>
    </row>
    <row r="51" spans="1:4" ht="27.75" customHeight="1" x14ac:dyDescent="0.25">
      <c r="A51" s="189">
        <v>74</v>
      </c>
      <c r="B51" s="190" t="s">
        <v>978</v>
      </c>
      <c r="C51" s="191">
        <v>0</v>
      </c>
      <c r="D51" s="191">
        <v>0.6</v>
      </c>
    </row>
    <row r="52" spans="1:4" ht="27.75" customHeight="1" x14ac:dyDescent="0.25">
      <c r="A52" s="189">
        <v>75</v>
      </c>
      <c r="B52" s="190" t="s">
        <v>979</v>
      </c>
      <c r="C52" s="191">
        <v>0</v>
      </c>
      <c r="D52" s="191">
        <v>0</v>
      </c>
    </row>
    <row r="53" spans="1:4" ht="27.75" customHeight="1" x14ac:dyDescent="0.25">
      <c r="A53" s="189">
        <v>76</v>
      </c>
      <c r="B53" s="190" t="s">
        <v>980</v>
      </c>
      <c r="C53" s="191">
        <v>0</v>
      </c>
      <c r="D53" s="191">
        <v>1.6080000000000001</v>
      </c>
    </row>
    <row r="54" spans="1:4" ht="27.75" customHeight="1" x14ac:dyDescent="0.25">
      <c r="A54" s="189">
        <v>77</v>
      </c>
      <c r="B54" s="190" t="s">
        <v>981</v>
      </c>
      <c r="C54" s="191">
        <v>0</v>
      </c>
      <c r="D54" s="191">
        <v>1.6080000000000001</v>
      </c>
    </row>
    <row r="55" spans="1:4" ht="27.75" customHeight="1" x14ac:dyDescent="0.25">
      <c r="A55" s="189">
        <v>78</v>
      </c>
      <c r="B55" s="190" t="s">
        <v>982</v>
      </c>
      <c r="C55" s="191">
        <v>0</v>
      </c>
      <c r="D55" s="191">
        <v>0</v>
      </c>
    </row>
    <row r="56" spans="1:4" ht="27.75" customHeight="1" x14ac:dyDescent="0.25">
      <c r="A56" s="189">
        <v>84</v>
      </c>
      <c r="B56" s="190" t="s">
        <v>983</v>
      </c>
      <c r="C56" s="191">
        <v>1.887</v>
      </c>
      <c r="D56" s="191">
        <v>2.1669999999999998</v>
      </c>
    </row>
    <row r="57" spans="1:4" ht="27.75" customHeight="1" x14ac:dyDescent="0.25">
      <c r="A57" s="189">
        <v>85</v>
      </c>
      <c r="B57" s="190" t="s">
        <v>984</v>
      </c>
      <c r="C57" s="191">
        <v>0</v>
      </c>
      <c r="D57" s="191">
        <v>0</v>
      </c>
    </row>
    <row r="58" spans="1:4" ht="27.75" customHeight="1" x14ac:dyDescent="0.25">
      <c r="A58" s="189">
        <v>86</v>
      </c>
      <c r="B58" s="190" t="s">
        <v>985</v>
      </c>
      <c r="C58" s="191">
        <v>0</v>
      </c>
      <c r="D58" s="191">
        <v>3.6259999999999999</v>
      </c>
    </row>
    <row r="59" spans="1:4" ht="27.75" customHeight="1" x14ac:dyDescent="0.25">
      <c r="A59" s="189">
        <v>87</v>
      </c>
      <c r="B59" s="190" t="s">
        <v>986</v>
      </c>
      <c r="C59" s="191">
        <v>0</v>
      </c>
      <c r="D59" s="191">
        <v>0</v>
      </c>
    </row>
    <row r="60" spans="1:4" ht="27.75" customHeight="1" x14ac:dyDescent="0.25">
      <c r="A60" s="189">
        <v>89</v>
      </c>
      <c r="B60" s="190" t="s">
        <v>987</v>
      </c>
      <c r="C60" s="191">
        <v>0</v>
      </c>
      <c r="D60" s="191">
        <v>0</v>
      </c>
    </row>
    <row r="61" spans="1:4" ht="27.75" customHeight="1" x14ac:dyDescent="0.25">
      <c r="A61" s="189">
        <v>90</v>
      </c>
      <c r="B61" s="190" t="s">
        <v>988</v>
      </c>
      <c r="C61" s="191">
        <v>0</v>
      </c>
      <c r="D61" s="191">
        <v>0</v>
      </c>
    </row>
    <row r="62" spans="1:4" ht="27.75" customHeight="1" x14ac:dyDescent="0.25">
      <c r="A62" s="189">
        <v>91</v>
      </c>
      <c r="B62" s="190" t="s">
        <v>989</v>
      </c>
      <c r="C62" s="191">
        <v>0</v>
      </c>
      <c r="D62" s="191">
        <v>0</v>
      </c>
    </row>
    <row r="63" spans="1:4" ht="27.75" customHeight="1" x14ac:dyDescent="0.25">
      <c r="A63" s="189">
        <v>94</v>
      </c>
      <c r="B63" s="190" t="s">
        <v>990</v>
      </c>
      <c r="C63" s="191">
        <v>0</v>
      </c>
      <c r="D63" s="191">
        <v>2.1669999999999998</v>
      </c>
    </row>
    <row r="64" spans="1:4" ht="27.75" customHeight="1" x14ac:dyDescent="0.25">
      <c r="A64" s="189">
        <v>101</v>
      </c>
      <c r="B64" s="190" t="s">
        <v>991</v>
      </c>
      <c r="C64" s="191">
        <v>0</v>
      </c>
      <c r="D64" s="191">
        <v>0.6</v>
      </c>
    </row>
    <row r="65" spans="1:4" ht="27.75" customHeight="1" x14ac:dyDescent="0.25">
      <c r="A65" s="189">
        <v>102</v>
      </c>
      <c r="B65" s="190" t="s">
        <v>992</v>
      </c>
      <c r="C65" s="191">
        <v>0</v>
      </c>
      <c r="D65" s="191">
        <v>0</v>
      </c>
    </row>
    <row r="66" spans="1:4" ht="27.75" customHeight="1" x14ac:dyDescent="0.25">
      <c r="A66" s="189">
        <v>103</v>
      </c>
      <c r="B66" s="190" t="s">
        <v>993</v>
      </c>
      <c r="C66" s="191">
        <v>0</v>
      </c>
      <c r="D66" s="191">
        <v>0</v>
      </c>
    </row>
    <row r="67" spans="1:4" ht="27.75" customHeight="1" x14ac:dyDescent="0.25">
      <c r="A67" s="189">
        <v>104</v>
      </c>
      <c r="B67" s="190" t="s">
        <v>994</v>
      </c>
      <c r="C67" s="191">
        <v>0</v>
      </c>
      <c r="D67" s="191">
        <v>0</v>
      </c>
    </row>
    <row r="68" spans="1:4" ht="27.75" customHeight="1" x14ac:dyDescent="0.25">
      <c r="A68" s="189">
        <v>105</v>
      </c>
      <c r="B68" s="190" t="s">
        <v>995</v>
      </c>
      <c r="C68" s="191">
        <v>0</v>
      </c>
      <c r="D68" s="191">
        <v>1.6080000000000001</v>
      </c>
    </row>
    <row r="69" spans="1:4" ht="27.75" customHeight="1" x14ac:dyDescent="0.25">
      <c r="A69" s="189">
        <v>108</v>
      </c>
      <c r="B69" s="190" t="s">
        <v>996</v>
      </c>
      <c r="C69" s="191">
        <v>0</v>
      </c>
      <c r="D69" s="191">
        <v>1.6080000000000001</v>
      </c>
    </row>
    <row r="70" spans="1:4" ht="27.75" customHeight="1" x14ac:dyDescent="0.25">
      <c r="A70" s="189">
        <v>112</v>
      </c>
      <c r="B70" s="190" t="s">
        <v>997</v>
      </c>
      <c r="C70" s="191">
        <v>0</v>
      </c>
      <c r="D70" s="191">
        <v>0</v>
      </c>
    </row>
    <row r="71" spans="1:4" ht="27.75" customHeight="1" x14ac:dyDescent="0.25">
      <c r="A71" s="189">
        <v>117</v>
      </c>
      <c r="B71" s="190" t="s">
        <v>998</v>
      </c>
      <c r="C71" s="191">
        <v>0</v>
      </c>
      <c r="D71" s="191">
        <v>0</v>
      </c>
    </row>
    <row r="72" spans="1:4" ht="27.75" customHeight="1" x14ac:dyDescent="0.25">
      <c r="A72" s="189">
        <v>118</v>
      </c>
      <c r="B72" s="190" t="s">
        <v>999</v>
      </c>
      <c r="C72" s="191">
        <v>0</v>
      </c>
      <c r="D72" s="191">
        <v>0</v>
      </c>
    </row>
    <row r="73" spans="1:4" ht="27.75" customHeight="1" x14ac:dyDescent="0.25">
      <c r="A73" s="189">
        <v>119</v>
      </c>
      <c r="B73" s="190" t="s">
        <v>1000</v>
      </c>
      <c r="C73" s="191">
        <v>0</v>
      </c>
      <c r="D73" s="191">
        <v>0</v>
      </c>
    </row>
    <row r="74" spans="1:4" ht="27.75" customHeight="1" x14ac:dyDescent="0.25">
      <c r="A74" s="189">
        <v>120</v>
      </c>
      <c r="B74" s="190" t="s">
        <v>1001</v>
      </c>
      <c r="C74" s="191">
        <v>0</v>
      </c>
      <c r="D74" s="191">
        <v>0</v>
      </c>
    </row>
    <row r="75" spans="1:4" ht="27.75" customHeight="1" x14ac:dyDescent="0.25">
      <c r="A75" s="189">
        <v>121</v>
      </c>
      <c r="B75" s="190" t="s">
        <v>1002</v>
      </c>
      <c r="C75" s="191">
        <v>0</v>
      </c>
      <c r="D75" s="191">
        <v>2.1669999999999998</v>
      </c>
    </row>
    <row r="76" spans="1:4" ht="27.75" customHeight="1" x14ac:dyDescent="0.25">
      <c r="A76" s="189">
        <v>122</v>
      </c>
      <c r="B76" s="190" t="s">
        <v>1003</v>
      </c>
      <c r="C76" s="191">
        <v>1.625</v>
      </c>
      <c r="D76" s="191">
        <v>0</v>
      </c>
    </row>
    <row r="77" spans="1:4" ht="27.75" customHeight="1" x14ac:dyDescent="0.25">
      <c r="A77" s="189">
        <v>126</v>
      </c>
      <c r="B77" s="190" t="s">
        <v>1004</v>
      </c>
      <c r="C77" s="191">
        <v>0</v>
      </c>
      <c r="D77" s="191">
        <v>0.6</v>
      </c>
    </row>
    <row r="78" spans="1:4" ht="27.75" customHeight="1" x14ac:dyDescent="0.25">
      <c r="A78" s="189">
        <v>130</v>
      </c>
      <c r="B78" s="190" t="s">
        <v>1005</v>
      </c>
      <c r="C78" s="191">
        <v>0</v>
      </c>
      <c r="D78" s="191">
        <v>0</v>
      </c>
    </row>
    <row r="79" spans="1:4" ht="27.75" customHeight="1" x14ac:dyDescent="0.25">
      <c r="A79" s="189">
        <v>131</v>
      </c>
      <c r="B79" s="190" t="s">
        <v>1006</v>
      </c>
      <c r="C79" s="191">
        <v>0</v>
      </c>
      <c r="D79" s="191">
        <v>0</v>
      </c>
    </row>
    <row r="80" spans="1:4" ht="27.75" customHeight="1" x14ac:dyDescent="0.25">
      <c r="A80" s="189">
        <v>132</v>
      </c>
      <c r="B80" s="190" t="s">
        <v>1007</v>
      </c>
      <c r="C80" s="191">
        <v>0</v>
      </c>
      <c r="D80" s="191">
        <v>0.6</v>
      </c>
    </row>
    <row r="81" spans="1:4" ht="27.75" customHeight="1" x14ac:dyDescent="0.25">
      <c r="A81" s="189">
        <v>135</v>
      </c>
      <c r="B81" s="190" t="s">
        <v>1008</v>
      </c>
      <c r="C81" s="191">
        <v>0</v>
      </c>
      <c r="D81" s="191">
        <v>3.6259999999999999</v>
      </c>
    </row>
    <row r="82" spans="1:4" ht="27.75" customHeight="1" x14ac:dyDescent="0.25">
      <c r="A82" s="189">
        <v>136</v>
      </c>
      <c r="B82" s="190" t="s">
        <v>1009</v>
      </c>
      <c r="C82" s="191">
        <v>0</v>
      </c>
      <c r="D82" s="191">
        <v>0</v>
      </c>
    </row>
    <row r="83" spans="1:4" ht="27.75" customHeight="1" x14ac:dyDescent="0.25">
      <c r="A83" s="189">
        <v>137</v>
      </c>
      <c r="B83" s="190" t="s">
        <v>1010</v>
      </c>
      <c r="C83" s="191">
        <v>0</v>
      </c>
      <c r="D83" s="191">
        <v>2.1669999999999998</v>
      </c>
    </row>
    <row r="84" spans="1:4" ht="27.75" customHeight="1" x14ac:dyDescent="0.25">
      <c r="A84" s="189">
        <v>138</v>
      </c>
      <c r="B84" s="190" t="s">
        <v>1011</v>
      </c>
      <c r="C84" s="191">
        <v>0</v>
      </c>
      <c r="D84" s="191">
        <v>2.1669999999999998</v>
      </c>
    </row>
    <row r="85" spans="1:4" ht="27.75" customHeight="1" x14ac:dyDescent="0.25">
      <c r="A85" s="189">
        <v>139</v>
      </c>
      <c r="B85" s="190" t="s">
        <v>1012</v>
      </c>
      <c r="C85" s="191">
        <v>1.43</v>
      </c>
      <c r="D85" s="191">
        <v>2.1669999999999998</v>
      </c>
    </row>
    <row r="86" spans="1:4" ht="27.75" customHeight="1" x14ac:dyDescent="0.25">
      <c r="A86" s="189">
        <v>140</v>
      </c>
      <c r="B86" s="190" t="s">
        <v>1013</v>
      </c>
      <c r="C86" s="191">
        <v>0</v>
      </c>
      <c r="D86" s="191">
        <v>2.1669999999999998</v>
      </c>
    </row>
    <row r="87" spans="1:4" ht="27.75" customHeight="1" x14ac:dyDescent="0.25">
      <c r="A87" s="189">
        <v>141</v>
      </c>
      <c r="B87" s="190" t="s">
        <v>1014</v>
      </c>
      <c r="C87" s="191">
        <v>0</v>
      </c>
      <c r="D87" s="191">
        <v>0</v>
      </c>
    </row>
    <row r="88" spans="1:4" ht="27.75" customHeight="1" x14ac:dyDescent="0.25">
      <c r="A88" s="189">
        <v>142</v>
      </c>
      <c r="B88" s="190" t="s">
        <v>1015</v>
      </c>
      <c r="C88" s="191">
        <v>2.843</v>
      </c>
      <c r="D88" s="191">
        <v>0</v>
      </c>
    </row>
    <row r="89" spans="1:4" ht="27.75" customHeight="1" x14ac:dyDescent="0.25">
      <c r="A89" s="189">
        <v>144</v>
      </c>
      <c r="B89" s="190" t="s">
        <v>1016</v>
      </c>
      <c r="C89" s="191">
        <v>1.115</v>
      </c>
      <c r="D89" s="191">
        <v>0</v>
      </c>
    </row>
    <row r="90" spans="1:4" ht="27.75" customHeight="1" x14ac:dyDescent="0.25">
      <c r="A90" s="189">
        <v>145</v>
      </c>
      <c r="B90" s="190" t="s">
        <v>1017</v>
      </c>
      <c r="C90" s="191">
        <v>0</v>
      </c>
      <c r="D90" s="191">
        <v>0</v>
      </c>
    </row>
    <row r="91" spans="1:4" ht="27.75" customHeight="1" x14ac:dyDescent="0.25">
      <c r="A91" s="189">
        <v>146</v>
      </c>
      <c r="B91" s="190" t="s">
        <v>1018</v>
      </c>
      <c r="C91" s="191">
        <v>0</v>
      </c>
      <c r="D91" s="191">
        <v>0</v>
      </c>
    </row>
    <row r="92" spans="1:4" ht="27.75" customHeight="1" x14ac:dyDescent="0.25">
      <c r="A92" s="189">
        <v>147</v>
      </c>
      <c r="B92" s="190" t="s">
        <v>1019</v>
      </c>
      <c r="C92" s="191">
        <v>0</v>
      </c>
      <c r="D92" s="191">
        <v>0</v>
      </c>
    </row>
    <row r="93" spans="1:4" ht="27.75" customHeight="1" x14ac:dyDescent="0.25">
      <c r="A93" s="189">
        <v>148</v>
      </c>
      <c r="B93" s="190" t="s">
        <v>1020</v>
      </c>
      <c r="C93" s="191">
        <v>0</v>
      </c>
      <c r="D93" s="191">
        <v>0</v>
      </c>
    </row>
    <row r="94" spans="1:4" ht="27.75" customHeight="1" x14ac:dyDescent="0.25">
      <c r="A94" s="189">
        <v>149</v>
      </c>
      <c r="B94" s="190" t="s">
        <v>1021</v>
      </c>
      <c r="C94" s="191">
        <v>0</v>
      </c>
      <c r="D94" s="191">
        <v>0</v>
      </c>
    </row>
    <row r="95" spans="1:4" ht="27.75" customHeight="1" x14ac:dyDescent="0.25">
      <c r="A95" s="189">
        <v>150</v>
      </c>
      <c r="B95" s="190" t="s">
        <v>1022</v>
      </c>
      <c r="C95" s="191">
        <v>0</v>
      </c>
      <c r="D95" s="191">
        <v>0</v>
      </c>
    </row>
    <row r="96" spans="1:4" ht="27.75" customHeight="1" x14ac:dyDescent="0.25">
      <c r="A96" s="189">
        <v>151</v>
      </c>
      <c r="B96" s="190" t="s">
        <v>1023</v>
      </c>
      <c r="C96" s="191">
        <v>0</v>
      </c>
      <c r="D96" s="191">
        <v>0</v>
      </c>
    </row>
    <row r="97" spans="1:4" ht="27.75" customHeight="1" x14ac:dyDescent="0.25">
      <c r="A97" s="189">
        <v>152</v>
      </c>
      <c r="B97" s="190" t="s">
        <v>1024</v>
      </c>
      <c r="C97" s="191">
        <v>0</v>
      </c>
      <c r="D97" s="191">
        <v>0</v>
      </c>
    </row>
    <row r="98" spans="1:4" ht="27.75" customHeight="1" x14ac:dyDescent="0.25">
      <c r="A98" s="189">
        <v>155</v>
      </c>
      <c r="B98" s="190" t="s">
        <v>1025</v>
      </c>
      <c r="C98" s="191">
        <v>0</v>
      </c>
      <c r="D98" s="191">
        <v>0</v>
      </c>
    </row>
    <row r="99" spans="1:4" ht="27.75" customHeight="1" x14ac:dyDescent="0.25">
      <c r="A99" s="189">
        <v>157</v>
      </c>
      <c r="B99" s="190" t="s">
        <v>1026</v>
      </c>
      <c r="C99" s="191">
        <v>0</v>
      </c>
      <c r="D99" s="191">
        <v>0</v>
      </c>
    </row>
    <row r="100" spans="1:4" ht="27.75" customHeight="1" x14ac:dyDescent="0.25">
      <c r="A100" s="189">
        <v>159</v>
      </c>
      <c r="B100" s="190" t="s">
        <v>1027</v>
      </c>
      <c r="C100" s="191">
        <v>0</v>
      </c>
      <c r="D100" s="191">
        <v>0</v>
      </c>
    </row>
    <row r="101" spans="1:4" ht="27.75" customHeight="1" x14ac:dyDescent="0.25">
      <c r="A101" s="189">
        <v>161</v>
      </c>
      <c r="B101" s="190" t="s">
        <v>1028</v>
      </c>
      <c r="C101" s="191">
        <v>2.4220000000000002</v>
      </c>
      <c r="D101" s="191">
        <v>0</v>
      </c>
    </row>
    <row r="102" spans="1:4" ht="27.75" customHeight="1" x14ac:dyDescent="0.25">
      <c r="A102" s="189">
        <v>162</v>
      </c>
      <c r="B102" s="190" t="s">
        <v>1029</v>
      </c>
      <c r="C102" s="191">
        <v>0</v>
      </c>
      <c r="D102" s="191">
        <v>0</v>
      </c>
    </row>
    <row r="103" spans="1:4" ht="27.75" customHeight="1" x14ac:dyDescent="0.25">
      <c r="A103" s="189">
        <v>164</v>
      </c>
      <c r="B103" s="190" t="s">
        <v>1030</v>
      </c>
      <c r="C103" s="191">
        <v>0</v>
      </c>
      <c r="D103" s="191">
        <v>0.6</v>
      </c>
    </row>
    <row r="104" spans="1:4" ht="27.75" customHeight="1" x14ac:dyDescent="0.25">
      <c r="A104" s="189">
        <v>166</v>
      </c>
      <c r="B104" s="190" t="s">
        <v>1031</v>
      </c>
      <c r="C104" s="191">
        <v>0</v>
      </c>
      <c r="D104" s="191">
        <v>0</v>
      </c>
    </row>
    <row r="105" spans="1:4" ht="27.75" customHeight="1" x14ac:dyDescent="0.25">
      <c r="A105" s="189">
        <v>167</v>
      </c>
      <c r="B105" s="190" t="s">
        <v>1032</v>
      </c>
      <c r="C105" s="191">
        <v>0</v>
      </c>
      <c r="D105" s="191">
        <v>0</v>
      </c>
    </row>
    <row r="106" spans="1:4" ht="27.75" customHeight="1" x14ac:dyDescent="0.25">
      <c r="A106" s="189">
        <v>168</v>
      </c>
      <c r="B106" s="190" t="s">
        <v>1033</v>
      </c>
      <c r="C106" s="191">
        <v>0</v>
      </c>
      <c r="D106" s="191">
        <v>0.55000000000000004</v>
      </c>
    </row>
    <row r="107" spans="1:4" ht="27.75" customHeight="1" x14ac:dyDescent="0.25">
      <c r="A107" s="189">
        <v>169</v>
      </c>
      <c r="B107" s="190" t="s">
        <v>1034</v>
      </c>
      <c r="C107" s="191">
        <v>0</v>
      </c>
      <c r="D107" s="191">
        <v>0</v>
      </c>
    </row>
    <row r="108" spans="1:4" ht="27.75" customHeight="1" x14ac:dyDescent="0.25">
      <c r="A108" s="189">
        <v>192</v>
      </c>
      <c r="B108" s="190" t="s">
        <v>1035</v>
      </c>
      <c r="C108" s="191">
        <v>0</v>
      </c>
      <c r="D108" s="191">
        <v>0</v>
      </c>
    </row>
    <row r="109" spans="1:4" ht="27.75" customHeight="1" x14ac:dyDescent="0.25">
      <c r="A109" s="189">
        <v>193</v>
      </c>
      <c r="B109" s="190" t="s">
        <v>1036</v>
      </c>
      <c r="C109" s="191">
        <v>0</v>
      </c>
      <c r="D109" s="191">
        <v>2.1669999999999998</v>
      </c>
    </row>
    <row r="110" spans="1:4" ht="27.75" customHeight="1" x14ac:dyDescent="0.25">
      <c r="A110" s="189">
        <v>194</v>
      </c>
      <c r="B110" s="190" t="s">
        <v>1037</v>
      </c>
      <c r="C110" s="191">
        <v>0</v>
      </c>
      <c r="D110" s="191">
        <v>0</v>
      </c>
    </row>
    <row r="111" spans="1:4" ht="27.75" customHeight="1" x14ac:dyDescent="0.25">
      <c r="A111" s="189">
        <v>195</v>
      </c>
      <c r="B111" s="190" t="s">
        <v>1038</v>
      </c>
      <c r="C111" s="191">
        <v>0</v>
      </c>
      <c r="D111" s="191">
        <v>0</v>
      </c>
    </row>
    <row r="112" spans="1:4" ht="27.75" customHeight="1" x14ac:dyDescent="0.25">
      <c r="A112" s="189">
        <v>196</v>
      </c>
      <c r="B112" s="190" t="s">
        <v>1039</v>
      </c>
      <c r="C112" s="191">
        <v>0</v>
      </c>
      <c r="D112" s="191">
        <v>0</v>
      </c>
    </row>
    <row r="113" spans="1:4" ht="27.75" customHeight="1" x14ac:dyDescent="0.25">
      <c r="A113" s="189">
        <v>197</v>
      </c>
      <c r="B113" s="190" t="s">
        <v>1040</v>
      </c>
      <c r="C113" s="191">
        <v>0</v>
      </c>
      <c r="D113" s="191">
        <v>0</v>
      </c>
    </row>
    <row r="114" spans="1:4" ht="27.75" customHeight="1" x14ac:dyDescent="0.25">
      <c r="A114" s="189">
        <v>198</v>
      </c>
      <c r="B114" s="190" t="s">
        <v>1041</v>
      </c>
      <c r="C114" s="191">
        <v>1.81</v>
      </c>
      <c r="D114" s="191">
        <v>0</v>
      </c>
    </row>
    <row r="115" spans="1:4" ht="27.75" customHeight="1" x14ac:dyDescent="0.25">
      <c r="A115" s="189">
        <v>199</v>
      </c>
      <c r="B115" s="190" t="s">
        <v>1042</v>
      </c>
      <c r="C115" s="191">
        <v>0</v>
      </c>
      <c r="D115" s="191">
        <v>0</v>
      </c>
    </row>
    <row r="116" spans="1:4" ht="27.75" customHeight="1" x14ac:dyDescent="0.25">
      <c r="A116" s="189">
        <v>200</v>
      </c>
      <c r="B116" s="190" t="s">
        <v>1043</v>
      </c>
      <c r="C116" s="191">
        <v>0</v>
      </c>
      <c r="D116" s="191">
        <v>0.6</v>
      </c>
    </row>
    <row r="117" spans="1:4" ht="27.75" customHeight="1" x14ac:dyDescent="0.25">
      <c r="A117" s="189">
        <v>201</v>
      </c>
      <c r="B117" s="190" t="s">
        <v>1044</v>
      </c>
      <c r="C117" s="191">
        <v>0</v>
      </c>
      <c r="D117" s="191">
        <v>0.25900000000000001</v>
      </c>
    </row>
    <row r="118" spans="1:4" ht="27.75" customHeight="1" x14ac:dyDescent="0.25">
      <c r="A118" s="189">
        <v>202</v>
      </c>
      <c r="B118" s="190" t="s">
        <v>1045</v>
      </c>
      <c r="C118" s="191">
        <v>0</v>
      </c>
      <c r="D118" s="191">
        <v>2.1669999999999998</v>
      </c>
    </row>
    <row r="119" spans="1:4" ht="27.75" customHeight="1" x14ac:dyDescent="0.25">
      <c r="A119" s="189">
        <v>203</v>
      </c>
      <c r="B119" s="190" t="s">
        <v>1046</v>
      </c>
      <c r="C119" s="191">
        <v>0</v>
      </c>
      <c r="D119" s="191">
        <v>2.1669999999999998</v>
      </c>
    </row>
    <row r="120" spans="1:4" ht="27.75" customHeight="1" x14ac:dyDescent="0.25">
      <c r="A120" s="189">
        <v>204</v>
      </c>
      <c r="B120" s="190" t="s">
        <v>1047</v>
      </c>
      <c r="C120" s="191">
        <v>0</v>
      </c>
      <c r="D120" s="191">
        <v>2.1669999999999998</v>
      </c>
    </row>
    <row r="121" spans="1:4" ht="27.75" customHeight="1" x14ac:dyDescent="0.25">
      <c r="A121" s="189">
        <v>206</v>
      </c>
      <c r="B121" s="190" t="s">
        <v>1048</v>
      </c>
      <c r="C121" s="191">
        <v>0</v>
      </c>
      <c r="D121" s="191">
        <v>0</v>
      </c>
    </row>
    <row r="122" spans="1:4" ht="27.75" customHeight="1" x14ac:dyDescent="0.25">
      <c r="A122" s="189">
        <v>207</v>
      </c>
      <c r="B122" s="190" t="s">
        <v>1049</v>
      </c>
      <c r="C122" s="191">
        <v>0</v>
      </c>
      <c r="D122" s="191">
        <v>0</v>
      </c>
    </row>
    <row r="123" spans="1:4" ht="27.75" customHeight="1" x14ac:dyDescent="0.25">
      <c r="A123" s="189">
        <v>209</v>
      </c>
      <c r="B123" s="190" t="s">
        <v>1050</v>
      </c>
      <c r="C123" s="191">
        <v>0</v>
      </c>
      <c r="D123" s="191">
        <v>0</v>
      </c>
    </row>
    <row r="124" spans="1:4" ht="27.75" customHeight="1" x14ac:dyDescent="0.25">
      <c r="A124" s="189">
        <v>211</v>
      </c>
      <c r="B124" s="190" t="s">
        <v>1051</v>
      </c>
      <c r="C124" s="191">
        <v>0</v>
      </c>
      <c r="D124" s="191">
        <v>0</v>
      </c>
    </row>
    <row r="125" spans="1:4" ht="27.75" customHeight="1" x14ac:dyDescent="0.25">
      <c r="A125" s="189">
        <v>212</v>
      </c>
      <c r="B125" s="190" t="s">
        <v>1052</v>
      </c>
      <c r="C125" s="191">
        <v>0</v>
      </c>
      <c r="D125" s="191">
        <v>1.6080000000000001</v>
      </c>
    </row>
    <row r="126" spans="1:4" ht="27.75" customHeight="1" x14ac:dyDescent="0.25">
      <c r="A126" s="189">
        <v>214</v>
      </c>
      <c r="B126" s="190" t="s">
        <v>1053</v>
      </c>
      <c r="C126" s="191">
        <v>0</v>
      </c>
      <c r="D126" s="191">
        <v>0</v>
      </c>
    </row>
    <row r="127" spans="1:4" ht="27.75" customHeight="1" x14ac:dyDescent="0.25">
      <c r="A127" s="189">
        <v>215</v>
      </c>
      <c r="B127" s="190" t="s">
        <v>1054</v>
      </c>
      <c r="C127" s="191">
        <v>0</v>
      </c>
      <c r="D127" s="191">
        <v>2.1669999999999998</v>
      </c>
    </row>
    <row r="128" spans="1:4" ht="27.75" customHeight="1" x14ac:dyDescent="0.25">
      <c r="A128" s="189">
        <v>216</v>
      </c>
      <c r="B128" s="190" t="s">
        <v>1055</v>
      </c>
      <c r="C128" s="191">
        <v>0</v>
      </c>
      <c r="D128" s="191">
        <v>2.1669999999999998</v>
      </c>
    </row>
    <row r="129" spans="1:4" ht="27.75" customHeight="1" x14ac:dyDescent="0.25">
      <c r="A129" s="189">
        <v>219</v>
      </c>
      <c r="B129" s="190" t="s">
        <v>1056</v>
      </c>
      <c r="C129" s="191">
        <v>0</v>
      </c>
      <c r="D129" s="191">
        <v>2.1669999999999998</v>
      </c>
    </row>
    <row r="130" spans="1:4" ht="27.75" customHeight="1" x14ac:dyDescent="0.25">
      <c r="A130" s="189">
        <v>220</v>
      </c>
      <c r="B130" s="190" t="s">
        <v>1057</v>
      </c>
      <c r="C130" s="191">
        <v>0</v>
      </c>
      <c r="D130" s="191">
        <v>1.6080000000000001</v>
      </c>
    </row>
    <row r="131" spans="1:4" ht="27.75" customHeight="1" x14ac:dyDescent="0.25">
      <c r="A131" s="189">
        <v>221</v>
      </c>
      <c r="B131" s="190" t="s">
        <v>1058</v>
      </c>
      <c r="C131" s="191">
        <v>0</v>
      </c>
      <c r="D131" s="191">
        <v>2.1669999999999998</v>
      </c>
    </row>
    <row r="132" spans="1:4" ht="27.75" customHeight="1" x14ac:dyDescent="0.25">
      <c r="A132" s="189">
        <v>222</v>
      </c>
      <c r="B132" s="190" t="s">
        <v>1059</v>
      </c>
      <c r="C132" s="191">
        <v>0</v>
      </c>
      <c r="D132" s="191">
        <v>1.6080000000000001</v>
      </c>
    </row>
    <row r="133" spans="1:4" ht="27.75" customHeight="1" x14ac:dyDescent="0.25">
      <c r="A133" s="189">
        <v>223</v>
      </c>
      <c r="B133" s="190" t="s">
        <v>1060</v>
      </c>
      <c r="C133" s="191">
        <v>0</v>
      </c>
      <c r="D133" s="191">
        <v>1.6080000000000001</v>
      </c>
    </row>
    <row r="134" spans="1:4" ht="27.75" customHeight="1" x14ac:dyDescent="0.25">
      <c r="A134" s="189">
        <v>224</v>
      </c>
      <c r="B134" s="190" t="s">
        <v>1061</v>
      </c>
      <c r="C134" s="191">
        <v>0</v>
      </c>
      <c r="D134" s="191">
        <v>0</v>
      </c>
    </row>
    <row r="135" spans="1:4" ht="27.75" customHeight="1" x14ac:dyDescent="0.25">
      <c r="A135" s="189">
        <v>225</v>
      </c>
      <c r="B135" s="190" t="s">
        <v>1062</v>
      </c>
      <c r="C135" s="191">
        <v>0</v>
      </c>
      <c r="D135" s="191">
        <v>0</v>
      </c>
    </row>
    <row r="136" spans="1:4" ht="27.75" customHeight="1" x14ac:dyDescent="0.25">
      <c r="A136" s="189">
        <v>226</v>
      </c>
      <c r="B136" s="190" t="s">
        <v>1063</v>
      </c>
      <c r="C136" s="191">
        <v>0</v>
      </c>
      <c r="D136" s="191">
        <v>1.6080000000000001</v>
      </c>
    </row>
    <row r="137" spans="1:4" ht="27.75" customHeight="1" x14ac:dyDescent="0.25">
      <c r="A137" s="189">
        <v>229</v>
      </c>
      <c r="B137" s="190" t="s">
        <v>1064</v>
      </c>
      <c r="C137" s="191">
        <v>0</v>
      </c>
      <c r="D137" s="191">
        <v>0</v>
      </c>
    </row>
    <row r="138" spans="1:4" ht="27.75" customHeight="1" x14ac:dyDescent="0.25">
      <c r="A138" s="189">
        <v>230</v>
      </c>
      <c r="B138" s="190" t="s">
        <v>1065</v>
      </c>
      <c r="C138" s="191">
        <v>0</v>
      </c>
      <c r="D138" s="191">
        <v>0</v>
      </c>
    </row>
    <row r="139" spans="1:4" ht="27.75" customHeight="1" x14ac:dyDescent="0.25">
      <c r="A139" s="189">
        <v>231</v>
      </c>
      <c r="B139" s="190" t="s">
        <v>1066</v>
      </c>
      <c r="C139" s="191">
        <v>0</v>
      </c>
      <c r="D139" s="191">
        <v>3.6259999999999999</v>
      </c>
    </row>
    <row r="140" spans="1:4" ht="27.75" customHeight="1" x14ac:dyDescent="0.25">
      <c r="A140" s="189">
        <v>232</v>
      </c>
      <c r="B140" s="190" t="s">
        <v>1067</v>
      </c>
      <c r="C140" s="191">
        <v>0</v>
      </c>
      <c r="D140" s="191">
        <v>3.6259999999999999</v>
      </c>
    </row>
    <row r="141" spans="1:4" ht="27.75" customHeight="1" x14ac:dyDescent="0.25">
      <c r="A141" s="189">
        <v>233</v>
      </c>
      <c r="B141" s="190" t="s">
        <v>1068</v>
      </c>
      <c r="C141" s="191">
        <v>0</v>
      </c>
      <c r="D141" s="191">
        <v>1.6080000000000001</v>
      </c>
    </row>
    <row r="142" spans="1:4" ht="27.75" customHeight="1" x14ac:dyDescent="0.25">
      <c r="A142" s="189">
        <v>234</v>
      </c>
      <c r="B142" s="190" t="s">
        <v>1069</v>
      </c>
      <c r="C142" s="191">
        <v>0</v>
      </c>
      <c r="D142" s="191">
        <v>3.6259999999999999</v>
      </c>
    </row>
    <row r="143" spans="1:4" ht="27.75" customHeight="1" x14ac:dyDescent="0.25">
      <c r="A143" s="189">
        <v>235</v>
      </c>
      <c r="B143" s="190" t="s">
        <v>1070</v>
      </c>
      <c r="C143" s="191">
        <v>0</v>
      </c>
      <c r="D143" s="191">
        <v>3.6259999999999999</v>
      </c>
    </row>
    <row r="144" spans="1:4" ht="27.75" customHeight="1" x14ac:dyDescent="0.25">
      <c r="A144" s="189">
        <v>236</v>
      </c>
      <c r="B144" s="190" t="s">
        <v>1071</v>
      </c>
      <c r="C144" s="191">
        <v>4.3540000000000001</v>
      </c>
      <c r="D144" s="191">
        <v>0</v>
      </c>
    </row>
    <row r="145" spans="1:4" ht="27.75" customHeight="1" x14ac:dyDescent="0.25">
      <c r="A145" s="189">
        <v>237</v>
      </c>
      <c r="B145" s="190" t="s">
        <v>1072</v>
      </c>
      <c r="C145" s="191">
        <v>0</v>
      </c>
      <c r="D145" s="191">
        <v>0</v>
      </c>
    </row>
    <row r="146" spans="1:4" ht="27.75" customHeight="1" x14ac:dyDescent="0.25">
      <c r="A146" s="189">
        <v>238</v>
      </c>
      <c r="B146" s="190" t="s">
        <v>1073</v>
      </c>
      <c r="C146" s="191">
        <v>0</v>
      </c>
      <c r="D146" s="191">
        <v>0</v>
      </c>
    </row>
    <row r="147" spans="1:4" ht="27.75" customHeight="1" x14ac:dyDescent="0.25">
      <c r="A147" s="189">
        <v>239</v>
      </c>
      <c r="B147" s="190" t="s">
        <v>1074</v>
      </c>
      <c r="C147" s="191">
        <v>0</v>
      </c>
      <c r="D147" s="191">
        <v>0</v>
      </c>
    </row>
    <row r="148" spans="1:4" ht="27.75" customHeight="1" x14ac:dyDescent="0.25">
      <c r="A148" s="189">
        <v>240</v>
      </c>
      <c r="B148" s="190" t="s">
        <v>1075</v>
      </c>
      <c r="C148" s="191">
        <v>0</v>
      </c>
      <c r="D148" s="191">
        <v>1.6080000000000001</v>
      </c>
    </row>
    <row r="149" spans="1:4" ht="27.75" customHeight="1" x14ac:dyDescent="0.25">
      <c r="A149" s="189">
        <v>241</v>
      </c>
      <c r="B149" s="190" t="s">
        <v>1076</v>
      </c>
      <c r="C149" s="191">
        <v>0</v>
      </c>
      <c r="D149" s="191">
        <v>0</v>
      </c>
    </row>
    <row r="150" spans="1:4" ht="27.75" customHeight="1" x14ac:dyDescent="0.25">
      <c r="A150" s="189">
        <v>245</v>
      </c>
      <c r="B150" s="190" t="s">
        <v>1077</v>
      </c>
      <c r="C150" s="191">
        <v>0</v>
      </c>
      <c r="D150" s="191">
        <v>0</v>
      </c>
    </row>
    <row r="151" spans="1:4" ht="27.75" customHeight="1" x14ac:dyDescent="0.25">
      <c r="A151" s="189">
        <v>247</v>
      </c>
      <c r="B151" s="190" t="s">
        <v>1078</v>
      </c>
      <c r="C151" s="191">
        <v>0</v>
      </c>
      <c r="D151" s="191">
        <v>0</v>
      </c>
    </row>
    <row r="152" spans="1:4" ht="27.75" customHeight="1" x14ac:dyDescent="0.25">
      <c r="A152" s="189">
        <v>248</v>
      </c>
      <c r="B152" s="190" t="s">
        <v>1079</v>
      </c>
      <c r="C152" s="191">
        <v>0</v>
      </c>
      <c r="D152" s="191">
        <v>0</v>
      </c>
    </row>
    <row r="153" spans="1:4" ht="27.75" customHeight="1" x14ac:dyDescent="0.25">
      <c r="A153" s="189">
        <v>249</v>
      </c>
      <c r="B153" s="190" t="s">
        <v>1080</v>
      </c>
      <c r="C153" s="191">
        <v>0</v>
      </c>
      <c r="D153" s="191">
        <v>0</v>
      </c>
    </row>
    <row r="154" spans="1:4" ht="27.75" customHeight="1" x14ac:dyDescent="0.25">
      <c r="A154" s="189">
        <v>250</v>
      </c>
      <c r="B154" s="190" t="s">
        <v>1081</v>
      </c>
      <c r="C154" s="191">
        <v>0</v>
      </c>
      <c r="D154" s="191">
        <v>0</v>
      </c>
    </row>
    <row r="155" spans="1:4" ht="27.75" customHeight="1" x14ac:dyDescent="0.25">
      <c r="A155" s="189">
        <v>251</v>
      </c>
      <c r="B155" s="190" t="s">
        <v>1082</v>
      </c>
      <c r="C155" s="191">
        <v>0</v>
      </c>
      <c r="D155" s="191">
        <v>0</v>
      </c>
    </row>
    <row r="156" spans="1:4" ht="27.75" customHeight="1" x14ac:dyDescent="0.25">
      <c r="A156" s="189">
        <v>252</v>
      </c>
      <c r="B156" s="190" t="s">
        <v>1083</v>
      </c>
      <c r="C156" s="191">
        <v>0</v>
      </c>
      <c r="D156" s="191">
        <v>0</v>
      </c>
    </row>
    <row r="157" spans="1:4" ht="27.75" customHeight="1" x14ac:dyDescent="0.25">
      <c r="A157" s="189">
        <v>253</v>
      </c>
      <c r="B157" s="190" t="s">
        <v>1084</v>
      </c>
      <c r="C157" s="191">
        <v>0</v>
      </c>
      <c r="D157" s="191">
        <v>0</v>
      </c>
    </row>
    <row r="158" spans="1:4" ht="27.75" customHeight="1" x14ac:dyDescent="0.25">
      <c r="A158" s="189">
        <v>254</v>
      </c>
      <c r="B158" s="190" t="s">
        <v>1085</v>
      </c>
      <c r="C158" s="191">
        <v>0</v>
      </c>
      <c r="D158" s="191">
        <v>0</v>
      </c>
    </row>
    <row r="159" spans="1:4" ht="27.75" customHeight="1" x14ac:dyDescent="0.25">
      <c r="A159" s="189">
        <v>255</v>
      </c>
      <c r="B159" s="190" t="s">
        <v>1086</v>
      </c>
      <c r="C159" s="191">
        <v>0</v>
      </c>
      <c r="D159" s="191">
        <v>2.1669999999999998</v>
      </c>
    </row>
    <row r="160" spans="1:4" ht="27.75" customHeight="1" x14ac:dyDescent="0.25">
      <c r="A160" s="189">
        <v>256</v>
      </c>
      <c r="B160" s="190" t="s">
        <v>1087</v>
      </c>
      <c r="C160" s="191">
        <v>0</v>
      </c>
      <c r="D160" s="191">
        <v>0.6</v>
      </c>
    </row>
    <row r="161" spans="1:4" ht="27.75" customHeight="1" x14ac:dyDescent="0.25">
      <c r="A161" s="189">
        <v>257</v>
      </c>
      <c r="B161" s="190" t="s">
        <v>1088</v>
      </c>
      <c r="C161" s="191">
        <v>0</v>
      </c>
      <c r="D161" s="191">
        <v>1.6080000000000001</v>
      </c>
    </row>
    <row r="162" spans="1:4" ht="27.75" customHeight="1" x14ac:dyDescent="0.25">
      <c r="A162" s="189">
        <v>258</v>
      </c>
      <c r="B162" s="190" t="s">
        <v>1089</v>
      </c>
      <c r="C162" s="191">
        <v>0</v>
      </c>
      <c r="D162" s="191">
        <v>2.1669999999999998</v>
      </c>
    </row>
    <row r="163" spans="1:4" ht="27.75" customHeight="1" x14ac:dyDescent="0.25">
      <c r="A163" s="189">
        <v>259</v>
      </c>
      <c r="B163" s="190" t="s">
        <v>1090</v>
      </c>
      <c r="C163" s="191">
        <v>0</v>
      </c>
      <c r="D163" s="191">
        <v>0</v>
      </c>
    </row>
    <row r="164" spans="1:4" ht="27.75" customHeight="1" x14ac:dyDescent="0.25">
      <c r="A164" s="189">
        <v>260</v>
      </c>
      <c r="B164" s="190" t="s">
        <v>1091</v>
      </c>
      <c r="C164" s="191">
        <v>0</v>
      </c>
      <c r="D164" s="191">
        <v>3.6259999999999999</v>
      </c>
    </row>
    <row r="165" spans="1:4" ht="27.75" customHeight="1" x14ac:dyDescent="0.25">
      <c r="A165" s="189">
        <v>261</v>
      </c>
      <c r="B165" s="190" t="s">
        <v>1092</v>
      </c>
      <c r="C165" s="191">
        <v>0</v>
      </c>
      <c r="D165" s="191">
        <v>3.6259999999999999</v>
      </c>
    </row>
    <row r="166" spans="1:4" ht="27.75" customHeight="1" x14ac:dyDescent="0.25">
      <c r="A166" s="189">
        <v>262</v>
      </c>
      <c r="B166" s="190" t="s">
        <v>1093</v>
      </c>
      <c r="C166" s="191">
        <v>0</v>
      </c>
      <c r="D166" s="191">
        <v>3.6259999999999999</v>
      </c>
    </row>
    <row r="167" spans="1:4" ht="27.75" customHeight="1" x14ac:dyDescent="0.25">
      <c r="A167" s="189">
        <v>263</v>
      </c>
      <c r="B167" s="190" t="s">
        <v>1094</v>
      </c>
      <c r="C167" s="191">
        <v>0</v>
      </c>
      <c r="D167" s="191">
        <v>2.1669999999999998</v>
      </c>
    </row>
    <row r="168" spans="1:4" ht="27.75" customHeight="1" x14ac:dyDescent="0.25">
      <c r="A168" s="189">
        <v>265</v>
      </c>
      <c r="B168" s="190" t="s">
        <v>1095</v>
      </c>
      <c r="C168" s="191">
        <v>0</v>
      </c>
      <c r="D168" s="191">
        <v>2.1669999999999998</v>
      </c>
    </row>
    <row r="169" spans="1:4" ht="27.75" customHeight="1" x14ac:dyDescent="0.25">
      <c r="A169" s="189">
        <v>266</v>
      </c>
      <c r="B169" s="190" t="s">
        <v>1096</v>
      </c>
      <c r="C169" s="191">
        <v>0</v>
      </c>
      <c r="D169" s="191">
        <v>0</v>
      </c>
    </row>
    <row r="170" spans="1:4" ht="27.75" customHeight="1" x14ac:dyDescent="0.25">
      <c r="A170" s="189">
        <v>269</v>
      </c>
      <c r="B170" s="190" t="s">
        <v>1097</v>
      </c>
      <c r="C170" s="191">
        <v>0</v>
      </c>
      <c r="D170" s="191">
        <v>1.6080000000000001</v>
      </c>
    </row>
    <row r="171" spans="1:4" ht="27.75" customHeight="1" x14ac:dyDescent="0.25">
      <c r="A171" s="189">
        <v>270</v>
      </c>
      <c r="B171" s="190" t="s">
        <v>1098</v>
      </c>
      <c r="C171" s="191">
        <v>0</v>
      </c>
      <c r="D171" s="191">
        <v>2.1669999999999998</v>
      </c>
    </row>
    <row r="172" spans="1:4" ht="27.75" customHeight="1" x14ac:dyDescent="0.25">
      <c r="A172" s="189">
        <v>271</v>
      </c>
      <c r="B172" s="190" t="s">
        <v>1099</v>
      </c>
      <c r="C172" s="191">
        <v>0</v>
      </c>
      <c r="D172" s="191">
        <v>2.1669999999999998</v>
      </c>
    </row>
    <row r="173" spans="1:4" ht="27.75" customHeight="1" x14ac:dyDescent="0.25">
      <c r="A173" s="189">
        <v>272</v>
      </c>
      <c r="B173" s="190" t="s">
        <v>1100</v>
      </c>
      <c r="C173" s="191">
        <v>0</v>
      </c>
      <c r="D173" s="191">
        <v>1.6080000000000001</v>
      </c>
    </row>
    <row r="174" spans="1:4" ht="27.75" customHeight="1" x14ac:dyDescent="0.25">
      <c r="A174" s="189">
        <v>273</v>
      </c>
      <c r="B174" s="190" t="s">
        <v>1101</v>
      </c>
      <c r="C174" s="191">
        <v>0</v>
      </c>
      <c r="D174" s="191">
        <v>1.6080000000000001</v>
      </c>
    </row>
    <row r="175" spans="1:4" ht="27.75" customHeight="1" x14ac:dyDescent="0.25">
      <c r="A175" s="189">
        <v>274</v>
      </c>
      <c r="B175" s="190" t="s">
        <v>1102</v>
      </c>
      <c r="C175" s="191">
        <v>0</v>
      </c>
      <c r="D175" s="191">
        <v>0</v>
      </c>
    </row>
    <row r="176" spans="1:4" ht="27.75" customHeight="1" x14ac:dyDescent="0.25">
      <c r="A176" s="189">
        <v>275</v>
      </c>
      <c r="B176" s="190" t="s">
        <v>1103</v>
      </c>
      <c r="C176" s="191">
        <v>0</v>
      </c>
      <c r="D176" s="191">
        <v>0</v>
      </c>
    </row>
    <row r="177" spans="1:4" ht="27.75" customHeight="1" x14ac:dyDescent="0.25">
      <c r="A177" s="189">
        <v>276</v>
      </c>
      <c r="B177" s="190" t="s">
        <v>1104</v>
      </c>
      <c r="C177" s="191">
        <v>0</v>
      </c>
      <c r="D177" s="191">
        <v>0</v>
      </c>
    </row>
    <row r="178" spans="1:4" ht="27.75" customHeight="1" x14ac:dyDescent="0.25">
      <c r="A178" s="189">
        <v>277</v>
      </c>
      <c r="B178" s="190" t="s">
        <v>1105</v>
      </c>
      <c r="C178" s="191">
        <v>0</v>
      </c>
      <c r="D178" s="191">
        <v>0</v>
      </c>
    </row>
    <row r="179" spans="1:4" ht="27.75" customHeight="1" x14ac:dyDescent="0.25">
      <c r="A179" s="189">
        <v>278</v>
      </c>
      <c r="B179" s="190" t="s">
        <v>1106</v>
      </c>
      <c r="C179" s="191">
        <v>0</v>
      </c>
      <c r="D179" s="191">
        <v>0</v>
      </c>
    </row>
    <row r="180" spans="1:4" ht="27.75" customHeight="1" x14ac:dyDescent="0.25">
      <c r="A180" s="189">
        <v>279</v>
      </c>
      <c r="B180" s="190" t="s">
        <v>1107</v>
      </c>
      <c r="C180" s="191">
        <v>0</v>
      </c>
      <c r="D180" s="191">
        <v>2.1669999999999998</v>
      </c>
    </row>
    <row r="181" spans="1:4" ht="27.75" customHeight="1" x14ac:dyDescent="0.25">
      <c r="A181" s="189">
        <v>280</v>
      </c>
      <c r="B181" s="190" t="s">
        <v>1108</v>
      </c>
      <c r="C181" s="191">
        <v>0</v>
      </c>
      <c r="D181" s="191">
        <v>0</v>
      </c>
    </row>
    <row r="182" spans="1:4" ht="27.75" customHeight="1" x14ac:dyDescent="0.25">
      <c r="A182" s="189">
        <v>282</v>
      </c>
      <c r="B182" s="190" t="s">
        <v>1109</v>
      </c>
      <c r="C182" s="191">
        <v>0</v>
      </c>
      <c r="D182" s="191">
        <v>0</v>
      </c>
    </row>
    <row r="183" spans="1:4" ht="27.75" customHeight="1" x14ac:dyDescent="0.25">
      <c r="A183" s="189">
        <v>284</v>
      </c>
      <c r="B183" s="190" t="s">
        <v>1110</v>
      </c>
      <c r="C183" s="191">
        <v>0</v>
      </c>
      <c r="D183" s="191">
        <v>2.1669999999999998</v>
      </c>
    </row>
    <row r="184" spans="1:4" ht="27.75" customHeight="1" x14ac:dyDescent="0.25">
      <c r="A184" s="189">
        <v>285</v>
      </c>
      <c r="B184" s="190" t="s">
        <v>1111</v>
      </c>
      <c r="C184" s="191">
        <v>0</v>
      </c>
      <c r="D184" s="191">
        <v>2.1669999999999998</v>
      </c>
    </row>
    <row r="185" spans="1:4" ht="27.75" customHeight="1" x14ac:dyDescent="0.25">
      <c r="A185" s="189">
        <v>286</v>
      </c>
      <c r="B185" s="190" t="s">
        <v>1112</v>
      </c>
      <c r="C185" s="191">
        <v>0</v>
      </c>
      <c r="D185" s="191">
        <v>0</v>
      </c>
    </row>
    <row r="186" spans="1:4" ht="27.75" customHeight="1" x14ac:dyDescent="0.25">
      <c r="A186" s="189">
        <v>287</v>
      </c>
      <c r="B186" s="190" t="s">
        <v>1113</v>
      </c>
      <c r="C186" s="191">
        <v>0</v>
      </c>
      <c r="D186" s="191">
        <v>2.1669999999999998</v>
      </c>
    </row>
    <row r="187" spans="1:4" ht="27.75" customHeight="1" x14ac:dyDescent="0.25">
      <c r="A187" s="189">
        <v>288</v>
      </c>
      <c r="B187" s="190" t="s">
        <v>1114</v>
      </c>
      <c r="C187" s="191">
        <v>0</v>
      </c>
      <c r="D187" s="191">
        <v>2.1669999999999998</v>
      </c>
    </row>
    <row r="188" spans="1:4" ht="27.75" customHeight="1" x14ac:dyDescent="0.25">
      <c r="A188" s="189">
        <v>289</v>
      </c>
      <c r="B188" s="190" t="s">
        <v>1115</v>
      </c>
      <c r="C188" s="191">
        <v>0</v>
      </c>
      <c r="D188" s="191">
        <v>2.1669999999999998</v>
      </c>
    </row>
    <row r="189" spans="1:4" ht="27.75" customHeight="1" x14ac:dyDescent="0.25">
      <c r="A189" s="189">
        <v>290</v>
      </c>
      <c r="B189" s="190" t="s">
        <v>1116</v>
      </c>
      <c r="C189" s="191">
        <v>0</v>
      </c>
      <c r="D189" s="191">
        <v>2.1669999999999998</v>
      </c>
    </row>
    <row r="190" spans="1:4" ht="27.75" customHeight="1" x14ac:dyDescent="0.25">
      <c r="A190" s="189">
        <v>291</v>
      </c>
      <c r="B190" s="190" t="s">
        <v>1117</v>
      </c>
      <c r="C190" s="191">
        <v>0</v>
      </c>
      <c r="D190" s="191">
        <v>2.1669999999999998</v>
      </c>
    </row>
    <row r="191" spans="1:4" ht="27.75" customHeight="1" x14ac:dyDescent="0.25">
      <c r="A191" s="189">
        <v>292</v>
      </c>
      <c r="B191" s="190" t="s">
        <v>1118</v>
      </c>
      <c r="C191" s="191">
        <v>0</v>
      </c>
      <c r="D191" s="191">
        <v>3.597</v>
      </c>
    </row>
    <row r="192" spans="1:4" ht="27.75" customHeight="1" x14ac:dyDescent="0.25">
      <c r="A192" s="189">
        <v>293</v>
      </c>
      <c r="B192" s="190" t="s">
        <v>1119</v>
      </c>
      <c r="C192" s="191">
        <v>0</v>
      </c>
      <c r="D192" s="191">
        <v>1.6080000000000001</v>
      </c>
    </row>
    <row r="193" spans="1:4" ht="27.75" customHeight="1" x14ac:dyDescent="0.25">
      <c r="A193" s="189">
        <v>295</v>
      </c>
      <c r="B193" s="190" t="s">
        <v>1120</v>
      </c>
      <c r="C193" s="191">
        <v>0</v>
      </c>
      <c r="D193" s="191">
        <v>0</v>
      </c>
    </row>
    <row r="194" spans="1:4" ht="27.75" customHeight="1" x14ac:dyDescent="0.25">
      <c r="A194" s="189">
        <v>299</v>
      </c>
      <c r="B194" s="190" t="s">
        <v>1121</v>
      </c>
      <c r="C194" s="191">
        <v>0</v>
      </c>
      <c r="D194" s="191">
        <v>0</v>
      </c>
    </row>
    <row r="195" spans="1:4" ht="27.75" customHeight="1" x14ac:dyDescent="0.25">
      <c r="A195" s="189">
        <v>302</v>
      </c>
      <c r="B195" s="190" t="s">
        <v>1122</v>
      </c>
      <c r="C195" s="191">
        <v>0</v>
      </c>
      <c r="D195" s="191">
        <v>0</v>
      </c>
    </row>
    <row r="196" spans="1:4" ht="27.75" customHeight="1" x14ac:dyDescent="0.25">
      <c r="A196" s="189">
        <v>303</v>
      </c>
      <c r="B196" s="190" t="s">
        <v>1123</v>
      </c>
      <c r="C196" s="191">
        <v>0</v>
      </c>
      <c r="D196" s="191">
        <v>2.1669999999999998</v>
      </c>
    </row>
    <row r="197" spans="1:4" ht="27.75" customHeight="1" x14ac:dyDescent="0.25">
      <c r="A197" s="189">
        <v>304</v>
      </c>
      <c r="B197" s="190" t="s">
        <v>1124</v>
      </c>
      <c r="C197" s="191">
        <v>0</v>
      </c>
      <c r="D197" s="191">
        <v>0</v>
      </c>
    </row>
    <row r="198" spans="1:4" ht="27.75" customHeight="1" x14ac:dyDescent="0.25">
      <c r="A198" s="189">
        <v>308</v>
      </c>
      <c r="B198" s="190" t="s">
        <v>1125</v>
      </c>
      <c r="C198" s="191">
        <v>0</v>
      </c>
      <c r="D198" s="191">
        <v>0</v>
      </c>
    </row>
    <row r="199" spans="1:4" ht="27.75" customHeight="1" x14ac:dyDescent="0.25">
      <c r="A199" s="189">
        <v>309</v>
      </c>
      <c r="B199" s="190" t="s">
        <v>1126</v>
      </c>
      <c r="C199" s="191">
        <v>0</v>
      </c>
      <c r="D199" s="191">
        <v>1.6080000000000001</v>
      </c>
    </row>
    <row r="200" spans="1:4" ht="27.75" customHeight="1" x14ac:dyDescent="0.25">
      <c r="A200" s="189">
        <v>310</v>
      </c>
      <c r="B200" s="190" t="s">
        <v>1127</v>
      </c>
      <c r="C200" s="191">
        <v>0</v>
      </c>
      <c r="D200" s="191">
        <v>0</v>
      </c>
    </row>
    <row r="201" spans="1:4" ht="27.75" customHeight="1" x14ac:dyDescent="0.25">
      <c r="A201" s="189">
        <v>311</v>
      </c>
      <c r="B201" s="190" t="s">
        <v>1128</v>
      </c>
      <c r="C201" s="191">
        <v>0</v>
      </c>
      <c r="D201" s="191">
        <v>0</v>
      </c>
    </row>
    <row r="202" spans="1:4" ht="27.75" customHeight="1" x14ac:dyDescent="0.25">
      <c r="A202" s="189">
        <v>312</v>
      </c>
      <c r="B202" s="190" t="s">
        <v>1129</v>
      </c>
      <c r="C202" s="191">
        <v>0</v>
      </c>
      <c r="D202" s="191">
        <v>0</v>
      </c>
    </row>
    <row r="203" spans="1:4" ht="27.75" customHeight="1" x14ac:dyDescent="0.25">
      <c r="A203" s="189">
        <v>316</v>
      </c>
      <c r="B203" s="190" t="s">
        <v>1130</v>
      </c>
      <c r="C203" s="191">
        <v>0</v>
      </c>
      <c r="D203" s="191">
        <v>0</v>
      </c>
    </row>
    <row r="204" spans="1:4" ht="27.75" customHeight="1" x14ac:dyDescent="0.25">
      <c r="A204" s="189">
        <v>317</v>
      </c>
      <c r="B204" s="190" t="s">
        <v>1131</v>
      </c>
      <c r="C204" s="191">
        <v>0</v>
      </c>
      <c r="D204" s="191">
        <v>2.1669999999999998</v>
      </c>
    </row>
    <row r="205" spans="1:4" ht="27.75" customHeight="1" x14ac:dyDescent="0.25">
      <c r="A205" s="189">
        <v>318</v>
      </c>
      <c r="B205" s="190" t="s">
        <v>1132</v>
      </c>
      <c r="C205" s="191">
        <v>0</v>
      </c>
      <c r="D205" s="191">
        <v>0</v>
      </c>
    </row>
    <row r="206" spans="1:4" ht="27.75" customHeight="1" x14ac:dyDescent="0.25">
      <c r="A206" s="189">
        <v>319</v>
      </c>
      <c r="B206" s="190" t="s">
        <v>1133</v>
      </c>
      <c r="C206" s="191">
        <v>0</v>
      </c>
      <c r="D206" s="191">
        <v>1.6080000000000001</v>
      </c>
    </row>
    <row r="207" spans="1:4" ht="27.75" customHeight="1" x14ac:dyDescent="0.25">
      <c r="A207" s="189">
        <v>320</v>
      </c>
      <c r="B207" s="190" t="s">
        <v>1134</v>
      </c>
      <c r="C207" s="191">
        <v>0</v>
      </c>
      <c r="D207" s="191">
        <v>1.6080000000000001</v>
      </c>
    </row>
    <row r="208" spans="1:4" ht="27.75" customHeight="1" x14ac:dyDescent="0.25">
      <c r="A208" s="189">
        <v>321</v>
      </c>
      <c r="B208" s="190" t="s">
        <v>1135</v>
      </c>
      <c r="C208" s="191">
        <v>0</v>
      </c>
      <c r="D208" s="191">
        <v>0</v>
      </c>
    </row>
    <row r="209" spans="1:4" ht="27.75" customHeight="1" x14ac:dyDescent="0.25">
      <c r="A209" s="189">
        <v>322</v>
      </c>
      <c r="B209" s="190" t="s">
        <v>1136</v>
      </c>
      <c r="C209" s="191">
        <v>0</v>
      </c>
      <c r="D209" s="191">
        <v>0</v>
      </c>
    </row>
    <row r="210" spans="1:4" ht="27.75" customHeight="1" x14ac:dyDescent="0.25">
      <c r="A210" s="189">
        <v>324</v>
      </c>
      <c r="B210" s="190" t="s">
        <v>1137</v>
      </c>
      <c r="C210" s="191">
        <v>0</v>
      </c>
      <c r="D210" s="191">
        <v>0</v>
      </c>
    </row>
    <row r="211" spans="1:4" ht="27.75" customHeight="1" x14ac:dyDescent="0.25">
      <c r="A211" s="189">
        <v>325</v>
      </c>
      <c r="B211" s="190" t="s">
        <v>1138</v>
      </c>
      <c r="C211" s="191">
        <v>0</v>
      </c>
      <c r="D211" s="191">
        <v>1.6080000000000001</v>
      </c>
    </row>
    <row r="212" spans="1:4" ht="27.75" customHeight="1" x14ac:dyDescent="0.25">
      <c r="A212" s="189">
        <v>326</v>
      </c>
      <c r="B212" s="190" t="s">
        <v>1139</v>
      </c>
      <c r="C212" s="191">
        <v>0</v>
      </c>
      <c r="D212" s="191">
        <v>1.6080000000000001</v>
      </c>
    </row>
    <row r="213" spans="1:4" ht="27.75" customHeight="1" x14ac:dyDescent="0.25">
      <c r="A213" s="189">
        <v>327</v>
      </c>
      <c r="B213" s="190" t="s">
        <v>1140</v>
      </c>
      <c r="C213" s="191">
        <v>0</v>
      </c>
      <c r="D213" s="191">
        <v>0</v>
      </c>
    </row>
    <row r="214" spans="1:4" ht="27.75" customHeight="1" x14ac:dyDescent="0.25">
      <c r="A214" s="189">
        <v>340</v>
      </c>
      <c r="B214" s="190" t="s">
        <v>1141</v>
      </c>
      <c r="C214" s="191">
        <v>0</v>
      </c>
      <c r="D214" s="191">
        <v>3.867</v>
      </c>
    </row>
    <row r="215" spans="1:4" ht="27.75" customHeight="1" x14ac:dyDescent="0.25">
      <c r="A215" s="189">
        <v>341</v>
      </c>
      <c r="B215" s="190" t="s">
        <v>1142</v>
      </c>
      <c r="C215" s="191">
        <v>0</v>
      </c>
      <c r="D215" s="191">
        <v>3.867</v>
      </c>
    </row>
    <row r="216" spans="1:4" ht="27.75" customHeight="1" x14ac:dyDescent="0.25">
      <c r="A216" s="189">
        <v>342</v>
      </c>
      <c r="B216" s="190" t="s">
        <v>1143</v>
      </c>
      <c r="C216" s="191">
        <v>0</v>
      </c>
      <c r="D216" s="191">
        <v>3.867</v>
      </c>
    </row>
    <row r="217" spans="1:4" ht="27.75" customHeight="1" x14ac:dyDescent="0.25">
      <c r="A217" s="189">
        <v>343</v>
      </c>
      <c r="B217" s="190" t="s">
        <v>1144</v>
      </c>
      <c r="C217" s="191">
        <v>0</v>
      </c>
      <c r="D217" s="191">
        <v>3.867</v>
      </c>
    </row>
    <row r="218" spans="1:4" ht="27.75" customHeight="1" x14ac:dyDescent="0.25">
      <c r="A218" s="189">
        <v>344</v>
      </c>
      <c r="B218" s="190" t="s">
        <v>1145</v>
      </c>
      <c r="C218" s="191">
        <v>0</v>
      </c>
      <c r="D218" s="191">
        <v>3.867</v>
      </c>
    </row>
    <row r="219" spans="1:4" ht="27.75" customHeight="1" x14ac:dyDescent="0.25">
      <c r="A219" s="189">
        <v>345</v>
      </c>
      <c r="B219" s="190" t="s">
        <v>1146</v>
      </c>
      <c r="C219" s="191">
        <v>0</v>
      </c>
      <c r="D219" s="191">
        <v>3.867</v>
      </c>
    </row>
    <row r="220" spans="1:4" ht="27.75" customHeight="1" x14ac:dyDescent="0.25">
      <c r="A220" s="189">
        <v>346</v>
      </c>
      <c r="B220" s="190" t="s">
        <v>1147</v>
      </c>
      <c r="C220" s="191">
        <v>0</v>
      </c>
      <c r="D220" s="191">
        <v>3.867</v>
      </c>
    </row>
    <row r="221" spans="1:4" ht="27.75" customHeight="1" x14ac:dyDescent="0.25">
      <c r="A221" s="189">
        <v>347</v>
      </c>
      <c r="B221" s="190" t="s">
        <v>1148</v>
      </c>
      <c r="C221" s="191">
        <v>0</v>
      </c>
      <c r="D221" s="191">
        <v>3.867</v>
      </c>
    </row>
    <row r="222" spans="1:4" ht="27.75" customHeight="1" x14ac:dyDescent="0.25">
      <c r="A222" s="189">
        <v>348</v>
      </c>
      <c r="B222" s="190" t="s">
        <v>1149</v>
      </c>
      <c r="C222" s="191">
        <v>0</v>
      </c>
      <c r="D222" s="191">
        <v>3.867</v>
      </c>
    </row>
    <row r="223" spans="1:4" ht="27.75" customHeight="1" x14ac:dyDescent="0.25">
      <c r="A223" s="189">
        <v>351</v>
      </c>
      <c r="B223" s="190" t="s">
        <v>1150</v>
      </c>
      <c r="C223" s="191">
        <v>0</v>
      </c>
      <c r="D223" s="191">
        <v>3.867</v>
      </c>
    </row>
    <row r="224" spans="1:4" ht="27.75" customHeight="1" x14ac:dyDescent="0.25">
      <c r="A224" s="189">
        <v>352</v>
      </c>
      <c r="B224" s="190" t="s">
        <v>1151</v>
      </c>
      <c r="C224" s="191">
        <v>0</v>
      </c>
      <c r="D224" s="191">
        <v>0.6</v>
      </c>
    </row>
    <row r="225" spans="1:4" ht="27.75" customHeight="1" x14ac:dyDescent="0.25">
      <c r="A225" s="189">
        <v>353</v>
      </c>
      <c r="B225" s="190" t="s">
        <v>1152</v>
      </c>
      <c r="C225" s="191">
        <v>0</v>
      </c>
      <c r="D225" s="191">
        <v>0.6</v>
      </c>
    </row>
    <row r="226" spans="1:4" ht="27.75" customHeight="1" x14ac:dyDescent="0.25">
      <c r="A226" s="189">
        <v>354</v>
      </c>
      <c r="B226" s="190" t="s">
        <v>1153</v>
      </c>
      <c r="C226" s="191">
        <v>0</v>
      </c>
      <c r="D226" s="191">
        <v>0.6</v>
      </c>
    </row>
    <row r="227" spans="1:4" ht="27.75" customHeight="1" x14ac:dyDescent="0.25">
      <c r="A227" s="189">
        <v>355</v>
      </c>
      <c r="B227" s="190" t="s">
        <v>1154</v>
      </c>
      <c r="C227" s="191">
        <v>0</v>
      </c>
      <c r="D227" s="191">
        <v>0.6</v>
      </c>
    </row>
    <row r="228" spans="1:4" ht="27.75" customHeight="1" x14ac:dyDescent="0.25">
      <c r="A228" s="189">
        <v>356</v>
      </c>
      <c r="B228" s="190" t="s">
        <v>1155</v>
      </c>
      <c r="C228" s="191">
        <v>0</v>
      </c>
      <c r="D228" s="191">
        <v>0.6</v>
      </c>
    </row>
    <row r="229" spans="1:4" ht="27.75" customHeight="1" x14ac:dyDescent="0.25">
      <c r="A229" s="189">
        <v>357</v>
      </c>
      <c r="B229" s="190" t="s">
        <v>1156</v>
      </c>
      <c r="C229" s="191">
        <v>0</v>
      </c>
      <c r="D229" s="191">
        <v>0.6</v>
      </c>
    </row>
    <row r="230" spans="1:4" ht="27.75" customHeight="1" x14ac:dyDescent="0.25">
      <c r="A230" s="189">
        <v>358</v>
      </c>
      <c r="B230" s="190" t="s">
        <v>1157</v>
      </c>
      <c r="C230" s="191">
        <v>0</v>
      </c>
      <c r="D230" s="191">
        <v>0.6</v>
      </c>
    </row>
    <row r="231" spans="1:4" ht="27.75" customHeight="1" x14ac:dyDescent="0.25">
      <c r="A231" s="189">
        <v>359</v>
      </c>
      <c r="B231" s="190" t="s">
        <v>1158</v>
      </c>
      <c r="C231" s="191">
        <v>0</v>
      </c>
      <c r="D231" s="191">
        <v>0.6</v>
      </c>
    </row>
    <row r="232" spans="1:4" ht="27.75" customHeight="1" x14ac:dyDescent="0.25">
      <c r="A232" s="189">
        <v>360</v>
      </c>
      <c r="B232" s="190" t="s">
        <v>1159</v>
      </c>
      <c r="C232" s="191">
        <v>0</v>
      </c>
      <c r="D232" s="191">
        <v>0.6</v>
      </c>
    </row>
    <row r="233" spans="1:4" ht="27.75" customHeight="1" x14ac:dyDescent="0.25">
      <c r="A233" s="189">
        <v>361</v>
      </c>
      <c r="B233" s="190" t="s">
        <v>1160</v>
      </c>
      <c r="C233" s="191">
        <v>0</v>
      </c>
      <c r="D233" s="191">
        <v>0.6</v>
      </c>
    </row>
    <row r="234" spans="1:4" ht="27.75" customHeight="1" x14ac:dyDescent="0.25">
      <c r="A234" s="189">
        <v>362</v>
      </c>
      <c r="B234" s="190" t="s">
        <v>1161</v>
      </c>
      <c r="C234" s="191">
        <v>0</v>
      </c>
      <c r="D234" s="191">
        <v>0.6</v>
      </c>
    </row>
    <row r="235" spans="1:4" ht="27.75" customHeight="1" x14ac:dyDescent="0.25">
      <c r="A235" s="189">
        <v>363</v>
      </c>
      <c r="B235" s="190" t="s">
        <v>1162</v>
      </c>
      <c r="C235" s="191">
        <v>0</v>
      </c>
      <c r="D235" s="191">
        <v>0</v>
      </c>
    </row>
    <row r="236" spans="1:4" ht="27.75" customHeight="1" x14ac:dyDescent="0.25">
      <c r="A236" s="189">
        <v>367</v>
      </c>
      <c r="B236" s="190" t="s">
        <v>1163</v>
      </c>
      <c r="C236" s="191">
        <v>0</v>
      </c>
      <c r="D236" s="191">
        <v>0.6</v>
      </c>
    </row>
    <row r="237" spans="1:4" ht="27.75" customHeight="1" x14ac:dyDescent="0.25">
      <c r="A237" s="189">
        <v>368</v>
      </c>
      <c r="B237" s="190" t="s">
        <v>1164</v>
      </c>
      <c r="C237" s="191">
        <v>0</v>
      </c>
      <c r="D237" s="191">
        <v>0.6</v>
      </c>
    </row>
    <row r="238" spans="1:4" ht="27.75" customHeight="1" x14ac:dyDescent="0.25">
      <c r="A238" s="189">
        <v>369</v>
      </c>
      <c r="B238" s="190" t="s">
        <v>1165</v>
      </c>
      <c r="C238" s="191">
        <v>0</v>
      </c>
      <c r="D238" s="191">
        <v>0.6</v>
      </c>
    </row>
    <row r="239" spans="1:4" ht="27.75" customHeight="1" x14ac:dyDescent="0.25">
      <c r="A239" s="189">
        <v>370</v>
      </c>
      <c r="B239" s="190" t="s">
        <v>1166</v>
      </c>
      <c r="C239" s="191">
        <v>0</v>
      </c>
      <c r="D239" s="191">
        <v>0.6</v>
      </c>
    </row>
    <row r="240" spans="1:4" ht="27.75" customHeight="1" x14ac:dyDescent="0.25">
      <c r="A240" s="189">
        <v>371</v>
      </c>
      <c r="B240" s="190" t="s">
        <v>1167</v>
      </c>
      <c r="C240" s="191">
        <v>0</v>
      </c>
      <c r="D240" s="191">
        <v>0.6</v>
      </c>
    </row>
    <row r="241" spans="1:4" ht="27.75" customHeight="1" x14ac:dyDescent="0.25">
      <c r="A241" s="189">
        <v>372</v>
      </c>
      <c r="B241" s="190" t="s">
        <v>1168</v>
      </c>
      <c r="C241" s="191">
        <v>0</v>
      </c>
      <c r="D241" s="191">
        <v>0.6</v>
      </c>
    </row>
    <row r="242" spans="1:4" ht="27.75" customHeight="1" x14ac:dyDescent="0.25">
      <c r="A242" s="189">
        <v>373</v>
      </c>
      <c r="B242" s="190" t="s">
        <v>1169</v>
      </c>
      <c r="C242" s="191">
        <v>0</v>
      </c>
      <c r="D242" s="191">
        <v>0.6</v>
      </c>
    </row>
    <row r="243" spans="1:4" ht="27.75" customHeight="1" x14ac:dyDescent="0.25">
      <c r="A243" s="189">
        <v>374</v>
      </c>
      <c r="B243" s="190" t="s">
        <v>1170</v>
      </c>
      <c r="C243" s="191">
        <v>0</v>
      </c>
      <c r="D243" s="191">
        <v>0.6</v>
      </c>
    </row>
    <row r="244" spans="1:4" ht="27.75" customHeight="1" x14ac:dyDescent="0.25">
      <c r="A244" s="189">
        <v>375</v>
      </c>
      <c r="B244" s="190" t="s">
        <v>1171</v>
      </c>
      <c r="C244" s="191">
        <v>0</v>
      </c>
      <c r="D244" s="191">
        <v>0.6</v>
      </c>
    </row>
    <row r="245" spans="1:4" ht="27.75" customHeight="1" x14ac:dyDescent="0.25">
      <c r="A245" s="189">
        <v>380</v>
      </c>
      <c r="B245" s="190" t="s">
        <v>1172</v>
      </c>
      <c r="C245" s="191">
        <v>0</v>
      </c>
      <c r="D245" s="191">
        <v>0.6</v>
      </c>
    </row>
    <row r="246" spans="1:4" ht="27.75" customHeight="1" x14ac:dyDescent="0.25">
      <c r="A246" s="189">
        <v>381</v>
      </c>
      <c r="B246" s="190" t="s">
        <v>1173</v>
      </c>
      <c r="C246" s="191">
        <v>0</v>
      </c>
      <c r="D246" s="191">
        <v>0.6</v>
      </c>
    </row>
    <row r="247" spans="1:4" ht="27.75" customHeight="1" x14ac:dyDescent="0.25">
      <c r="A247" s="189">
        <v>382</v>
      </c>
      <c r="B247" s="190" t="s">
        <v>1174</v>
      </c>
      <c r="C247" s="191">
        <v>0</v>
      </c>
      <c r="D247" s="191">
        <v>0.6</v>
      </c>
    </row>
    <row r="248" spans="1:4" ht="27.75" customHeight="1" x14ac:dyDescent="0.25">
      <c r="A248" s="189">
        <v>383</v>
      </c>
      <c r="B248" s="190" t="s">
        <v>1175</v>
      </c>
      <c r="C248" s="191">
        <v>0</v>
      </c>
      <c r="D248" s="191">
        <v>0.6</v>
      </c>
    </row>
    <row r="249" spans="1:4" ht="27.75" customHeight="1" x14ac:dyDescent="0.25">
      <c r="A249" s="189">
        <v>384</v>
      </c>
      <c r="B249" s="190" t="s">
        <v>1176</v>
      </c>
      <c r="C249" s="191">
        <v>0</v>
      </c>
      <c r="D249" s="191">
        <v>0.6</v>
      </c>
    </row>
    <row r="250" spans="1:4" ht="27.75" customHeight="1" x14ac:dyDescent="0.25">
      <c r="A250" s="189">
        <v>385</v>
      </c>
      <c r="B250" s="190" t="s">
        <v>1177</v>
      </c>
      <c r="C250" s="191">
        <v>0</v>
      </c>
      <c r="D250" s="191">
        <v>0.6</v>
      </c>
    </row>
    <row r="251" spans="1:4" ht="27.75" customHeight="1" x14ac:dyDescent="0.25">
      <c r="A251" s="189">
        <v>386</v>
      </c>
      <c r="B251" s="190" t="s">
        <v>1178</v>
      </c>
      <c r="C251" s="191">
        <v>0</v>
      </c>
      <c r="D251" s="191">
        <v>0.6</v>
      </c>
    </row>
    <row r="252" spans="1:4" ht="27.75" customHeight="1" x14ac:dyDescent="0.25">
      <c r="A252" s="189">
        <v>387</v>
      </c>
      <c r="B252" s="190" t="s">
        <v>1179</v>
      </c>
      <c r="C252" s="191">
        <v>0</v>
      </c>
      <c r="D252" s="191">
        <v>0.6</v>
      </c>
    </row>
    <row r="253" spans="1:4" ht="27.75" customHeight="1" x14ac:dyDescent="0.25">
      <c r="A253" s="189">
        <v>388</v>
      </c>
      <c r="B253" s="190" t="s">
        <v>1180</v>
      </c>
      <c r="C253" s="191">
        <v>0</v>
      </c>
      <c r="D253" s="191">
        <v>0.6</v>
      </c>
    </row>
    <row r="254" spans="1:4" ht="27.75" customHeight="1" x14ac:dyDescent="0.25">
      <c r="A254" s="189">
        <v>389</v>
      </c>
      <c r="B254" s="190" t="s">
        <v>1181</v>
      </c>
      <c r="C254" s="191">
        <v>0</v>
      </c>
      <c r="D254" s="191">
        <v>0.6</v>
      </c>
    </row>
    <row r="255" spans="1:4" ht="27.75" customHeight="1" x14ac:dyDescent="0.25">
      <c r="A255" s="189">
        <v>390</v>
      </c>
      <c r="B255" s="190" t="s">
        <v>1182</v>
      </c>
      <c r="C255" s="191">
        <v>0</v>
      </c>
      <c r="D255" s="191">
        <v>0.6</v>
      </c>
    </row>
    <row r="256" spans="1:4" ht="27.75" customHeight="1" x14ac:dyDescent="0.25">
      <c r="A256" s="189">
        <v>391</v>
      </c>
      <c r="B256" s="190" t="s">
        <v>1183</v>
      </c>
      <c r="C256" s="191">
        <v>0</v>
      </c>
      <c r="D256" s="191">
        <v>0.6</v>
      </c>
    </row>
    <row r="257" spans="1:4" ht="27.75" customHeight="1" x14ac:dyDescent="0.25">
      <c r="A257" s="189">
        <v>397</v>
      </c>
      <c r="B257" s="190" t="s">
        <v>1184</v>
      </c>
      <c r="C257" s="191">
        <v>0</v>
      </c>
      <c r="D257" s="191">
        <v>0.6</v>
      </c>
    </row>
    <row r="258" spans="1:4" ht="27.75" customHeight="1" x14ac:dyDescent="0.25">
      <c r="A258" s="189">
        <v>400</v>
      </c>
      <c r="B258" s="190" t="s">
        <v>1185</v>
      </c>
      <c r="C258" s="191">
        <v>0</v>
      </c>
      <c r="D258" s="191">
        <v>0</v>
      </c>
    </row>
    <row r="259" spans="1:4" ht="27.75" customHeight="1" x14ac:dyDescent="0.25">
      <c r="A259" s="189">
        <v>401</v>
      </c>
      <c r="B259" s="190" t="s">
        <v>1186</v>
      </c>
      <c r="C259" s="191">
        <v>0</v>
      </c>
      <c r="D259" s="191">
        <v>0</v>
      </c>
    </row>
    <row r="260" spans="1:4" ht="27.75" customHeight="1" x14ac:dyDescent="0.25">
      <c r="A260" s="189">
        <v>402</v>
      </c>
      <c r="B260" s="190" t="s">
        <v>1187</v>
      </c>
      <c r="C260" s="191">
        <v>0</v>
      </c>
      <c r="D260" s="191">
        <v>0</v>
      </c>
    </row>
    <row r="261" spans="1:4" ht="27.75" customHeight="1" x14ac:dyDescent="0.25">
      <c r="A261" s="189">
        <v>403</v>
      </c>
      <c r="B261" s="190" t="s">
        <v>1188</v>
      </c>
      <c r="C261" s="191">
        <v>0</v>
      </c>
      <c r="D261" s="191">
        <v>0</v>
      </c>
    </row>
    <row r="262" spans="1:4" ht="27.75" customHeight="1" x14ac:dyDescent="0.25">
      <c r="A262" s="189">
        <v>404</v>
      </c>
      <c r="B262" s="190" t="s">
        <v>1189</v>
      </c>
      <c r="C262" s="191">
        <v>0</v>
      </c>
      <c r="D262" s="191">
        <v>0</v>
      </c>
    </row>
    <row r="263" spans="1:4" ht="27.75" customHeight="1" x14ac:dyDescent="0.25">
      <c r="A263" s="189">
        <v>405</v>
      </c>
      <c r="B263" s="190" t="s">
        <v>1190</v>
      </c>
      <c r="C263" s="191">
        <v>0</v>
      </c>
      <c r="D263" s="191">
        <v>0</v>
      </c>
    </row>
    <row r="264" spans="1:4" ht="27.75" customHeight="1" x14ac:dyDescent="0.25">
      <c r="A264" s="189">
        <v>406</v>
      </c>
      <c r="B264" s="190" t="s">
        <v>1191</v>
      </c>
      <c r="C264" s="191">
        <v>0</v>
      </c>
      <c r="D264" s="191">
        <v>0</v>
      </c>
    </row>
    <row r="265" spans="1:4" ht="27.75" customHeight="1" x14ac:dyDescent="0.25">
      <c r="A265" s="189">
        <v>407</v>
      </c>
      <c r="B265" s="190" t="s">
        <v>1192</v>
      </c>
      <c r="C265" s="191">
        <v>0</v>
      </c>
      <c r="D265" s="191">
        <v>0</v>
      </c>
    </row>
    <row r="266" spans="1:4" ht="27.75" customHeight="1" x14ac:dyDescent="0.25">
      <c r="A266" s="189">
        <v>408</v>
      </c>
      <c r="B266" s="190" t="s">
        <v>1193</v>
      </c>
      <c r="C266" s="191">
        <v>0</v>
      </c>
      <c r="D266" s="191">
        <v>0</v>
      </c>
    </row>
    <row r="267" spans="1:4" ht="27.75" customHeight="1" x14ac:dyDescent="0.25">
      <c r="A267" s="189">
        <v>409</v>
      </c>
      <c r="B267" s="190" t="s">
        <v>1194</v>
      </c>
      <c r="C267" s="191">
        <v>0</v>
      </c>
      <c r="D267" s="191">
        <v>0</v>
      </c>
    </row>
    <row r="268" spans="1:4" ht="27.75" customHeight="1" x14ac:dyDescent="0.25">
      <c r="A268" s="189">
        <v>410</v>
      </c>
      <c r="B268" s="190" t="s">
        <v>1195</v>
      </c>
      <c r="C268" s="191">
        <v>0</v>
      </c>
      <c r="D268" s="191">
        <v>0</v>
      </c>
    </row>
    <row r="269" spans="1:4" ht="27.75" customHeight="1" x14ac:dyDescent="0.25">
      <c r="A269" s="189">
        <v>411</v>
      </c>
      <c r="B269" s="190" t="s">
        <v>1196</v>
      </c>
      <c r="C269" s="191">
        <v>0</v>
      </c>
      <c r="D269" s="191">
        <v>0</v>
      </c>
    </row>
    <row r="270" spans="1:4" ht="27.75" customHeight="1" x14ac:dyDescent="0.25">
      <c r="A270" s="189">
        <v>412</v>
      </c>
      <c r="B270" s="190" t="s">
        <v>1197</v>
      </c>
      <c r="C270" s="191">
        <v>0</v>
      </c>
      <c r="D270" s="191">
        <v>0</v>
      </c>
    </row>
    <row r="271" spans="1:4" ht="27.75" customHeight="1" x14ac:dyDescent="0.25">
      <c r="A271" s="189">
        <v>417</v>
      </c>
      <c r="B271" s="190" t="s">
        <v>1198</v>
      </c>
      <c r="C271" s="191">
        <v>0</v>
      </c>
      <c r="D271" s="191">
        <v>0</v>
      </c>
    </row>
    <row r="272" spans="1:4" ht="27.75" customHeight="1" x14ac:dyDescent="0.25">
      <c r="A272" s="189">
        <v>418</v>
      </c>
      <c r="B272" s="190" t="s">
        <v>1199</v>
      </c>
      <c r="C272" s="191">
        <v>0</v>
      </c>
      <c r="D272" s="191">
        <v>0</v>
      </c>
    </row>
    <row r="273" spans="1:4" ht="27.75" customHeight="1" x14ac:dyDescent="0.25">
      <c r="A273" s="189">
        <v>419</v>
      </c>
      <c r="B273" s="190" t="s">
        <v>1200</v>
      </c>
      <c r="C273" s="191">
        <v>0</v>
      </c>
      <c r="D273" s="191">
        <v>0</v>
      </c>
    </row>
    <row r="274" spans="1:4" ht="27.75" customHeight="1" x14ac:dyDescent="0.25">
      <c r="A274" s="189">
        <v>421</v>
      </c>
      <c r="B274" s="190" t="s">
        <v>1201</v>
      </c>
      <c r="C274" s="191">
        <v>0</v>
      </c>
      <c r="D274" s="191">
        <v>0.6</v>
      </c>
    </row>
    <row r="275" spans="1:4" ht="27.75" customHeight="1" x14ac:dyDescent="0.25">
      <c r="A275" s="189">
        <v>422</v>
      </c>
      <c r="B275" s="190" t="s">
        <v>1202</v>
      </c>
      <c r="C275" s="191">
        <v>0</v>
      </c>
      <c r="D275" s="191">
        <v>0</v>
      </c>
    </row>
    <row r="276" spans="1:4" ht="27.75" customHeight="1" x14ac:dyDescent="0.25">
      <c r="A276" s="189">
        <v>423</v>
      </c>
      <c r="B276" s="190" t="s">
        <v>1203</v>
      </c>
      <c r="C276" s="191">
        <v>0</v>
      </c>
      <c r="D276" s="191">
        <v>0.6</v>
      </c>
    </row>
    <row r="277" spans="1:4" ht="27.75" customHeight="1" x14ac:dyDescent="0.25">
      <c r="A277" s="189">
        <v>424</v>
      </c>
      <c r="B277" s="190" t="s">
        <v>1204</v>
      </c>
      <c r="C277" s="191">
        <v>0</v>
      </c>
      <c r="D277" s="191">
        <v>0.6</v>
      </c>
    </row>
    <row r="278" spans="1:4" ht="27.75" customHeight="1" x14ac:dyDescent="0.25">
      <c r="A278" s="189">
        <v>425</v>
      </c>
      <c r="B278" s="190" t="s">
        <v>1205</v>
      </c>
      <c r="C278" s="191">
        <v>0</v>
      </c>
      <c r="D278" s="191">
        <v>0.6</v>
      </c>
    </row>
    <row r="279" spans="1:4" ht="27.75" customHeight="1" x14ac:dyDescent="0.25">
      <c r="A279" s="189">
        <v>426</v>
      </c>
      <c r="B279" s="190" t="s">
        <v>1206</v>
      </c>
      <c r="C279" s="191">
        <v>0</v>
      </c>
      <c r="D279" s="191">
        <v>0</v>
      </c>
    </row>
    <row r="280" spans="1:4" ht="27.75" customHeight="1" x14ac:dyDescent="0.25">
      <c r="A280" s="189">
        <v>427</v>
      </c>
      <c r="B280" s="190" t="s">
        <v>1207</v>
      </c>
      <c r="C280" s="191">
        <v>0</v>
      </c>
      <c r="D280" s="191">
        <v>0</v>
      </c>
    </row>
    <row r="281" spans="1:4" ht="27.75" customHeight="1" x14ac:dyDescent="0.25">
      <c r="A281" s="189">
        <v>428</v>
      </c>
      <c r="B281" s="190" t="s">
        <v>1208</v>
      </c>
      <c r="C281" s="191">
        <v>0</v>
      </c>
      <c r="D281" s="191">
        <v>0</v>
      </c>
    </row>
    <row r="282" spans="1:4" ht="27.75" customHeight="1" x14ac:dyDescent="0.25">
      <c r="A282" s="189">
        <v>429</v>
      </c>
      <c r="B282" s="190" t="s">
        <v>1209</v>
      </c>
      <c r="C282" s="191">
        <v>0</v>
      </c>
      <c r="D282" s="191">
        <v>0</v>
      </c>
    </row>
    <row r="283" spans="1:4" ht="27.75" customHeight="1" x14ac:dyDescent="0.25">
      <c r="A283" s="189">
        <v>430</v>
      </c>
      <c r="B283" s="190" t="s">
        <v>1210</v>
      </c>
      <c r="C283" s="191">
        <v>0</v>
      </c>
      <c r="D283" s="191">
        <v>1.6080000000000001</v>
      </c>
    </row>
    <row r="284" spans="1:4" ht="27.75" customHeight="1" x14ac:dyDescent="0.25">
      <c r="A284" s="189">
        <v>431</v>
      </c>
      <c r="B284" s="190" t="s">
        <v>1211</v>
      </c>
      <c r="C284" s="191">
        <v>0</v>
      </c>
      <c r="D284" s="191">
        <v>1.6080000000000001</v>
      </c>
    </row>
    <row r="285" spans="1:4" ht="27.75" customHeight="1" x14ac:dyDescent="0.25">
      <c r="A285" s="189">
        <v>432</v>
      </c>
      <c r="B285" s="190" t="s">
        <v>1212</v>
      </c>
      <c r="C285" s="191">
        <v>0</v>
      </c>
      <c r="D285" s="191">
        <v>1.6080000000000001</v>
      </c>
    </row>
    <row r="286" spans="1:4" ht="27.75" customHeight="1" x14ac:dyDescent="0.25">
      <c r="A286" s="189">
        <v>433</v>
      </c>
      <c r="B286" s="190" t="s">
        <v>1213</v>
      </c>
      <c r="C286" s="191">
        <v>0</v>
      </c>
      <c r="D286" s="191">
        <v>1.6080000000000001</v>
      </c>
    </row>
    <row r="287" spans="1:4" ht="27.75" customHeight="1" x14ac:dyDescent="0.25">
      <c r="A287" s="189">
        <v>434</v>
      </c>
      <c r="B287" s="190" t="s">
        <v>1214</v>
      </c>
      <c r="C287" s="191">
        <v>0</v>
      </c>
      <c r="D287" s="191">
        <v>1.6080000000000001</v>
      </c>
    </row>
    <row r="288" spans="1:4" ht="27.75" customHeight="1" x14ac:dyDescent="0.25">
      <c r="A288" s="189">
        <v>435</v>
      </c>
      <c r="B288" s="190" t="s">
        <v>1215</v>
      </c>
      <c r="C288" s="191">
        <v>0</v>
      </c>
      <c r="D288" s="191">
        <v>1.6080000000000001</v>
      </c>
    </row>
    <row r="289" spans="1:4" ht="27.75" customHeight="1" x14ac:dyDescent="0.25">
      <c r="A289" s="189">
        <v>436</v>
      </c>
      <c r="B289" s="190" t="s">
        <v>1216</v>
      </c>
      <c r="C289" s="191">
        <v>0</v>
      </c>
      <c r="D289" s="191">
        <v>1.6080000000000001</v>
      </c>
    </row>
    <row r="290" spans="1:4" ht="27.75" customHeight="1" x14ac:dyDescent="0.25">
      <c r="A290" s="189">
        <v>437</v>
      </c>
      <c r="B290" s="190" t="s">
        <v>1217</v>
      </c>
      <c r="C290" s="191">
        <v>0</v>
      </c>
      <c r="D290" s="191">
        <v>3.6259999999999999</v>
      </c>
    </row>
    <row r="291" spans="1:4" ht="27.75" customHeight="1" x14ac:dyDescent="0.25">
      <c r="A291" s="189">
        <v>438</v>
      </c>
      <c r="B291" s="190" t="s">
        <v>1218</v>
      </c>
      <c r="C291" s="191">
        <v>0</v>
      </c>
      <c r="D291" s="191">
        <v>3.6259999999999999</v>
      </c>
    </row>
    <row r="292" spans="1:4" ht="27.75" customHeight="1" x14ac:dyDescent="0.25">
      <c r="A292" s="189">
        <v>439</v>
      </c>
      <c r="B292" s="190" t="s">
        <v>1219</v>
      </c>
      <c r="C292" s="191">
        <v>0</v>
      </c>
      <c r="D292" s="191">
        <v>3.6259999999999999</v>
      </c>
    </row>
    <row r="293" spans="1:4" ht="27.75" customHeight="1" x14ac:dyDescent="0.25">
      <c r="A293" s="189">
        <v>440</v>
      </c>
      <c r="B293" s="190" t="s">
        <v>1220</v>
      </c>
      <c r="C293" s="191">
        <v>0</v>
      </c>
      <c r="D293" s="191">
        <v>3.6259999999999999</v>
      </c>
    </row>
    <row r="294" spans="1:4" ht="27.75" customHeight="1" x14ac:dyDescent="0.25">
      <c r="A294" s="189">
        <v>441</v>
      </c>
      <c r="B294" s="190" t="s">
        <v>1221</v>
      </c>
      <c r="C294" s="191">
        <v>0</v>
      </c>
      <c r="D294" s="191">
        <v>3.6259999999999999</v>
      </c>
    </row>
    <row r="295" spans="1:4" ht="27.75" customHeight="1" x14ac:dyDescent="0.25">
      <c r="A295" s="189">
        <v>442</v>
      </c>
      <c r="B295" s="190" t="s">
        <v>1222</v>
      </c>
      <c r="C295" s="191">
        <v>0</v>
      </c>
      <c r="D295" s="191">
        <v>3.6259999999999999</v>
      </c>
    </row>
    <row r="296" spans="1:4" ht="27.75" customHeight="1" x14ac:dyDescent="0.25">
      <c r="A296" s="189">
        <v>443</v>
      </c>
      <c r="B296" s="190" t="s">
        <v>1223</v>
      </c>
      <c r="C296" s="191">
        <v>0</v>
      </c>
      <c r="D296" s="191">
        <v>3.6259999999999999</v>
      </c>
    </row>
    <row r="297" spans="1:4" ht="27.75" customHeight="1" x14ac:dyDescent="0.25">
      <c r="A297" s="189">
        <v>445</v>
      </c>
      <c r="B297" s="190" t="s">
        <v>1224</v>
      </c>
      <c r="C297" s="191">
        <v>10.087999999999999</v>
      </c>
      <c r="D297" s="191">
        <v>1.6080000000000001</v>
      </c>
    </row>
    <row r="298" spans="1:4" ht="27.75" customHeight="1" x14ac:dyDescent="0.25">
      <c r="A298" s="189">
        <v>446</v>
      </c>
      <c r="B298" s="190" t="s">
        <v>1225</v>
      </c>
      <c r="C298" s="191">
        <v>0</v>
      </c>
      <c r="D298" s="191">
        <v>0</v>
      </c>
    </row>
    <row r="299" spans="1:4" ht="27.75" customHeight="1" x14ac:dyDescent="0.25">
      <c r="A299" s="189">
        <v>447</v>
      </c>
      <c r="B299" s="190" t="s">
        <v>1226</v>
      </c>
      <c r="C299" s="191">
        <v>0</v>
      </c>
      <c r="D299" s="191">
        <v>0</v>
      </c>
    </row>
    <row r="300" spans="1:4" ht="27.75" customHeight="1" x14ac:dyDescent="0.25">
      <c r="A300" s="189">
        <v>448</v>
      </c>
      <c r="B300" s="190" t="s">
        <v>1227</v>
      </c>
      <c r="C300" s="191">
        <v>0</v>
      </c>
      <c r="D300" s="191">
        <v>1.6080000000000001</v>
      </c>
    </row>
    <row r="301" spans="1:4" ht="27.75" customHeight="1" x14ac:dyDescent="0.25">
      <c r="A301" s="189">
        <v>449</v>
      </c>
      <c r="B301" s="190" t="s">
        <v>1228</v>
      </c>
      <c r="C301" s="191">
        <v>0</v>
      </c>
      <c r="D301" s="191">
        <v>0</v>
      </c>
    </row>
    <row r="302" spans="1:4" ht="27.75" customHeight="1" x14ac:dyDescent="0.25">
      <c r="A302" s="189">
        <v>450</v>
      </c>
      <c r="B302" s="190" t="s">
        <v>1229</v>
      </c>
      <c r="C302" s="191">
        <v>0</v>
      </c>
      <c r="D302" s="191">
        <v>1.6080000000000001</v>
      </c>
    </row>
    <row r="303" spans="1:4" ht="27.75" customHeight="1" x14ac:dyDescent="0.25">
      <c r="A303" s="189">
        <v>451</v>
      </c>
      <c r="B303" s="190" t="s">
        <v>1230</v>
      </c>
      <c r="C303" s="191">
        <v>0</v>
      </c>
      <c r="D303" s="191">
        <v>1.6080000000000001</v>
      </c>
    </row>
    <row r="304" spans="1:4" ht="27.75" customHeight="1" x14ac:dyDescent="0.25">
      <c r="A304" s="189">
        <v>452</v>
      </c>
      <c r="B304" s="190" t="s">
        <v>1231</v>
      </c>
      <c r="C304" s="191">
        <v>0</v>
      </c>
      <c r="D304" s="191">
        <v>0</v>
      </c>
    </row>
    <row r="305" spans="1:4" ht="27.75" customHeight="1" x14ac:dyDescent="0.25">
      <c r="A305" s="189">
        <v>453</v>
      </c>
      <c r="B305" s="190" t="s">
        <v>1232</v>
      </c>
      <c r="C305" s="191">
        <v>0</v>
      </c>
      <c r="D305" s="191">
        <v>0</v>
      </c>
    </row>
    <row r="306" spans="1:4" ht="27.75" customHeight="1" x14ac:dyDescent="0.25">
      <c r="A306" s="189">
        <v>455</v>
      </c>
      <c r="B306" s="190" t="s">
        <v>1233</v>
      </c>
      <c r="C306" s="191">
        <v>0</v>
      </c>
      <c r="D306" s="191">
        <v>1.6080000000000001</v>
      </c>
    </row>
    <row r="307" spans="1:4" ht="27.75" customHeight="1" x14ac:dyDescent="0.25">
      <c r="A307" s="189">
        <v>456</v>
      </c>
      <c r="B307" s="190" t="s">
        <v>1234</v>
      </c>
      <c r="C307" s="191">
        <v>0</v>
      </c>
      <c r="D307" s="191">
        <v>1.6080000000000001</v>
      </c>
    </row>
    <row r="308" spans="1:4" ht="27.75" customHeight="1" x14ac:dyDescent="0.25">
      <c r="A308" s="189">
        <v>457</v>
      </c>
      <c r="B308" s="190" t="s">
        <v>1235</v>
      </c>
      <c r="C308" s="191">
        <v>0</v>
      </c>
      <c r="D308" s="191">
        <v>1.6080000000000001</v>
      </c>
    </row>
    <row r="309" spans="1:4" ht="27.75" customHeight="1" x14ac:dyDescent="0.25">
      <c r="A309" s="189">
        <v>458</v>
      </c>
      <c r="B309" s="190" t="s">
        <v>1236</v>
      </c>
      <c r="C309" s="191">
        <v>0</v>
      </c>
      <c r="D309" s="191">
        <v>1.6080000000000001</v>
      </c>
    </row>
    <row r="310" spans="1:4" ht="27.75" customHeight="1" x14ac:dyDescent="0.25">
      <c r="A310" s="189">
        <v>459</v>
      </c>
      <c r="B310" s="190" t="s">
        <v>1237</v>
      </c>
      <c r="C310" s="191">
        <v>0</v>
      </c>
      <c r="D310" s="191">
        <v>1.6080000000000001</v>
      </c>
    </row>
    <row r="311" spans="1:4" ht="27.75" customHeight="1" x14ac:dyDescent="0.25">
      <c r="A311" s="189">
        <v>460</v>
      </c>
      <c r="B311" s="190" t="s">
        <v>1238</v>
      </c>
      <c r="C311" s="191">
        <v>0</v>
      </c>
      <c r="D311" s="191">
        <v>1.6080000000000001</v>
      </c>
    </row>
    <row r="312" spans="1:4" ht="27.75" customHeight="1" x14ac:dyDescent="0.25">
      <c r="A312" s="189">
        <v>461</v>
      </c>
      <c r="B312" s="190" t="s">
        <v>1239</v>
      </c>
      <c r="C312" s="191">
        <v>0</v>
      </c>
      <c r="D312" s="191">
        <v>1.6080000000000001</v>
      </c>
    </row>
    <row r="313" spans="1:4" ht="27.75" customHeight="1" x14ac:dyDescent="0.25">
      <c r="A313" s="189">
        <v>462</v>
      </c>
      <c r="B313" s="190" t="s">
        <v>1240</v>
      </c>
      <c r="C313" s="191">
        <v>0</v>
      </c>
      <c r="D313" s="191">
        <v>1.6080000000000001</v>
      </c>
    </row>
    <row r="314" spans="1:4" ht="27.75" customHeight="1" x14ac:dyDescent="0.25">
      <c r="A314" s="189">
        <v>463</v>
      </c>
      <c r="B314" s="190" t="s">
        <v>1241</v>
      </c>
      <c r="C314" s="191">
        <v>0</v>
      </c>
      <c r="D314" s="191">
        <v>3.6259999999999999</v>
      </c>
    </row>
    <row r="315" spans="1:4" ht="27.75" customHeight="1" x14ac:dyDescent="0.25">
      <c r="A315" s="189">
        <v>464</v>
      </c>
      <c r="B315" s="190" t="s">
        <v>1242</v>
      </c>
      <c r="C315" s="191">
        <v>0</v>
      </c>
      <c r="D315" s="191">
        <v>3.6259999999999999</v>
      </c>
    </row>
    <row r="316" spans="1:4" ht="27.75" customHeight="1" x14ac:dyDescent="0.25">
      <c r="A316" s="189">
        <v>465</v>
      </c>
      <c r="B316" s="190" t="s">
        <v>1243</v>
      </c>
      <c r="C316" s="191">
        <v>0</v>
      </c>
      <c r="D316" s="191">
        <v>3.6259999999999999</v>
      </c>
    </row>
    <row r="317" spans="1:4" ht="27.75" customHeight="1" x14ac:dyDescent="0.25">
      <c r="A317" s="189">
        <v>466</v>
      </c>
      <c r="B317" s="190" t="s">
        <v>1244</v>
      </c>
      <c r="C317" s="191">
        <v>0</v>
      </c>
      <c r="D317" s="191">
        <v>3.6259999999999999</v>
      </c>
    </row>
    <row r="318" spans="1:4" ht="27.75" customHeight="1" x14ac:dyDescent="0.25">
      <c r="A318" s="189">
        <v>467</v>
      </c>
      <c r="B318" s="190" t="s">
        <v>1245</v>
      </c>
      <c r="C318" s="191">
        <v>0</v>
      </c>
      <c r="D318" s="191">
        <v>3.6259999999999999</v>
      </c>
    </row>
    <row r="319" spans="1:4" ht="27.75" customHeight="1" x14ac:dyDescent="0.25">
      <c r="A319" s="189">
        <v>468</v>
      </c>
      <c r="B319" s="190" t="s">
        <v>1246</v>
      </c>
      <c r="C319" s="191">
        <v>0</v>
      </c>
      <c r="D319" s="191">
        <v>3.6259999999999999</v>
      </c>
    </row>
    <row r="320" spans="1:4" ht="27.75" customHeight="1" x14ac:dyDescent="0.25">
      <c r="A320" s="189">
        <v>469</v>
      </c>
      <c r="B320" s="190" t="s">
        <v>1247</v>
      </c>
      <c r="C320" s="191">
        <v>0</v>
      </c>
      <c r="D320" s="191">
        <v>0</v>
      </c>
    </row>
    <row r="321" spans="1:4" ht="27.75" customHeight="1" x14ac:dyDescent="0.25">
      <c r="A321" s="189">
        <v>470</v>
      </c>
      <c r="B321" s="190" t="s">
        <v>1248</v>
      </c>
      <c r="C321" s="191">
        <v>0</v>
      </c>
      <c r="D321" s="191">
        <v>0</v>
      </c>
    </row>
    <row r="322" spans="1:4" ht="27.75" customHeight="1" x14ac:dyDescent="0.25">
      <c r="A322" s="189">
        <v>471</v>
      </c>
      <c r="B322" s="190" t="s">
        <v>1249</v>
      </c>
      <c r="C322" s="191">
        <v>0</v>
      </c>
      <c r="D322" s="191">
        <v>0</v>
      </c>
    </row>
    <row r="323" spans="1:4" ht="27.75" customHeight="1" x14ac:dyDescent="0.25">
      <c r="A323" s="189">
        <v>472</v>
      </c>
      <c r="B323" s="190" t="s">
        <v>1250</v>
      </c>
      <c r="C323" s="191">
        <v>0</v>
      </c>
      <c r="D323" s="191">
        <v>0</v>
      </c>
    </row>
    <row r="324" spans="1:4" ht="27.75" customHeight="1" x14ac:dyDescent="0.25">
      <c r="A324" s="189">
        <v>473</v>
      </c>
      <c r="B324" s="190" t="s">
        <v>1251</v>
      </c>
      <c r="C324" s="191">
        <v>0</v>
      </c>
      <c r="D324" s="191">
        <v>0</v>
      </c>
    </row>
    <row r="325" spans="1:4" ht="27.75" customHeight="1" x14ac:dyDescent="0.25">
      <c r="A325" s="189">
        <v>474</v>
      </c>
      <c r="B325" s="190" t="s">
        <v>1252</v>
      </c>
      <c r="C325" s="191">
        <v>0</v>
      </c>
      <c r="D325" s="191">
        <v>2.1669999999999998</v>
      </c>
    </row>
    <row r="326" spans="1:4" ht="27.75" customHeight="1" x14ac:dyDescent="0.25">
      <c r="A326" s="189">
        <v>475</v>
      </c>
      <c r="B326" s="190" t="s">
        <v>1253</v>
      </c>
      <c r="C326" s="191">
        <v>0</v>
      </c>
      <c r="D326" s="191">
        <v>0</v>
      </c>
    </row>
    <row r="327" spans="1:4" ht="27.75" customHeight="1" x14ac:dyDescent="0.25">
      <c r="A327" s="189">
        <v>476</v>
      </c>
      <c r="B327" s="190" t="s">
        <v>1254</v>
      </c>
      <c r="C327" s="191">
        <v>0</v>
      </c>
      <c r="D327" s="191">
        <v>0</v>
      </c>
    </row>
    <row r="328" spans="1:4" ht="27.75" customHeight="1" x14ac:dyDescent="0.25">
      <c r="A328" s="189">
        <v>477</v>
      </c>
      <c r="B328" s="190" t="s">
        <v>1255</v>
      </c>
      <c r="C328" s="191">
        <v>0</v>
      </c>
      <c r="D328" s="191">
        <v>0</v>
      </c>
    </row>
    <row r="329" spans="1:4" ht="27.75" customHeight="1" x14ac:dyDescent="0.25">
      <c r="A329" s="189">
        <v>478</v>
      </c>
      <c r="B329" s="190" t="s">
        <v>1256</v>
      </c>
      <c r="C329" s="191">
        <v>0</v>
      </c>
      <c r="D329" s="191">
        <v>0</v>
      </c>
    </row>
    <row r="330" spans="1:4" ht="27.75" customHeight="1" x14ac:dyDescent="0.25">
      <c r="A330" s="189">
        <v>479</v>
      </c>
      <c r="B330" s="190" t="s">
        <v>1257</v>
      </c>
      <c r="C330" s="191">
        <v>0</v>
      </c>
      <c r="D330" s="191">
        <v>0</v>
      </c>
    </row>
    <row r="331" spans="1:4" ht="27.75" customHeight="1" x14ac:dyDescent="0.25">
      <c r="A331" s="189">
        <v>480</v>
      </c>
      <c r="B331" s="190" t="s">
        <v>1258</v>
      </c>
      <c r="C331" s="191">
        <v>0</v>
      </c>
      <c r="D331" s="191">
        <v>0</v>
      </c>
    </row>
    <row r="332" spans="1:4" ht="27.75" customHeight="1" x14ac:dyDescent="0.25">
      <c r="A332" s="189">
        <v>481</v>
      </c>
      <c r="B332" s="190" t="s">
        <v>1259</v>
      </c>
      <c r="C332" s="191">
        <v>0</v>
      </c>
      <c r="D332" s="191">
        <v>0</v>
      </c>
    </row>
    <row r="333" spans="1:4" ht="27.75" customHeight="1" x14ac:dyDescent="0.25">
      <c r="A333" s="189">
        <v>482</v>
      </c>
      <c r="B333" s="190" t="s">
        <v>1260</v>
      </c>
      <c r="C333" s="191">
        <v>0</v>
      </c>
      <c r="D333" s="191">
        <v>0</v>
      </c>
    </row>
    <row r="334" spans="1:4" ht="27.75" customHeight="1" x14ac:dyDescent="0.25">
      <c r="A334" s="189">
        <v>483</v>
      </c>
      <c r="B334" s="190" t="s">
        <v>1261</v>
      </c>
      <c r="C334" s="191">
        <v>0</v>
      </c>
      <c r="D334" s="191">
        <v>0</v>
      </c>
    </row>
    <row r="335" spans="1:4" ht="27.75" customHeight="1" x14ac:dyDescent="0.25">
      <c r="A335" s="189">
        <v>484</v>
      </c>
      <c r="B335" s="190" t="s">
        <v>1262</v>
      </c>
      <c r="C335" s="191">
        <v>0</v>
      </c>
      <c r="D335" s="191">
        <v>0</v>
      </c>
    </row>
    <row r="336" spans="1:4" ht="27.75" customHeight="1" x14ac:dyDescent="0.25">
      <c r="A336" s="189">
        <v>485</v>
      </c>
      <c r="B336" s="190" t="s">
        <v>1263</v>
      </c>
      <c r="C336" s="191">
        <v>0</v>
      </c>
      <c r="D336" s="191">
        <v>0</v>
      </c>
    </row>
    <row r="337" spans="1:4" ht="27.75" customHeight="1" x14ac:dyDescent="0.25">
      <c r="A337" s="189">
        <v>486</v>
      </c>
      <c r="B337" s="190" t="s">
        <v>1264</v>
      </c>
      <c r="C337" s="191">
        <v>0</v>
      </c>
      <c r="D337" s="191">
        <v>2.1669999999999998</v>
      </c>
    </row>
    <row r="338" spans="1:4" ht="27.75" customHeight="1" x14ac:dyDescent="0.25">
      <c r="A338" s="189">
        <v>487</v>
      </c>
      <c r="B338" s="190" t="s">
        <v>1265</v>
      </c>
      <c r="C338" s="191">
        <v>0</v>
      </c>
      <c r="D338" s="191">
        <v>2.1669999999999998</v>
      </c>
    </row>
    <row r="339" spans="1:4" ht="27.75" customHeight="1" x14ac:dyDescent="0.25">
      <c r="A339" s="189">
        <v>488</v>
      </c>
      <c r="B339" s="190" t="s">
        <v>1266</v>
      </c>
      <c r="C339" s="191">
        <v>0</v>
      </c>
      <c r="D339" s="191">
        <v>2.1669999999999998</v>
      </c>
    </row>
    <row r="340" spans="1:4" ht="27.75" customHeight="1" x14ac:dyDescent="0.25">
      <c r="A340" s="189">
        <v>489</v>
      </c>
      <c r="B340" s="190" t="s">
        <v>1267</v>
      </c>
      <c r="C340" s="191">
        <v>0</v>
      </c>
      <c r="D340" s="191">
        <v>2.1669999999999998</v>
      </c>
    </row>
    <row r="341" spans="1:4" ht="27.75" customHeight="1" x14ac:dyDescent="0.25">
      <c r="A341" s="189">
        <v>490</v>
      </c>
      <c r="B341" s="190" t="s">
        <v>1268</v>
      </c>
      <c r="C341" s="191">
        <v>0</v>
      </c>
      <c r="D341" s="191">
        <v>2.1669999999999998</v>
      </c>
    </row>
    <row r="342" spans="1:4" ht="27.75" customHeight="1" x14ac:dyDescent="0.25">
      <c r="A342" s="189">
        <v>491</v>
      </c>
      <c r="B342" s="190" t="s">
        <v>1269</v>
      </c>
      <c r="C342" s="191">
        <v>0</v>
      </c>
      <c r="D342" s="191">
        <v>2.1669999999999998</v>
      </c>
    </row>
    <row r="343" spans="1:4" ht="27.75" customHeight="1" x14ac:dyDescent="0.25">
      <c r="A343" s="189">
        <v>492</v>
      </c>
      <c r="B343" s="190" t="s">
        <v>1270</v>
      </c>
      <c r="C343" s="191">
        <v>0</v>
      </c>
      <c r="D343" s="191">
        <v>2.1669999999999998</v>
      </c>
    </row>
    <row r="344" spans="1:4" ht="27.75" customHeight="1" x14ac:dyDescent="0.25">
      <c r="A344" s="189">
        <v>493</v>
      </c>
      <c r="B344" s="190" t="s">
        <v>1271</v>
      </c>
      <c r="C344" s="191">
        <v>0</v>
      </c>
      <c r="D344" s="191">
        <v>2.1669999999999998</v>
      </c>
    </row>
    <row r="345" spans="1:4" ht="27.75" customHeight="1" x14ac:dyDescent="0.25">
      <c r="A345" s="189">
        <v>494</v>
      </c>
      <c r="B345" s="190" t="s">
        <v>1272</v>
      </c>
      <c r="C345" s="191">
        <v>0</v>
      </c>
      <c r="D345" s="191">
        <v>2.1669999999999998</v>
      </c>
    </row>
    <row r="346" spans="1:4" ht="27.75" customHeight="1" x14ac:dyDescent="0.25">
      <c r="A346" s="189">
        <v>495</v>
      </c>
      <c r="B346" s="190" t="s">
        <v>1273</v>
      </c>
      <c r="C346" s="191">
        <v>0</v>
      </c>
      <c r="D346" s="191">
        <v>2.1669999999999998</v>
      </c>
    </row>
    <row r="347" spans="1:4" ht="27.75" customHeight="1" x14ac:dyDescent="0.25">
      <c r="A347" s="189">
        <v>496</v>
      </c>
      <c r="B347" s="190" t="s">
        <v>1274</v>
      </c>
      <c r="C347" s="191">
        <v>0</v>
      </c>
      <c r="D347" s="191">
        <v>2.1669999999999998</v>
      </c>
    </row>
    <row r="348" spans="1:4" ht="27.75" customHeight="1" x14ac:dyDescent="0.25">
      <c r="A348" s="189">
        <v>497</v>
      </c>
      <c r="B348" s="190" t="s">
        <v>1275</v>
      </c>
      <c r="C348" s="191">
        <v>0</v>
      </c>
      <c r="D348" s="191">
        <v>2.1669999999999998</v>
      </c>
    </row>
    <row r="349" spans="1:4" ht="27.75" customHeight="1" x14ac:dyDescent="0.25">
      <c r="A349" s="189">
        <v>498</v>
      </c>
      <c r="B349" s="190" t="s">
        <v>1276</v>
      </c>
      <c r="C349" s="191">
        <v>0</v>
      </c>
      <c r="D349" s="191">
        <v>2.1669999999999998</v>
      </c>
    </row>
    <row r="350" spans="1:4" ht="27.75" customHeight="1" x14ac:dyDescent="0.25">
      <c r="A350" s="189">
        <v>499</v>
      </c>
      <c r="B350" s="190" t="s">
        <v>1277</v>
      </c>
      <c r="C350" s="191">
        <v>0</v>
      </c>
      <c r="D350" s="191">
        <v>3.597</v>
      </c>
    </row>
    <row r="351" spans="1:4" ht="27.75" customHeight="1" x14ac:dyDescent="0.25">
      <c r="A351" s="189">
        <v>500</v>
      </c>
      <c r="B351" s="190" t="s">
        <v>1278</v>
      </c>
      <c r="C351" s="191">
        <v>0</v>
      </c>
      <c r="D351" s="191">
        <v>0</v>
      </c>
    </row>
    <row r="352" spans="1:4" ht="27.75" customHeight="1" x14ac:dyDescent="0.25">
      <c r="A352" s="189">
        <v>501</v>
      </c>
      <c r="B352" s="190" t="s">
        <v>1279</v>
      </c>
      <c r="C352" s="191">
        <v>0</v>
      </c>
      <c r="D352" s="191">
        <v>0</v>
      </c>
    </row>
    <row r="353" spans="1:4" ht="27.75" customHeight="1" x14ac:dyDescent="0.25">
      <c r="A353" s="189">
        <v>502</v>
      </c>
      <c r="B353" s="190" t="s">
        <v>1280</v>
      </c>
      <c r="C353" s="191">
        <v>0</v>
      </c>
      <c r="D353" s="191">
        <v>0</v>
      </c>
    </row>
    <row r="354" spans="1:4" ht="27.75" customHeight="1" x14ac:dyDescent="0.25">
      <c r="A354" s="189">
        <v>503</v>
      </c>
      <c r="B354" s="190" t="s">
        <v>1281</v>
      </c>
      <c r="C354" s="191">
        <v>0</v>
      </c>
      <c r="D354" s="191">
        <v>0</v>
      </c>
    </row>
    <row r="355" spans="1:4" ht="27.75" customHeight="1" x14ac:dyDescent="0.25">
      <c r="A355" s="189">
        <v>504</v>
      </c>
      <c r="B355" s="190" t="s">
        <v>1282</v>
      </c>
      <c r="C355" s="191">
        <v>0</v>
      </c>
      <c r="D355" s="191">
        <v>0</v>
      </c>
    </row>
    <row r="356" spans="1:4" ht="27.75" customHeight="1" x14ac:dyDescent="0.25">
      <c r="A356" s="189">
        <v>505</v>
      </c>
      <c r="B356" s="190" t="s">
        <v>1283</v>
      </c>
      <c r="C356" s="191">
        <v>0</v>
      </c>
      <c r="D356" s="191">
        <v>0</v>
      </c>
    </row>
    <row r="357" spans="1:4" ht="27.75" customHeight="1" x14ac:dyDescent="0.25">
      <c r="A357" s="189">
        <v>506</v>
      </c>
      <c r="B357" s="190" t="s">
        <v>1284</v>
      </c>
      <c r="C357" s="191">
        <v>0</v>
      </c>
      <c r="D357" s="191">
        <v>0</v>
      </c>
    </row>
    <row r="358" spans="1:4" ht="27.75" customHeight="1" x14ac:dyDescent="0.25">
      <c r="A358" s="189">
        <v>507</v>
      </c>
      <c r="B358" s="190" t="s">
        <v>1285</v>
      </c>
      <c r="C358" s="191">
        <v>0</v>
      </c>
      <c r="D358" s="191">
        <v>0</v>
      </c>
    </row>
    <row r="359" spans="1:4" ht="27.75" customHeight="1" x14ac:dyDescent="0.25">
      <c r="A359" s="189">
        <v>508</v>
      </c>
      <c r="B359" s="190" t="s">
        <v>1286</v>
      </c>
      <c r="C359" s="191">
        <v>0</v>
      </c>
      <c r="D359" s="191">
        <v>0</v>
      </c>
    </row>
    <row r="360" spans="1:4" ht="27.75" customHeight="1" x14ac:dyDescent="0.25">
      <c r="A360" s="189">
        <v>509</v>
      </c>
      <c r="B360" s="190" t="s">
        <v>1287</v>
      </c>
      <c r="C360" s="191">
        <v>0</v>
      </c>
      <c r="D360" s="191">
        <v>0</v>
      </c>
    </row>
    <row r="361" spans="1:4" ht="27.75" customHeight="1" x14ac:dyDescent="0.25">
      <c r="A361" s="189">
        <v>510</v>
      </c>
      <c r="B361" s="190" t="s">
        <v>1288</v>
      </c>
      <c r="C361" s="191">
        <v>0</v>
      </c>
      <c r="D361" s="191">
        <v>0</v>
      </c>
    </row>
    <row r="362" spans="1:4" ht="27.75" customHeight="1" x14ac:dyDescent="0.25">
      <c r="A362" s="189">
        <v>511</v>
      </c>
      <c r="B362" s="190" t="s">
        <v>1289</v>
      </c>
      <c r="C362" s="191">
        <v>0</v>
      </c>
      <c r="D362" s="191">
        <v>0</v>
      </c>
    </row>
    <row r="363" spans="1:4" ht="27.75" customHeight="1" x14ac:dyDescent="0.25">
      <c r="A363" s="189">
        <v>512</v>
      </c>
      <c r="B363" s="190" t="s">
        <v>1290</v>
      </c>
      <c r="C363" s="191">
        <v>0</v>
      </c>
      <c r="D363" s="191">
        <v>0</v>
      </c>
    </row>
    <row r="364" spans="1:4" ht="27.75" customHeight="1" x14ac:dyDescent="0.25">
      <c r="A364" s="189">
        <v>513</v>
      </c>
      <c r="B364" s="190" t="s">
        <v>1291</v>
      </c>
      <c r="C364" s="191">
        <v>0</v>
      </c>
      <c r="D364" s="191">
        <v>0</v>
      </c>
    </row>
    <row r="365" spans="1:4" ht="27.75" customHeight="1" x14ac:dyDescent="0.25">
      <c r="A365" s="189">
        <v>514</v>
      </c>
      <c r="B365" s="190" t="s">
        <v>1292</v>
      </c>
      <c r="C365" s="191">
        <v>0</v>
      </c>
      <c r="D365" s="191">
        <v>2.1669999999999998</v>
      </c>
    </row>
    <row r="366" spans="1:4" ht="27.75" customHeight="1" x14ac:dyDescent="0.25">
      <c r="A366" s="189">
        <v>515</v>
      </c>
      <c r="B366" s="190" t="s">
        <v>1293</v>
      </c>
      <c r="C366" s="191">
        <v>0</v>
      </c>
      <c r="D366" s="191">
        <v>3.597</v>
      </c>
    </row>
    <row r="367" spans="1:4" ht="27.75" customHeight="1" x14ac:dyDescent="0.25">
      <c r="A367" s="189">
        <v>516</v>
      </c>
      <c r="B367" s="190" t="s">
        <v>1294</v>
      </c>
      <c r="C367" s="191">
        <v>0</v>
      </c>
      <c r="D367" s="191">
        <v>2.1669999999999998</v>
      </c>
    </row>
    <row r="368" spans="1:4" ht="27.75" customHeight="1" x14ac:dyDescent="0.25">
      <c r="A368" s="189">
        <v>517</v>
      </c>
      <c r="B368" s="190" t="s">
        <v>1295</v>
      </c>
      <c r="C368" s="191">
        <v>0</v>
      </c>
      <c r="D368" s="191">
        <v>2.1669999999999998</v>
      </c>
    </row>
    <row r="369" spans="1:4" ht="27.75" customHeight="1" x14ac:dyDescent="0.25">
      <c r="A369" s="189">
        <v>518</v>
      </c>
      <c r="B369" s="190" t="s">
        <v>1296</v>
      </c>
      <c r="C369" s="191">
        <v>0</v>
      </c>
      <c r="D369" s="191">
        <v>2.1669999999999998</v>
      </c>
    </row>
    <row r="370" spans="1:4" ht="27.75" customHeight="1" x14ac:dyDescent="0.25">
      <c r="A370" s="189">
        <v>519</v>
      </c>
      <c r="B370" s="190" t="s">
        <v>1297</v>
      </c>
      <c r="C370" s="191">
        <v>0</v>
      </c>
      <c r="D370" s="191">
        <v>3.597</v>
      </c>
    </row>
    <row r="371" spans="1:4" ht="27.75" customHeight="1" x14ac:dyDescent="0.25">
      <c r="A371" s="189">
        <v>520</v>
      </c>
      <c r="B371" s="190" t="s">
        <v>1298</v>
      </c>
      <c r="C371" s="191">
        <v>0</v>
      </c>
      <c r="D371" s="191">
        <v>3.597</v>
      </c>
    </row>
    <row r="372" spans="1:4" ht="27.75" customHeight="1" x14ac:dyDescent="0.25">
      <c r="A372" s="189">
        <v>521</v>
      </c>
      <c r="B372" s="190" t="s">
        <v>1299</v>
      </c>
      <c r="C372" s="191">
        <v>0</v>
      </c>
      <c r="D372" s="191">
        <v>3.597</v>
      </c>
    </row>
    <row r="373" spans="1:4" ht="27.75" customHeight="1" x14ac:dyDescent="0.25">
      <c r="A373" s="189">
        <v>522</v>
      </c>
      <c r="B373" s="190" t="s">
        <v>1300</v>
      </c>
      <c r="C373" s="191">
        <v>0</v>
      </c>
      <c r="D373" s="191">
        <v>3.597</v>
      </c>
    </row>
    <row r="374" spans="1:4" ht="27.75" customHeight="1" x14ac:dyDescent="0.25">
      <c r="A374" s="189">
        <v>523</v>
      </c>
      <c r="B374" s="190" t="s">
        <v>1301</v>
      </c>
      <c r="C374" s="191">
        <v>0</v>
      </c>
      <c r="D374" s="191">
        <v>3.597</v>
      </c>
    </row>
    <row r="375" spans="1:4" ht="27.75" customHeight="1" x14ac:dyDescent="0.25">
      <c r="A375" s="189">
        <v>524</v>
      </c>
      <c r="B375" s="190" t="s">
        <v>1302</v>
      </c>
      <c r="C375" s="191">
        <v>0</v>
      </c>
      <c r="D375" s="191">
        <v>3.597</v>
      </c>
    </row>
    <row r="376" spans="1:4" ht="27.75" customHeight="1" x14ac:dyDescent="0.25">
      <c r="A376" s="189">
        <v>525</v>
      </c>
      <c r="B376" s="190" t="s">
        <v>1303</v>
      </c>
      <c r="C376" s="191">
        <v>0</v>
      </c>
      <c r="D376" s="191">
        <v>2.1669999999999998</v>
      </c>
    </row>
    <row r="377" spans="1:4" ht="27.75" customHeight="1" x14ac:dyDescent="0.25">
      <c r="A377" s="189">
        <v>526</v>
      </c>
      <c r="B377" s="190" t="s">
        <v>1304</v>
      </c>
      <c r="C377" s="191">
        <v>0</v>
      </c>
      <c r="D377" s="191">
        <v>2.1669999999999998</v>
      </c>
    </row>
    <row r="378" spans="1:4" ht="27.75" customHeight="1" x14ac:dyDescent="0.25">
      <c r="A378" s="189">
        <v>527</v>
      </c>
      <c r="B378" s="190" t="s">
        <v>1305</v>
      </c>
      <c r="C378" s="191">
        <v>0</v>
      </c>
      <c r="D378" s="191">
        <v>2.1669999999999998</v>
      </c>
    </row>
    <row r="379" spans="1:4" ht="27.75" customHeight="1" x14ac:dyDescent="0.25">
      <c r="A379" s="189">
        <v>528</v>
      </c>
      <c r="B379" s="190" t="s">
        <v>1306</v>
      </c>
      <c r="C379" s="191">
        <v>0</v>
      </c>
      <c r="D379" s="191">
        <v>2.1669999999999998</v>
      </c>
    </row>
    <row r="380" spans="1:4" ht="27.75" customHeight="1" x14ac:dyDescent="0.25">
      <c r="A380" s="189">
        <v>529</v>
      </c>
      <c r="B380" s="190" t="s">
        <v>1307</v>
      </c>
      <c r="C380" s="191">
        <v>0</v>
      </c>
      <c r="D380" s="191">
        <v>2.1669999999999998</v>
      </c>
    </row>
    <row r="381" spans="1:4" ht="27.75" customHeight="1" x14ac:dyDescent="0.25">
      <c r="A381" s="189">
        <v>530</v>
      </c>
      <c r="B381" s="190" t="s">
        <v>1308</v>
      </c>
      <c r="C381" s="191">
        <v>0</v>
      </c>
      <c r="D381" s="191">
        <v>2.1669999999999998</v>
      </c>
    </row>
    <row r="382" spans="1:4" ht="27.75" customHeight="1" x14ac:dyDescent="0.25">
      <c r="A382" s="189">
        <v>531</v>
      </c>
      <c r="B382" s="190" t="s">
        <v>1309</v>
      </c>
      <c r="C382" s="191">
        <v>0</v>
      </c>
      <c r="D382" s="191">
        <v>2.1669999999999998</v>
      </c>
    </row>
    <row r="383" spans="1:4" ht="27.75" customHeight="1" x14ac:dyDescent="0.25">
      <c r="A383" s="189">
        <v>532</v>
      </c>
      <c r="B383" s="190" t="s">
        <v>1310</v>
      </c>
      <c r="C383" s="191">
        <v>0</v>
      </c>
      <c r="D383" s="191">
        <v>3.597</v>
      </c>
    </row>
    <row r="384" spans="1:4" ht="27.75" customHeight="1" x14ac:dyDescent="0.25">
      <c r="A384" s="189">
        <v>533</v>
      </c>
      <c r="B384" s="190" t="s">
        <v>1311</v>
      </c>
      <c r="C384" s="191">
        <v>0</v>
      </c>
      <c r="D384" s="191">
        <v>3.0190000000000001</v>
      </c>
    </row>
    <row r="385" spans="1:4" ht="27.75" customHeight="1" x14ac:dyDescent="0.25">
      <c r="A385" s="189">
        <v>534</v>
      </c>
      <c r="B385" s="190" t="s">
        <v>1312</v>
      </c>
      <c r="C385" s="191">
        <v>0</v>
      </c>
      <c r="D385" s="191">
        <v>3.0190000000000001</v>
      </c>
    </row>
    <row r="386" spans="1:4" ht="27.75" customHeight="1" x14ac:dyDescent="0.25">
      <c r="A386" s="189">
        <v>535</v>
      </c>
      <c r="B386" s="190" t="s">
        <v>1313</v>
      </c>
      <c r="C386" s="191">
        <v>0</v>
      </c>
      <c r="D386" s="191">
        <v>3.0190000000000001</v>
      </c>
    </row>
    <row r="387" spans="1:4" ht="27.75" customHeight="1" x14ac:dyDescent="0.25">
      <c r="A387" s="189">
        <v>536</v>
      </c>
      <c r="B387" s="190" t="s">
        <v>1314</v>
      </c>
      <c r="C387" s="191">
        <v>0</v>
      </c>
      <c r="D387" s="191">
        <v>3.0190000000000001</v>
      </c>
    </row>
    <row r="388" spans="1:4" ht="27.75" customHeight="1" x14ac:dyDescent="0.25">
      <c r="A388" s="189">
        <v>537</v>
      </c>
      <c r="B388" s="190" t="s">
        <v>1315</v>
      </c>
      <c r="C388" s="191">
        <v>0</v>
      </c>
      <c r="D388" s="191">
        <v>3.0190000000000001</v>
      </c>
    </row>
    <row r="389" spans="1:4" ht="27.75" customHeight="1" x14ac:dyDescent="0.25">
      <c r="A389" s="189">
        <v>538</v>
      </c>
      <c r="B389" s="190" t="s">
        <v>1316</v>
      </c>
      <c r="C389" s="191">
        <v>0</v>
      </c>
      <c r="D389" s="191">
        <v>4.0549999999999997</v>
      </c>
    </row>
    <row r="390" spans="1:4" ht="27.75" customHeight="1" x14ac:dyDescent="0.25">
      <c r="A390" s="189">
        <v>539</v>
      </c>
      <c r="B390" s="190" t="s">
        <v>1317</v>
      </c>
      <c r="C390" s="191">
        <v>0</v>
      </c>
      <c r="D390" s="191">
        <v>3.0190000000000001</v>
      </c>
    </row>
    <row r="391" spans="1:4" ht="27.75" customHeight="1" x14ac:dyDescent="0.25">
      <c r="A391" s="189">
        <v>540</v>
      </c>
      <c r="B391" s="190" t="s">
        <v>1318</v>
      </c>
      <c r="C391" s="191">
        <v>0</v>
      </c>
      <c r="D391" s="191">
        <v>3.0190000000000001</v>
      </c>
    </row>
    <row r="392" spans="1:4" ht="27.75" customHeight="1" x14ac:dyDescent="0.25">
      <c r="A392" s="189">
        <v>541</v>
      </c>
      <c r="B392" s="190" t="s">
        <v>1319</v>
      </c>
      <c r="C392" s="191">
        <v>0</v>
      </c>
      <c r="D392" s="191">
        <v>3.0190000000000001</v>
      </c>
    </row>
    <row r="393" spans="1:4" ht="27.75" customHeight="1" x14ac:dyDescent="0.25">
      <c r="A393" s="189">
        <v>542</v>
      </c>
      <c r="B393" s="190" t="s">
        <v>1320</v>
      </c>
      <c r="C393" s="191">
        <v>0</v>
      </c>
      <c r="D393" s="191">
        <v>3.0190000000000001</v>
      </c>
    </row>
    <row r="394" spans="1:4" ht="27.75" customHeight="1" x14ac:dyDescent="0.25">
      <c r="A394" s="189">
        <v>543</v>
      </c>
      <c r="B394" s="190" t="s">
        <v>1321</v>
      </c>
      <c r="C394" s="191">
        <v>0</v>
      </c>
      <c r="D394" s="191">
        <v>3.0190000000000001</v>
      </c>
    </row>
    <row r="395" spans="1:4" ht="27.75" customHeight="1" x14ac:dyDescent="0.25">
      <c r="A395" s="189">
        <v>546</v>
      </c>
      <c r="B395" s="190" t="s">
        <v>1322</v>
      </c>
      <c r="C395" s="191">
        <v>0</v>
      </c>
      <c r="D395" s="191">
        <v>2.1669999999999998</v>
      </c>
    </row>
    <row r="396" spans="1:4" ht="27.75" customHeight="1" x14ac:dyDescent="0.25">
      <c r="A396" s="189">
        <v>547</v>
      </c>
      <c r="B396" s="190" t="s">
        <v>1323</v>
      </c>
      <c r="C396" s="191">
        <v>0</v>
      </c>
      <c r="D396" s="191">
        <v>2.1669999999999998</v>
      </c>
    </row>
    <row r="397" spans="1:4" ht="27.75" customHeight="1" x14ac:dyDescent="0.25">
      <c r="A397" s="189">
        <v>548</v>
      </c>
      <c r="B397" s="190" t="s">
        <v>1324</v>
      </c>
      <c r="C397" s="191">
        <v>0</v>
      </c>
      <c r="D397" s="191">
        <v>2.1669999999999998</v>
      </c>
    </row>
    <row r="398" spans="1:4" ht="27.75" customHeight="1" x14ac:dyDescent="0.25">
      <c r="A398" s="189">
        <v>549</v>
      </c>
      <c r="B398" s="190" t="s">
        <v>1325</v>
      </c>
      <c r="C398" s="191">
        <v>0</v>
      </c>
      <c r="D398" s="191">
        <v>2.1669999999999998</v>
      </c>
    </row>
    <row r="399" spans="1:4" ht="27.75" customHeight="1" x14ac:dyDescent="0.25">
      <c r="A399" s="189">
        <v>550</v>
      </c>
      <c r="B399" s="190" t="s">
        <v>1326</v>
      </c>
      <c r="C399" s="191">
        <v>0</v>
      </c>
      <c r="D399" s="191">
        <v>2.1669999999999998</v>
      </c>
    </row>
    <row r="400" spans="1:4" ht="27.75" customHeight="1" x14ac:dyDescent="0.25">
      <c r="A400" s="189">
        <v>551</v>
      </c>
      <c r="B400" s="190" t="s">
        <v>1327</v>
      </c>
      <c r="C400" s="191">
        <v>0</v>
      </c>
      <c r="D400" s="191">
        <v>2.1669999999999998</v>
      </c>
    </row>
    <row r="401" spans="1:4" ht="27.75" customHeight="1" x14ac:dyDescent="0.25">
      <c r="A401" s="189">
        <v>552</v>
      </c>
      <c r="B401" s="190" t="s">
        <v>1328</v>
      </c>
      <c r="C401" s="191">
        <v>0</v>
      </c>
      <c r="D401" s="191">
        <v>2.1669999999999998</v>
      </c>
    </row>
    <row r="402" spans="1:4" ht="27.75" customHeight="1" x14ac:dyDescent="0.25">
      <c r="A402" s="189">
        <v>553</v>
      </c>
      <c r="B402" s="190" t="s">
        <v>1329</v>
      </c>
      <c r="C402" s="191">
        <v>0</v>
      </c>
      <c r="D402" s="191">
        <v>2.1669999999999998</v>
      </c>
    </row>
    <row r="403" spans="1:4" ht="27.75" customHeight="1" x14ac:dyDescent="0.25">
      <c r="A403" s="189">
        <v>554</v>
      </c>
      <c r="B403" s="190" t="s">
        <v>1330</v>
      </c>
      <c r="C403" s="191">
        <v>0</v>
      </c>
      <c r="D403" s="191">
        <v>2.1669999999999998</v>
      </c>
    </row>
    <row r="404" spans="1:4" ht="27.75" customHeight="1" x14ac:dyDescent="0.25">
      <c r="A404" s="189">
        <v>555</v>
      </c>
      <c r="B404" s="190" t="s">
        <v>1331</v>
      </c>
      <c r="C404" s="191">
        <v>0</v>
      </c>
      <c r="D404" s="191">
        <v>2.1669999999999998</v>
      </c>
    </row>
    <row r="405" spans="1:4" ht="27.75" customHeight="1" x14ac:dyDescent="0.25">
      <c r="A405" s="189">
        <v>556</v>
      </c>
      <c r="B405" s="190" t="s">
        <v>1332</v>
      </c>
      <c r="C405" s="191">
        <v>0</v>
      </c>
      <c r="D405" s="191">
        <v>2.1669999999999998</v>
      </c>
    </row>
    <row r="406" spans="1:4" ht="27.75" customHeight="1" x14ac:dyDescent="0.25">
      <c r="A406" s="189">
        <v>557</v>
      </c>
      <c r="B406" s="190" t="s">
        <v>1333</v>
      </c>
      <c r="C406" s="191">
        <v>0</v>
      </c>
      <c r="D406" s="191">
        <v>3.9510000000000001</v>
      </c>
    </row>
    <row r="407" spans="1:4" ht="27.75" customHeight="1" x14ac:dyDescent="0.25">
      <c r="A407" s="189">
        <v>558</v>
      </c>
      <c r="B407" s="190" t="s">
        <v>1334</v>
      </c>
      <c r="C407" s="191">
        <v>0</v>
      </c>
      <c r="D407" s="191">
        <v>3.9510000000000001</v>
      </c>
    </row>
    <row r="408" spans="1:4" ht="27.75" customHeight="1" x14ac:dyDescent="0.25">
      <c r="A408" s="189">
        <v>559</v>
      </c>
      <c r="B408" s="190" t="s">
        <v>1335</v>
      </c>
      <c r="C408" s="191">
        <v>0</v>
      </c>
      <c r="D408" s="191">
        <v>3.9510000000000001</v>
      </c>
    </row>
    <row r="409" spans="1:4" ht="27.75" customHeight="1" x14ac:dyDescent="0.25">
      <c r="A409" s="189">
        <v>560</v>
      </c>
      <c r="B409" s="190" t="s">
        <v>1336</v>
      </c>
      <c r="C409" s="191">
        <v>0</v>
      </c>
      <c r="D409" s="191">
        <v>2.1669999999999998</v>
      </c>
    </row>
    <row r="410" spans="1:4" ht="27.75" customHeight="1" x14ac:dyDescent="0.25">
      <c r="A410" s="189">
        <v>561</v>
      </c>
      <c r="B410" s="190" t="s">
        <v>1337</v>
      </c>
      <c r="C410" s="191">
        <v>0</v>
      </c>
      <c r="D410" s="191">
        <v>3.9510000000000001</v>
      </c>
    </row>
    <row r="411" spans="1:4" ht="27.75" customHeight="1" x14ac:dyDescent="0.25">
      <c r="A411" s="189">
        <v>562</v>
      </c>
      <c r="B411" s="190" t="s">
        <v>1338</v>
      </c>
      <c r="C411" s="191">
        <v>0</v>
      </c>
      <c r="D411" s="191">
        <v>3.9510000000000001</v>
      </c>
    </row>
    <row r="412" spans="1:4" ht="27.75" customHeight="1" x14ac:dyDescent="0.25">
      <c r="A412" s="189">
        <v>563</v>
      </c>
      <c r="B412" s="190" t="s">
        <v>1339</v>
      </c>
      <c r="C412" s="191">
        <v>0</v>
      </c>
      <c r="D412" s="191">
        <v>2.1669999999999998</v>
      </c>
    </row>
    <row r="413" spans="1:4" ht="27.75" customHeight="1" x14ac:dyDescent="0.25">
      <c r="A413" s="189">
        <v>564</v>
      </c>
      <c r="B413" s="190" t="s">
        <v>1340</v>
      </c>
      <c r="C413" s="191">
        <v>0</v>
      </c>
      <c r="D413" s="191">
        <v>4.0549999999999997</v>
      </c>
    </row>
    <row r="414" spans="1:4" ht="27.75" customHeight="1" x14ac:dyDescent="0.25">
      <c r="A414" s="189">
        <v>565</v>
      </c>
      <c r="B414" s="190" t="s">
        <v>1341</v>
      </c>
      <c r="C414" s="191">
        <v>0</v>
      </c>
      <c r="D414" s="191">
        <v>4.0549999999999997</v>
      </c>
    </row>
    <row r="415" spans="1:4" ht="27.75" customHeight="1" x14ac:dyDescent="0.25">
      <c r="A415" s="189">
        <v>566</v>
      </c>
      <c r="B415" s="190" t="s">
        <v>1342</v>
      </c>
      <c r="C415" s="191">
        <v>0</v>
      </c>
      <c r="D415" s="191">
        <v>4.0549999999999997</v>
      </c>
    </row>
    <row r="416" spans="1:4" ht="27.75" customHeight="1" x14ac:dyDescent="0.25">
      <c r="A416" s="189">
        <v>567</v>
      </c>
      <c r="B416" s="190" t="s">
        <v>1343</v>
      </c>
      <c r="C416" s="191">
        <v>0</v>
      </c>
      <c r="D416" s="191">
        <v>4.0549999999999997</v>
      </c>
    </row>
    <row r="417" spans="1:4" ht="27.75" customHeight="1" x14ac:dyDescent="0.25">
      <c r="A417" s="189">
        <v>568</v>
      </c>
      <c r="B417" s="190" t="s">
        <v>1344</v>
      </c>
      <c r="C417" s="191">
        <v>0</v>
      </c>
      <c r="D417" s="191">
        <v>4.0549999999999997</v>
      </c>
    </row>
    <row r="418" spans="1:4" ht="27.75" customHeight="1" x14ac:dyDescent="0.25">
      <c r="A418" s="189">
        <v>569</v>
      </c>
      <c r="B418" s="190" t="s">
        <v>1345</v>
      </c>
      <c r="C418" s="191">
        <v>0</v>
      </c>
      <c r="D418" s="191">
        <v>4.0549999999999997</v>
      </c>
    </row>
    <row r="419" spans="1:4" ht="27.75" customHeight="1" x14ac:dyDescent="0.25">
      <c r="A419" s="189">
        <v>572</v>
      </c>
      <c r="B419" s="190" t="s">
        <v>1346</v>
      </c>
      <c r="C419" s="191">
        <v>0</v>
      </c>
      <c r="D419" s="191">
        <v>2.1669999999999998</v>
      </c>
    </row>
    <row r="420" spans="1:4" ht="27.75" customHeight="1" x14ac:dyDescent="0.25">
      <c r="A420" s="189">
        <v>573</v>
      </c>
      <c r="B420" s="190" t="s">
        <v>1347</v>
      </c>
      <c r="C420" s="191">
        <v>0</v>
      </c>
      <c r="D420" s="191">
        <v>2.1669999999999998</v>
      </c>
    </row>
    <row r="421" spans="1:4" ht="27.75" customHeight="1" x14ac:dyDescent="0.25">
      <c r="A421" s="189">
        <v>574</v>
      </c>
      <c r="B421" s="190" t="s">
        <v>1348</v>
      </c>
      <c r="C421" s="191">
        <v>0</v>
      </c>
      <c r="D421" s="191">
        <v>2.1669999999999998</v>
      </c>
    </row>
    <row r="422" spans="1:4" ht="27.75" customHeight="1" x14ac:dyDescent="0.25">
      <c r="A422" s="189">
        <v>575</v>
      </c>
      <c r="B422" s="190" t="s">
        <v>1349</v>
      </c>
      <c r="C422" s="191">
        <v>0</v>
      </c>
      <c r="D422" s="191">
        <v>2.1669999999999998</v>
      </c>
    </row>
    <row r="423" spans="1:4" ht="27.75" customHeight="1" x14ac:dyDescent="0.25">
      <c r="A423" s="189">
        <v>576</v>
      </c>
      <c r="B423" s="190" t="s">
        <v>1350</v>
      </c>
      <c r="C423" s="191">
        <v>0</v>
      </c>
      <c r="D423" s="191">
        <v>0</v>
      </c>
    </row>
    <row r="424" spans="1:4" ht="27.75" customHeight="1" x14ac:dyDescent="0.25">
      <c r="A424" s="189">
        <v>577</v>
      </c>
      <c r="B424" s="190" t="s">
        <v>1351</v>
      </c>
      <c r="C424" s="191">
        <v>0</v>
      </c>
      <c r="D424" s="191">
        <v>0</v>
      </c>
    </row>
    <row r="425" spans="1:4" ht="27.75" customHeight="1" x14ac:dyDescent="0.25">
      <c r="A425" s="189">
        <v>578</v>
      </c>
      <c r="B425" s="190" t="s">
        <v>1352</v>
      </c>
      <c r="C425" s="191">
        <v>0</v>
      </c>
      <c r="D425" s="191">
        <v>0</v>
      </c>
    </row>
    <row r="426" spans="1:4" ht="27.75" customHeight="1" x14ac:dyDescent="0.25">
      <c r="A426" s="189">
        <v>579</v>
      </c>
      <c r="B426" s="190" t="s">
        <v>1353</v>
      </c>
      <c r="C426" s="191">
        <v>0</v>
      </c>
      <c r="D426" s="191">
        <v>0</v>
      </c>
    </row>
    <row r="427" spans="1:4" ht="27.75" customHeight="1" x14ac:dyDescent="0.25">
      <c r="A427" s="189">
        <v>580</v>
      </c>
      <c r="B427" s="190" t="s">
        <v>1354</v>
      </c>
      <c r="C427" s="191">
        <v>0</v>
      </c>
      <c r="D427" s="191">
        <v>0</v>
      </c>
    </row>
    <row r="428" spans="1:4" ht="27.75" customHeight="1" x14ac:dyDescent="0.25">
      <c r="A428" s="189">
        <v>581</v>
      </c>
      <c r="B428" s="190" t="s">
        <v>1355</v>
      </c>
      <c r="C428" s="191">
        <v>0</v>
      </c>
      <c r="D428" s="191">
        <v>0</v>
      </c>
    </row>
    <row r="429" spans="1:4" ht="27.75" customHeight="1" x14ac:dyDescent="0.25">
      <c r="A429" s="189">
        <v>582</v>
      </c>
      <c r="B429" s="190" t="s">
        <v>1356</v>
      </c>
      <c r="C429" s="191">
        <v>0</v>
      </c>
      <c r="D429" s="191">
        <v>0</v>
      </c>
    </row>
    <row r="430" spans="1:4" ht="27.75" customHeight="1" x14ac:dyDescent="0.25">
      <c r="A430" s="189">
        <v>583</v>
      </c>
      <c r="B430" s="190" t="s">
        <v>1357</v>
      </c>
      <c r="C430" s="191">
        <v>0</v>
      </c>
      <c r="D430" s="191">
        <v>0</v>
      </c>
    </row>
    <row r="431" spans="1:4" ht="27.75" customHeight="1" x14ac:dyDescent="0.25">
      <c r="A431" s="189">
        <v>584</v>
      </c>
      <c r="B431" s="190" t="s">
        <v>1358</v>
      </c>
      <c r="C431" s="191">
        <v>0</v>
      </c>
      <c r="D431" s="191">
        <v>0</v>
      </c>
    </row>
    <row r="432" spans="1:4" ht="27.75" customHeight="1" x14ac:dyDescent="0.25">
      <c r="A432" s="189">
        <v>585</v>
      </c>
      <c r="B432" s="190" t="s">
        <v>1359</v>
      </c>
      <c r="C432" s="191">
        <v>0</v>
      </c>
      <c r="D432" s="191">
        <v>0</v>
      </c>
    </row>
    <row r="433" spans="1:4" ht="27.75" customHeight="1" x14ac:dyDescent="0.25">
      <c r="A433" s="189">
        <v>586</v>
      </c>
      <c r="B433" s="190" t="s">
        <v>1360</v>
      </c>
      <c r="C433" s="191">
        <v>0</v>
      </c>
      <c r="D433" s="191">
        <v>0</v>
      </c>
    </row>
    <row r="434" spans="1:4" ht="27.75" customHeight="1" x14ac:dyDescent="0.25">
      <c r="A434" s="189">
        <v>587</v>
      </c>
      <c r="B434" s="190" t="s">
        <v>1361</v>
      </c>
      <c r="C434" s="191">
        <v>0</v>
      </c>
      <c r="D434" s="191">
        <v>0</v>
      </c>
    </row>
    <row r="435" spans="1:4" ht="27.75" customHeight="1" x14ac:dyDescent="0.25">
      <c r="A435" s="189">
        <v>589</v>
      </c>
      <c r="B435" s="190" t="s">
        <v>1362</v>
      </c>
      <c r="C435" s="191">
        <v>0</v>
      </c>
      <c r="D435" s="191">
        <v>0</v>
      </c>
    </row>
    <row r="436" spans="1:4" ht="27.75" customHeight="1" x14ac:dyDescent="0.25">
      <c r="A436" s="189">
        <v>590</v>
      </c>
      <c r="B436" s="190" t="s">
        <v>1363</v>
      </c>
      <c r="C436" s="191">
        <v>0</v>
      </c>
      <c r="D436" s="191">
        <v>0</v>
      </c>
    </row>
    <row r="437" spans="1:4" ht="27.75" customHeight="1" x14ac:dyDescent="0.25">
      <c r="A437" s="189">
        <v>591</v>
      </c>
      <c r="B437" s="190" t="s">
        <v>1364</v>
      </c>
      <c r="C437" s="191">
        <v>0</v>
      </c>
      <c r="D437" s="191">
        <v>0</v>
      </c>
    </row>
    <row r="438" spans="1:4" ht="27.75" customHeight="1" x14ac:dyDescent="0.25">
      <c r="A438" s="189">
        <v>592</v>
      </c>
      <c r="B438" s="190" t="s">
        <v>1365</v>
      </c>
      <c r="C438" s="191">
        <v>0</v>
      </c>
      <c r="D438" s="191">
        <v>0</v>
      </c>
    </row>
    <row r="439" spans="1:4" ht="27.75" customHeight="1" x14ac:dyDescent="0.25">
      <c r="A439" s="189">
        <v>593</v>
      </c>
      <c r="B439" s="190" t="s">
        <v>1366</v>
      </c>
      <c r="C439" s="191">
        <v>0</v>
      </c>
      <c r="D439" s="191">
        <v>0</v>
      </c>
    </row>
    <row r="440" spans="1:4" ht="27.75" customHeight="1" x14ac:dyDescent="0.25">
      <c r="A440" s="189">
        <v>594</v>
      </c>
      <c r="B440" s="190" t="s">
        <v>1367</v>
      </c>
      <c r="C440" s="191">
        <v>0</v>
      </c>
      <c r="D440" s="191">
        <v>0</v>
      </c>
    </row>
    <row r="441" spans="1:4" ht="27.75" customHeight="1" x14ac:dyDescent="0.25">
      <c r="A441" s="189">
        <v>596</v>
      </c>
      <c r="B441" s="190" t="s">
        <v>1368</v>
      </c>
      <c r="C441" s="191">
        <v>0</v>
      </c>
      <c r="D441" s="191">
        <v>0</v>
      </c>
    </row>
    <row r="442" spans="1:4" ht="27.75" customHeight="1" x14ac:dyDescent="0.25">
      <c r="A442" s="189">
        <v>597</v>
      </c>
      <c r="B442" s="190" t="s">
        <v>1369</v>
      </c>
      <c r="C442" s="191">
        <v>0</v>
      </c>
      <c r="D442" s="191">
        <v>0</v>
      </c>
    </row>
    <row r="443" spans="1:4" ht="27.75" customHeight="1" x14ac:dyDescent="0.25">
      <c r="A443" s="189">
        <v>598</v>
      </c>
      <c r="B443" s="190" t="s">
        <v>1370</v>
      </c>
      <c r="C443" s="191">
        <v>0</v>
      </c>
      <c r="D443" s="191">
        <v>0</v>
      </c>
    </row>
    <row r="444" spans="1:4" ht="27.75" customHeight="1" x14ac:dyDescent="0.25">
      <c r="A444" s="189">
        <v>599</v>
      </c>
      <c r="B444" s="190" t="s">
        <v>1371</v>
      </c>
      <c r="C444" s="191">
        <v>0</v>
      </c>
      <c r="D444" s="191">
        <v>0</v>
      </c>
    </row>
    <row r="445" spans="1:4" ht="27.75" customHeight="1" x14ac:dyDescent="0.25">
      <c r="A445" s="189">
        <v>600</v>
      </c>
      <c r="B445" s="190" t="s">
        <v>1372</v>
      </c>
      <c r="C445" s="191">
        <v>0</v>
      </c>
      <c r="D445" s="191">
        <v>0</v>
      </c>
    </row>
    <row r="446" spans="1:4" ht="27.75" customHeight="1" x14ac:dyDescent="0.25">
      <c r="A446" s="189">
        <v>601</v>
      </c>
      <c r="B446" s="190" t="s">
        <v>1373</v>
      </c>
      <c r="C446" s="191">
        <v>0</v>
      </c>
      <c r="D446" s="191">
        <v>0</v>
      </c>
    </row>
    <row r="447" spans="1:4" ht="27.75" customHeight="1" x14ac:dyDescent="0.25">
      <c r="A447" s="189">
        <v>602</v>
      </c>
      <c r="B447" s="190" t="s">
        <v>1374</v>
      </c>
      <c r="C447" s="191">
        <v>0</v>
      </c>
      <c r="D447" s="191">
        <v>0</v>
      </c>
    </row>
    <row r="448" spans="1:4" ht="27.75" customHeight="1" x14ac:dyDescent="0.25">
      <c r="A448" s="189">
        <v>603</v>
      </c>
      <c r="B448" s="190" t="s">
        <v>1375</v>
      </c>
      <c r="C448" s="191">
        <v>0</v>
      </c>
      <c r="D448" s="191">
        <v>0</v>
      </c>
    </row>
    <row r="449" spans="1:4" ht="27.75" customHeight="1" x14ac:dyDescent="0.25">
      <c r="A449" s="189">
        <v>604</v>
      </c>
      <c r="B449" s="190" t="s">
        <v>1376</v>
      </c>
      <c r="C449" s="191">
        <v>0</v>
      </c>
      <c r="D449" s="191">
        <v>0</v>
      </c>
    </row>
    <row r="450" spans="1:4" ht="27.75" customHeight="1" x14ac:dyDescent="0.25">
      <c r="A450" s="189">
        <v>605</v>
      </c>
      <c r="B450" s="190" t="s">
        <v>1377</v>
      </c>
      <c r="C450" s="191">
        <v>0</v>
      </c>
      <c r="D450" s="191">
        <v>0</v>
      </c>
    </row>
    <row r="451" spans="1:4" ht="27.75" customHeight="1" x14ac:dyDescent="0.25">
      <c r="A451" s="189">
        <v>606</v>
      </c>
      <c r="B451" s="190" t="s">
        <v>1378</v>
      </c>
      <c r="C451" s="191">
        <v>0</v>
      </c>
      <c r="D451" s="191">
        <v>0</v>
      </c>
    </row>
    <row r="452" spans="1:4" ht="27.75" customHeight="1" x14ac:dyDescent="0.25">
      <c r="A452" s="189">
        <v>607</v>
      </c>
      <c r="B452" s="190" t="s">
        <v>1379</v>
      </c>
      <c r="C452" s="191">
        <v>0</v>
      </c>
      <c r="D452" s="191">
        <v>0</v>
      </c>
    </row>
    <row r="453" spans="1:4" ht="27.75" customHeight="1" x14ac:dyDescent="0.25">
      <c r="A453" s="189">
        <v>608</v>
      </c>
      <c r="B453" s="190" t="s">
        <v>1380</v>
      </c>
      <c r="C453" s="191">
        <v>0</v>
      </c>
      <c r="D453" s="191">
        <v>0</v>
      </c>
    </row>
    <row r="454" spans="1:4" ht="27.75" customHeight="1" x14ac:dyDescent="0.25">
      <c r="A454" s="189">
        <v>609</v>
      </c>
      <c r="B454" s="190" t="s">
        <v>1381</v>
      </c>
      <c r="C454" s="191">
        <v>0</v>
      </c>
      <c r="D454" s="191">
        <v>0</v>
      </c>
    </row>
    <row r="455" spans="1:4" ht="27.75" customHeight="1" x14ac:dyDescent="0.25">
      <c r="A455" s="189">
        <v>610</v>
      </c>
      <c r="B455" s="190" t="s">
        <v>1382</v>
      </c>
      <c r="C455" s="191">
        <v>0</v>
      </c>
      <c r="D455" s="191">
        <v>0</v>
      </c>
    </row>
    <row r="456" spans="1:4" ht="27.75" customHeight="1" x14ac:dyDescent="0.25">
      <c r="A456" s="189">
        <v>611</v>
      </c>
      <c r="B456" s="190" t="s">
        <v>1383</v>
      </c>
      <c r="C456" s="191">
        <v>0</v>
      </c>
      <c r="D456" s="191">
        <v>0</v>
      </c>
    </row>
    <row r="457" spans="1:4" ht="27.75" customHeight="1" x14ac:dyDescent="0.25">
      <c r="A457" s="189">
        <v>612</v>
      </c>
      <c r="B457" s="190" t="s">
        <v>1384</v>
      </c>
      <c r="C457" s="191">
        <v>0</v>
      </c>
      <c r="D457" s="191">
        <v>2.4220000000000002</v>
      </c>
    </row>
    <row r="458" spans="1:4" ht="27.75" customHeight="1" x14ac:dyDescent="0.25">
      <c r="A458" s="189">
        <v>613</v>
      </c>
      <c r="B458" s="190" t="s">
        <v>1385</v>
      </c>
      <c r="C458" s="191">
        <v>0</v>
      </c>
      <c r="D458" s="191">
        <v>0</v>
      </c>
    </row>
    <row r="459" spans="1:4" ht="27.75" customHeight="1" x14ac:dyDescent="0.25">
      <c r="A459" s="189">
        <v>614</v>
      </c>
      <c r="B459" s="190" t="s">
        <v>1386</v>
      </c>
      <c r="C459" s="191">
        <v>0</v>
      </c>
      <c r="D459" s="191">
        <v>0</v>
      </c>
    </row>
    <row r="460" spans="1:4" ht="27.75" customHeight="1" x14ac:dyDescent="0.25">
      <c r="A460" s="189">
        <v>615</v>
      </c>
      <c r="B460" s="190" t="s">
        <v>1387</v>
      </c>
      <c r="C460" s="191">
        <v>0</v>
      </c>
      <c r="D460" s="191">
        <v>0</v>
      </c>
    </row>
    <row r="461" spans="1:4" ht="27.75" customHeight="1" x14ac:dyDescent="0.25">
      <c r="A461" s="189">
        <v>616</v>
      </c>
      <c r="B461" s="190" t="s">
        <v>1388</v>
      </c>
      <c r="C461" s="191">
        <v>0</v>
      </c>
      <c r="D461" s="191">
        <v>0</v>
      </c>
    </row>
    <row r="462" spans="1:4" ht="27.75" customHeight="1" x14ac:dyDescent="0.25">
      <c r="A462" s="189">
        <v>617</v>
      </c>
      <c r="B462" s="190" t="s">
        <v>1389</v>
      </c>
      <c r="C462" s="191">
        <v>0</v>
      </c>
      <c r="D462" s="191">
        <v>0</v>
      </c>
    </row>
    <row r="463" spans="1:4" ht="27.75" customHeight="1" x14ac:dyDescent="0.25">
      <c r="A463" s="189">
        <v>618</v>
      </c>
      <c r="B463" s="190" t="s">
        <v>1390</v>
      </c>
      <c r="C463" s="191">
        <v>0</v>
      </c>
      <c r="D463" s="191">
        <v>0</v>
      </c>
    </row>
    <row r="464" spans="1:4" ht="27.75" customHeight="1" x14ac:dyDescent="0.25">
      <c r="A464" s="189">
        <v>619</v>
      </c>
      <c r="B464" s="190" t="s">
        <v>1391</v>
      </c>
      <c r="C464" s="191">
        <v>0</v>
      </c>
      <c r="D464" s="191">
        <v>0</v>
      </c>
    </row>
    <row r="465" spans="1:4" ht="27.75" customHeight="1" x14ac:dyDescent="0.25">
      <c r="A465" s="189">
        <v>621</v>
      </c>
      <c r="B465" s="190" t="s">
        <v>1392</v>
      </c>
      <c r="C465" s="191">
        <v>0</v>
      </c>
      <c r="D465" s="191">
        <v>2.4220000000000002</v>
      </c>
    </row>
    <row r="466" spans="1:4" ht="27.75" customHeight="1" x14ac:dyDescent="0.25">
      <c r="A466" s="189">
        <v>622</v>
      </c>
      <c r="B466" s="190" t="s">
        <v>1393</v>
      </c>
      <c r="C466" s="191">
        <v>0</v>
      </c>
      <c r="D466" s="191">
        <v>2.4220000000000002</v>
      </c>
    </row>
    <row r="467" spans="1:4" ht="27.75" customHeight="1" x14ac:dyDescent="0.25">
      <c r="A467" s="189">
        <v>623</v>
      </c>
      <c r="B467" s="190" t="s">
        <v>1394</v>
      </c>
      <c r="C467" s="191">
        <v>0</v>
      </c>
      <c r="D467" s="191">
        <v>2.4220000000000002</v>
      </c>
    </row>
    <row r="468" spans="1:4" ht="27.75" customHeight="1" x14ac:dyDescent="0.25">
      <c r="A468" s="189">
        <v>624</v>
      </c>
      <c r="B468" s="190" t="s">
        <v>1395</v>
      </c>
      <c r="C468" s="191">
        <v>0</v>
      </c>
      <c r="D468" s="191">
        <v>2.4220000000000002</v>
      </c>
    </row>
    <row r="469" spans="1:4" ht="27.75" customHeight="1" x14ac:dyDescent="0.25">
      <c r="A469" s="189">
        <v>625</v>
      </c>
      <c r="B469" s="190" t="s">
        <v>1396</v>
      </c>
      <c r="C469" s="191">
        <v>0</v>
      </c>
      <c r="D469" s="191">
        <v>2.4220000000000002</v>
      </c>
    </row>
    <row r="470" spans="1:4" ht="27.75" customHeight="1" x14ac:dyDescent="0.25">
      <c r="A470" s="189">
        <v>627</v>
      </c>
      <c r="B470" s="190" t="s">
        <v>1397</v>
      </c>
      <c r="C470" s="191">
        <v>0</v>
      </c>
      <c r="D470" s="191">
        <v>0</v>
      </c>
    </row>
    <row r="471" spans="1:4" ht="27.75" customHeight="1" x14ac:dyDescent="0.25">
      <c r="A471" s="189">
        <v>628</v>
      </c>
      <c r="B471" s="190" t="s">
        <v>1398</v>
      </c>
      <c r="C471" s="191">
        <v>0</v>
      </c>
      <c r="D471" s="191">
        <v>0</v>
      </c>
    </row>
    <row r="472" spans="1:4" ht="27.75" customHeight="1" x14ac:dyDescent="0.25">
      <c r="A472" s="189">
        <v>629</v>
      </c>
      <c r="B472" s="190" t="s">
        <v>1399</v>
      </c>
      <c r="C472" s="191">
        <v>0</v>
      </c>
      <c r="D472" s="191">
        <v>0</v>
      </c>
    </row>
    <row r="473" spans="1:4" ht="27.75" customHeight="1" x14ac:dyDescent="0.25">
      <c r="A473" s="189">
        <v>630</v>
      </c>
      <c r="B473" s="190" t="s">
        <v>1400</v>
      </c>
      <c r="C473" s="191">
        <v>0</v>
      </c>
      <c r="D473" s="191">
        <v>0</v>
      </c>
    </row>
    <row r="474" spans="1:4" ht="27.75" customHeight="1" x14ac:dyDescent="0.25">
      <c r="A474" s="189">
        <v>631</v>
      </c>
      <c r="B474" s="190" t="s">
        <v>1401</v>
      </c>
      <c r="C474" s="191">
        <v>0</v>
      </c>
      <c r="D474" s="191">
        <v>0</v>
      </c>
    </row>
    <row r="475" spans="1:4" ht="27.75" customHeight="1" x14ac:dyDescent="0.25">
      <c r="A475" s="189">
        <v>632</v>
      </c>
      <c r="B475" s="190" t="s">
        <v>1402</v>
      </c>
      <c r="C475" s="191">
        <v>0</v>
      </c>
      <c r="D475" s="191">
        <v>0</v>
      </c>
    </row>
    <row r="476" spans="1:4" ht="27.75" customHeight="1" x14ac:dyDescent="0.25">
      <c r="A476" s="189">
        <v>633</v>
      </c>
      <c r="B476" s="190" t="s">
        <v>1403</v>
      </c>
      <c r="C476" s="191">
        <v>0</v>
      </c>
      <c r="D476" s="191">
        <v>0</v>
      </c>
    </row>
    <row r="477" spans="1:4" ht="27.75" customHeight="1" x14ac:dyDescent="0.25">
      <c r="A477" s="189">
        <v>634</v>
      </c>
      <c r="B477" s="190" t="s">
        <v>1404</v>
      </c>
      <c r="C477" s="191">
        <v>0</v>
      </c>
      <c r="D477" s="191">
        <v>0</v>
      </c>
    </row>
    <row r="478" spans="1:4" ht="27.75" customHeight="1" x14ac:dyDescent="0.25">
      <c r="A478" s="189">
        <v>635</v>
      </c>
      <c r="B478" s="190" t="s">
        <v>1405</v>
      </c>
      <c r="C478" s="191">
        <v>0</v>
      </c>
      <c r="D478" s="191">
        <v>0</v>
      </c>
    </row>
    <row r="479" spans="1:4" ht="27.75" customHeight="1" x14ac:dyDescent="0.25">
      <c r="A479" s="189">
        <v>636</v>
      </c>
      <c r="B479" s="190" t="s">
        <v>1406</v>
      </c>
      <c r="C479" s="191">
        <v>0</v>
      </c>
      <c r="D479" s="191">
        <v>0</v>
      </c>
    </row>
    <row r="480" spans="1:4" ht="27.75" customHeight="1" x14ac:dyDescent="0.25">
      <c r="A480" s="189">
        <v>638</v>
      </c>
      <c r="B480" s="190" t="s">
        <v>1407</v>
      </c>
      <c r="C480" s="191">
        <v>0</v>
      </c>
      <c r="D480" s="191">
        <v>0</v>
      </c>
    </row>
    <row r="481" spans="1:4" ht="27.75" customHeight="1" x14ac:dyDescent="0.25">
      <c r="A481" s="189">
        <v>639</v>
      </c>
      <c r="B481" s="190" t="s">
        <v>1408</v>
      </c>
      <c r="C481" s="191">
        <v>0</v>
      </c>
      <c r="D481" s="191">
        <v>0</v>
      </c>
    </row>
    <row r="482" spans="1:4" ht="27.75" customHeight="1" x14ac:dyDescent="0.25">
      <c r="A482" s="189">
        <v>640</v>
      </c>
      <c r="B482" s="190" t="s">
        <v>1409</v>
      </c>
      <c r="C482" s="191">
        <v>0</v>
      </c>
      <c r="D482" s="191">
        <v>0</v>
      </c>
    </row>
    <row r="483" spans="1:4" ht="27.75" customHeight="1" x14ac:dyDescent="0.25">
      <c r="A483" s="189">
        <v>641</v>
      </c>
      <c r="B483" s="190" t="s">
        <v>1410</v>
      </c>
      <c r="C483" s="191">
        <v>0</v>
      </c>
      <c r="D483" s="191">
        <v>0</v>
      </c>
    </row>
    <row r="484" spans="1:4" ht="27.75" customHeight="1" x14ac:dyDescent="0.25">
      <c r="A484" s="189">
        <v>642</v>
      </c>
      <c r="B484" s="190" t="s">
        <v>1411</v>
      </c>
      <c r="C484" s="191">
        <v>0</v>
      </c>
      <c r="D484" s="191">
        <v>0</v>
      </c>
    </row>
    <row r="485" spans="1:4" ht="27.75" customHeight="1" x14ac:dyDescent="0.25">
      <c r="A485" s="189">
        <v>643</v>
      </c>
      <c r="B485" s="190" t="s">
        <v>1412</v>
      </c>
      <c r="C485" s="191">
        <v>0</v>
      </c>
      <c r="D485" s="191">
        <v>0</v>
      </c>
    </row>
    <row r="486" spans="1:4" ht="27.75" customHeight="1" x14ac:dyDescent="0.25">
      <c r="A486" s="189">
        <v>645</v>
      </c>
      <c r="B486" s="190" t="s">
        <v>1413</v>
      </c>
      <c r="C486" s="191">
        <v>0</v>
      </c>
      <c r="D486" s="191">
        <v>2.843</v>
      </c>
    </row>
    <row r="487" spans="1:4" ht="27.75" customHeight="1" x14ac:dyDescent="0.25">
      <c r="A487" s="189">
        <v>646</v>
      </c>
      <c r="B487" s="190" t="s">
        <v>1414</v>
      </c>
      <c r="C487" s="191">
        <v>0</v>
      </c>
      <c r="D487" s="191">
        <v>2.843</v>
      </c>
    </row>
    <row r="488" spans="1:4" ht="27.75" customHeight="1" x14ac:dyDescent="0.25">
      <c r="A488" s="189">
        <v>647</v>
      </c>
      <c r="B488" s="190" t="s">
        <v>1415</v>
      </c>
      <c r="C488" s="191">
        <v>0</v>
      </c>
      <c r="D488" s="191">
        <v>2.843</v>
      </c>
    </row>
    <row r="489" spans="1:4" ht="27.75" customHeight="1" x14ac:dyDescent="0.25">
      <c r="A489" s="189">
        <v>648</v>
      </c>
      <c r="B489" s="190" t="s">
        <v>1416</v>
      </c>
      <c r="C489" s="191">
        <v>0</v>
      </c>
      <c r="D489" s="191">
        <v>2.843</v>
      </c>
    </row>
    <row r="490" spans="1:4" ht="27.75" customHeight="1" x14ac:dyDescent="0.25">
      <c r="A490" s="189">
        <v>649</v>
      </c>
      <c r="B490" s="190" t="s">
        <v>1417</v>
      </c>
      <c r="C490" s="191">
        <v>0</v>
      </c>
      <c r="D490" s="191">
        <v>2.843</v>
      </c>
    </row>
    <row r="491" spans="1:4" ht="27.75" customHeight="1" x14ac:dyDescent="0.25">
      <c r="A491" s="189">
        <v>650</v>
      </c>
      <c r="B491" s="190" t="s">
        <v>1418</v>
      </c>
      <c r="C491" s="191">
        <v>0</v>
      </c>
      <c r="D491" s="191">
        <v>2.843</v>
      </c>
    </row>
    <row r="492" spans="1:4" ht="27.75" customHeight="1" x14ac:dyDescent="0.25">
      <c r="A492" s="189">
        <v>651</v>
      </c>
      <c r="B492" s="190" t="s">
        <v>1419</v>
      </c>
      <c r="C492" s="191">
        <v>0</v>
      </c>
      <c r="D492" s="191">
        <v>2.843</v>
      </c>
    </row>
    <row r="493" spans="1:4" ht="27.75" customHeight="1" x14ac:dyDescent="0.25">
      <c r="A493" s="189">
        <v>654</v>
      </c>
      <c r="B493" s="190" t="s">
        <v>1420</v>
      </c>
      <c r="C493" s="191">
        <v>0</v>
      </c>
      <c r="D493" s="191">
        <v>0</v>
      </c>
    </row>
    <row r="494" spans="1:4" ht="27.75" customHeight="1" x14ac:dyDescent="0.25">
      <c r="A494" s="189">
        <v>655</v>
      </c>
      <c r="B494" s="190" t="s">
        <v>1421</v>
      </c>
      <c r="C494" s="191">
        <v>0</v>
      </c>
      <c r="D494" s="191">
        <v>0</v>
      </c>
    </row>
    <row r="495" spans="1:4" ht="27.75" customHeight="1" x14ac:dyDescent="0.25">
      <c r="A495" s="189">
        <v>656</v>
      </c>
      <c r="B495" s="190" t="s">
        <v>1422</v>
      </c>
      <c r="C495" s="191">
        <v>0</v>
      </c>
      <c r="D495" s="191">
        <v>0</v>
      </c>
    </row>
    <row r="496" spans="1:4" ht="27.75" customHeight="1" x14ac:dyDescent="0.25">
      <c r="A496" s="189">
        <v>657</v>
      </c>
      <c r="B496" s="190" t="s">
        <v>1423</v>
      </c>
      <c r="C496" s="191">
        <v>0</v>
      </c>
      <c r="D496" s="191">
        <v>0</v>
      </c>
    </row>
    <row r="497" spans="1:4" ht="27.75" customHeight="1" x14ac:dyDescent="0.25">
      <c r="A497" s="189">
        <v>658</v>
      </c>
      <c r="B497" s="190" t="s">
        <v>1424</v>
      </c>
      <c r="C497" s="191">
        <v>0</v>
      </c>
      <c r="D497" s="191">
        <v>0</v>
      </c>
    </row>
    <row r="498" spans="1:4" ht="27.75" customHeight="1" x14ac:dyDescent="0.25">
      <c r="A498" s="189">
        <v>659</v>
      </c>
      <c r="B498" s="190" t="s">
        <v>1425</v>
      </c>
      <c r="C498" s="191">
        <v>0</v>
      </c>
      <c r="D498" s="191">
        <v>0</v>
      </c>
    </row>
    <row r="499" spans="1:4" ht="27.75" customHeight="1" x14ac:dyDescent="0.25">
      <c r="A499" s="189">
        <v>660</v>
      </c>
      <c r="B499" s="190" t="s">
        <v>1426</v>
      </c>
      <c r="C499" s="191">
        <v>0</v>
      </c>
      <c r="D499" s="191">
        <v>0</v>
      </c>
    </row>
    <row r="500" spans="1:4" ht="27.75" customHeight="1" x14ac:dyDescent="0.25">
      <c r="A500" s="189">
        <v>661</v>
      </c>
      <c r="B500" s="190" t="s">
        <v>1427</v>
      </c>
      <c r="C500" s="191">
        <v>0</v>
      </c>
      <c r="D500" s="191">
        <v>0</v>
      </c>
    </row>
    <row r="501" spans="1:4" ht="27.75" customHeight="1" x14ac:dyDescent="0.25">
      <c r="A501" s="189">
        <v>662</v>
      </c>
      <c r="B501" s="190" t="s">
        <v>1428</v>
      </c>
      <c r="C501" s="191">
        <v>0</v>
      </c>
      <c r="D501" s="191">
        <v>0</v>
      </c>
    </row>
    <row r="502" spans="1:4" ht="27.75" customHeight="1" x14ac:dyDescent="0.25">
      <c r="A502" s="189">
        <v>663</v>
      </c>
      <c r="B502" s="190" t="s">
        <v>1429</v>
      </c>
      <c r="C502" s="191">
        <v>0</v>
      </c>
      <c r="D502" s="191">
        <v>0</v>
      </c>
    </row>
    <row r="503" spans="1:4" ht="27.75" customHeight="1" x14ac:dyDescent="0.25">
      <c r="A503" s="189">
        <v>664</v>
      </c>
      <c r="B503" s="190" t="s">
        <v>1430</v>
      </c>
      <c r="C503" s="191">
        <v>0</v>
      </c>
      <c r="D503" s="191">
        <v>0</v>
      </c>
    </row>
    <row r="504" spans="1:4" ht="27.75" customHeight="1" x14ac:dyDescent="0.25">
      <c r="A504" s="189">
        <v>665</v>
      </c>
      <c r="B504" s="190" t="s">
        <v>1431</v>
      </c>
      <c r="C504" s="191">
        <v>0</v>
      </c>
      <c r="D504" s="191">
        <v>0</v>
      </c>
    </row>
    <row r="505" spans="1:4" ht="27.75" customHeight="1" x14ac:dyDescent="0.25">
      <c r="A505" s="189">
        <v>666</v>
      </c>
      <c r="B505" s="190" t="s">
        <v>1432</v>
      </c>
      <c r="C505" s="191">
        <v>0</v>
      </c>
      <c r="D505" s="191">
        <v>0</v>
      </c>
    </row>
    <row r="506" spans="1:4" ht="27.75" customHeight="1" x14ac:dyDescent="0.25">
      <c r="A506" s="189">
        <v>667</v>
      </c>
      <c r="B506" s="190" t="s">
        <v>1433</v>
      </c>
      <c r="C506" s="191">
        <v>0</v>
      </c>
      <c r="D506" s="191">
        <v>0</v>
      </c>
    </row>
    <row r="507" spans="1:4" ht="27.75" customHeight="1" x14ac:dyDescent="0.25">
      <c r="A507" s="189">
        <v>668</v>
      </c>
      <c r="B507" s="190" t="s">
        <v>1434</v>
      </c>
      <c r="C507" s="191">
        <v>0</v>
      </c>
      <c r="D507" s="191">
        <v>0</v>
      </c>
    </row>
    <row r="508" spans="1:4" ht="27.75" customHeight="1" x14ac:dyDescent="0.25">
      <c r="A508" s="189">
        <v>669</v>
      </c>
      <c r="B508" s="190" t="s">
        <v>1435</v>
      </c>
      <c r="C508" s="191">
        <v>0</v>
      </c>
      <c r="D508" s="191">
        <v>0</v>
      </c>
    </row>
    <row r="509" spans="1:4" ht="27.75" customHeight="1" x14ac:dyDescent="0.25">
      <c r="A509" s="189">
        <v>670</v>
      </c>
      <c r="B509" s="190" t="s">
        <v>1436</v>
      </c>
      <c r="C509" s="191">
        <v>0</v>
      </c>
      <c r="D509" s="191">
        <v>0</v>
      </c>
    </row>
    <row r="510" spans="1:4" ht="27.75" customHeight="1" x14ac:dyDescent="0.25">
      <c r="A510" s="189">
        <v>671</v>
      </c>
      <c r="B510" s="190" t="s">
        <v>1437</v>
      </c>
      <c r="C510" s="191">
        <v>0</v>
      </c>
      <c r="D510" s="191">
        <v>0</v>
      </c>
    </row>
    <row r="511" spans="1:4" ht="27.75" customHeight="1" x14ac:dyDescent="0.25">
      <c r="A511" s="189">
        <v>672</v>
      </c>
      <c r="B511" s="190" t="s">
        <v>1438</v>
      </c>
      <c r="C511" s="191">
        <v>0</v>
      </c>
      <c r="D511" s="191">
        <v>0</v>
      </c>
    </row>
    <row r="512" spans="1:4" ht="27.75" customHeight="1" x14ac:dyDescent="0.25">
      <c r="A512" s="189">
        <v>673</v>
      </c>
      <c r="B512" s="190" t="s">
        <v>1439</v>
      </c>
      <c r="C512" s="191">
        <v>0</v>
      </c>
      <c r="D512" s="191">
        <v>0</v>
      </c>
    </row>
    <row r="513" spans="1:4" ht="27.75" customHeight="1" x14ac:dyDescent="0.25">
      <c r="A513" s="189">
        <v>674</v>
      </c>
      <c r="B513" s="190" t="s">
        <v>1440</v>
      </c>
      <c r="C513" s="191">
        <v>0</v>
      </c>
      <c r="D513" s="191">
        <v>0</v>
      </c>
    </row>
    <row r="514" spans="1:4" ht="27.75" customHeight="1" x14ac:dyDescent="0.25">
      <c r="A514" s="189">
        <v>675</v>
      </c>
      <c r="B514" s="190" t="s">
        <v>1441</v>
      </c>
      <c r="C514" s="191">
        <v>0</v>
      </c>
      <c r="D514" s="191">
        <v>0</v>
      </c>
    </row>
    <row r="515" spans="1:4" ht="27.75" customHeight="1" x14ac:dyDescent="0.25">
      <c r="A515" s="189">
        <v>678</v>
      </c>
      <c r="B515" s="190" t="s">
        <v>1442</v>
      </c>
      <c r="C515" s="191">
        <v>0</v>
      </c>
      <c r="D515" s="191">
        <v>0</v>
      </c>
    </row>
    <row r="516" spans="1:4" ht="27.75" customHeight="1" x14ac:dyDescent="0.25">
      <c r="A516" s="189">
        <v>679</v>
      </c>
      <c r="B516" s="190" t="s">
        <v>1443</v>
      </c>
      <c r="C516" s="191">
        <v>0</v>
      </c>
      <c r="D516" s="191">
        <v>0</v>
      </c>
    </row>
    <row r="517" spans="1:4" ht="27.75" customHeight="1" x14ac:dyDescent="0.25">
      <c r="A517" s="189">
        <v>680</v>
      </c>
      <c r="B517" s="190" t="s">
        <v>1444</v>
      </c>
      <c r="C517" s="191">
        <v>0</v>
      </c>
      <c r="D517" s="191">
        <v>0</v>
      </c>
    </row>
    <row r="518" spans="1:4" ht="27.75" customHeight="1" x14ac:dyDescent="0.25">
      <c r="A518" s="189">
        <v>681</v>
      </c>
      <c r="B518" s="190" t="s">
        <v>1445</v>
      </c>
      <c r="C518" s="191">
        <v>0</v>
      </c>
      <c r="D518" s="191">
        <v>0</v>
      </c>
    </row>
    <row r="519" spans="1:4" ht="27.75" customHeight="1" x14ac:dyDescent="0.25">
      <c r="A519" s="189">
        <v>682</v>
      </c>
      <c r="B519" s="190" t="s">
        <v>1446</v>
      </c>
      <c r="C519" s="191">
        <v>0</v>
      </c>
      <c r="D519" s="191">
        <v>0</v>
      </c>
    </row>
    <row r="520" spans="1:4" ht="27.75" customHeight="1" x14ac:dyDescent="0.25">
      <c r="A520" s="189">
        <v>683</v>
      </c>
      <c r="B520" s="190" t="s">
        <v>1447</v>
      </c>
      <c r="C520" s="191">
        <v>0</v>
      </c>
      <c r="D520" s="191">
        <v>0</v>
      </c>
    </row>
    <row r="521" spans="1:4" ht="27.75" customHeight="1" x14ac:dyDescent="0.25">
      <c r="A521" s="189">
        <v>684</v>
      </c>
      <c r="B521" s="190" t="s">
        <v>1448</v>
      </c>
      <c r="C521" s="191">
        <v>0</v>
      </c>
      <c r="D521" s="191">
        <v>0</v>
      </c>
    </row>
    <row r="522" spans="1:4" ht="27.75" customHeight="1" x14ac:dyDescent="0.25">
      <c r="A522" s="189">
        <v>686</v>
      </c>
      <c r="B522" s="190" t="s">
        <v>1449</v>
      </c>
      <c r="C522" s="191">
        <v>0</v>
      </c>
      <c r="D522" s="191">
        <v>1.625</v>
      </c>
    </row>
    <row r="523" spans="1:4" ht="27.75" customHeight="1" x14ac:dyDescent="0.25">
      <c r="A523" s="189">
        <v>687</v>
      </c>
      <c r="B523" s="190" t="s">
        <v>1450</v>
      </c>
      <c r="C523" s="191">
        <v>0</v>
      </c>
      <c r="D523" s="191">
        <v>1.625</v>
      </c>
    </row>
    <row r="524" spans="1:4" ht="27.75" customHeight="1" x14ac:dyDescent="0.25">
      <c r="A524" s="189">
        <v>688</v>
      </c>
      <c r="B524" s="190" t="s">
        <v>1451</v>
      </c>
      <c r="C524" s="191">
        <v>0</v>
      </c>
      <c r="D524" s="191">
        <v>1.625</v>
      </c>
    </row>
    <row r="525" spans="1:4" ht="27.75" customHeight="1" x14ac:dyDescent="0.25">
      <c r="A525" s="189">
        <v>689</v>
      </c>
      <c r="B525" s="190" t="s">
        <v>1452</v>
      </c>
      <c r="C525" s="191">
        <v>0</v>
      </c>
      <c r="D525" s="191">
        <v>1.625</v>
      </c>
    </row>
    <row r="526" spans="1:4" ht="27.75" customHeight="1" x14ac:dyDescent="0.25">
      <c r="A526" s="189">
        <v>690</v>
      </c>
      <c r="B526" s="190" t="s">
        <v>1453</v>
      </c>
      <c r="C526" s="191">
        <v>0</v>
      </c>
      <c r="D526" s="191">
        <v>1.625</v>
      </c>
    </row>
    <row r="527" spans="1:4" ht="27.75" customHeight="1" x14ac:dyDescent="0.25">
      <c r="A527" s="189">
        <v>691</v>
      </c>
      <c r="B527" s="190" t="s">
        <v>1454</v>
      </c>
      <c r="C527" s="191">
        <v>0</v>
      </c>
      <c r="D527" s="191">
        <v>1.625</v>
      </c>
    </row>
    <row r="528" spans="1:4" ht="27.75" customHeight="1" x14ac:dyDescent="0.25">
      <c r="A528" s="189">
        <v>692</v>
      </c>
      <c r="B528" s="190" t="s">
        <v>1455</v>
      </c>
      <c r="C528" s="191">
        <v>0</v>
      </c>
      <c r="D528" s="191">
        <v>1.625</v>
      </c>
    </row>
    <row r="529" spans="1:4" ht="27.75" customHeight="1" x14ac:dyDescent="0.25">
      <c r="A529" s="189">
        <v>693</v>
      </c>
      <c r="B529" s="190" t="s">
        <v>1456</v>
      </c>
      <c r="C529" s="191">
        <v>0</v>
      </c>
      <c r="D529" s="191">
        <v>1.625</v>
      </c>
    </row>
    <row r="530" spans="1:4" ht="27.75" customHeight="1" x14ac:dyDescent="0.25">
      <c r="A530" s="189">
        <v>694</v>
      </c>
      <c r="B530" s="190" t="s">
        <v>1457</v>
      </c>
      <c r="C530" s="191">
        <v>0</v>
      </c>
      <c r="D530" s="191">
        <v>1.625</v>
      </c>
    </row>
    <row r="531" spans="1:4" ht="27.75" customHeight="1" x14ac:dyDescent="0.25">
      <c r="A531" s="189">
        <v>695</v>
      </c>
      <c r="B531" s="190" t="s">
        <v>1458</v>
      </c>
      <c r="C531" s="191">
        <v>0</v>
      </c>
      <c r="D531" s="191">
        <v>1.625</v>
      </c>
    </row>
    <row r="532" spans="1:4" ht="27.75" customHeight="1" x14ac:dyDescent="0.25">
      <c r="A532" s="189">
        <v>696</v>
      </c>
      <c r="B532" s="190" t="s">
        <v>1459</v>
      </c>
      <c r="C532" s="191">
        <v>0</v>
      </c>
      <c r="D532" s="191">
        <v>1.625</v>
      </c>
    </row>
    <row r="533" spans="1:4" ht="27.75" customHeight="1" x14ac:dyDescent="0.25">
      <c r="A533" s="189">
        <v>697</v>
      </c>
      <c r="B533" s="190" t="s">
        <v>1460</v>
      </c>
      <c r="C533" s="191">
        <v>0</v>
      </c>
      <c r="D533" s="191">
        <v>1.625</v>
      </c>
    </row>
    <row r="534" spans="1:4" ht="27.75" customHeight="1" x14ac:dyDescent="0.25">
      <c r="A534" s="189">
        <v>701</v>
      </c>
      <c r="B534" s="190" t="s">
        <v>1461</v>
      </c>
      <c r="C534" s="191">
        <v>0</v>
      </c>
      <c r="D534" s="191">
        <v>1.115</v>
      </c>
    </row>
    <row r="535" spans="1:4" ht="27.75" customHeight="1" x14ac:dyDescent="0.25">
      <c r="A535" s="189">
        <v>702</v>
      </c>
      <c r="B535" s="190" t="s">
        <v>1462</v>
      </c>
      <c r="C535" s="191">
        <v>0</v>
      </c>
      <c r="D535" s="191">
        <v>1.115</v>
      </c>
    </row>
    <row r="536" spans="1:4" ht="27.75" customHeight="1" x14ac:dyDescent="0.25">
      <c r="A536" s="189">
        <v>703</v>
      </c>
      <c r="B536" s="190" t="s">
        <v>1463</v>
      </c>
      <c r="C536" s="191">
        <v>0</v>
      </c>
      <c r="D536" s="191">
        <v>1.115</v>
      </c>
    </row>
    <row r="537" spans="1:4" ht="27.75" customHeight="1" x14ac:dyDescent="0.25">
      <c r="A537" s="189">
        <v>704</v>
      </c>
      <c r="B537" s="190" t="s">
        <v>1464</v>
      </c>
      <c r="C537" s="191">
        <v>0</v>
      </c>
      <c r="D537" s="191">
        <v>1.115</v>
      </c>
    </row>
    <row r="538" spans="1:4" ht="27.75" customHeight="1" x14ac:dyDescent="0.25">
      <c r="A538" s="189">
        <v>705</v>
      </c>
      <c r="B538" s="190" t="s">
        <v>1465</v>
      </c>
      <c r="C538" s="191">
        <v>0</v>
      </c>
      <c r="D538" s="191">
        <v>1.115</v>
      </c>
    </row>
    <row r="539" spans="1:4" ht="27.75" customHeight="1" x14ac:dyDescent="0.25">
      <c r="A539" s="189">
        <v>706</v>
      </c>
      <c r="B539" s="190" t="s">
        <v>1466</v>
      </c>
      <c r="C539" s="191">
        <v>0</v>
      </c>
      <c r="D539" s="191">
        <v>1.115</v>
      </c>
    </row>
    <row r="540" spans="1:4" ht="27.75" customHeight="1" x14ac:dyDescent="0.25">
      <c r="A540" s="189">
        <v>707</v>
      </c>
      <c r="B540" s="190" t="s">
        <v>1467</v>
      </c>
      <c r="C540" s="191">
        <v>0</v>
      </c>
      <c r="D540" s="191">
        <v>1.115</v>
      </c>
    </row>
    <row r="541" spans="1:4" ht="27.75" customHeight="1" x14ac:dyDescent="0.25">
      <c r="A541" s="189">
        <v>708</v>
      </c>
      <c r="B541" s="190" t="s">
        <v>1468</v>
      </c>
      <c r="C541" s="191">
        <v>0</v>
      </c>
      <c r="D541" s="191">
        <v>1.115</v>
      </c>
    </row>
    <row r="542" spans="1:4" ht="27.75" customHeight="1" x14ac:dyDescent="0.25">
      <c r="A542" s="189">
        <v>710</v>
      </c>
      <c r="B542" s="190" t="s">
        <v>1469</v>
      </c>
      <c r="C542" s="191">
        <v>0</v>
      </c>
      <c r="D542" s="191">
        <v>0</v>
      </c>
    </row>
    <row r="543" spans="1:4" ht="27.75" customHeight="1" x14ac:dyDescent="0.25">
      <c r="A543" s="189">
        <v>711</v>
      </c>
      <c r="B543" s="190" t="s">
        <v>1470</v>
      </c>
      <c r="C543" s="191">
        <v>0</v>
      </c>
      <c r="D543" s="191">
        <v>0</v>
      </c>
    </row>
    <row r="544" spans="1:4" ht="27.75" customHeight="1" x14ac:dyDescent="0.25">
      <c r="A544" s="189">
        <v>712</v>
      </c>
      <c r="B544" s="190" t="s">
        <v>1471</v>
      </c>
      <c r="C544" s="191">
        <v>0</v>
      </c>
      <c r="D544" s="191">
        <v>0</v>
      </c>
    </row>
    <row r="545" spans="1:4" ht="27.75" customHeight="1" x14ac:dyDescent="0.25">
      <c r="A545" s="189">
        <v>713</v>
      </c>
      <c r="B545" s="190" t="s">
        <v>1472</v>
      </c>
      <c r="C545" s="191">
        <v>0</v>
      </c>
      <c r="D545" s="191">
        <v>0</v>
      </c>
    </row>
    <row r="546" spans="1:4" ht="27.75" customHeight="1" x14ac:dyDescent="0.25">
      <c r="A546" s="189">
        <v>714</v>
      </c>
      <c r="B546" s="190" t="s">
        <v>1473</v>
      </c>
      <c r="C546" s="191">
        <v>0</v>
      </c>
      <c r="D546" s="191">
        <v>0</v>
      </c>
    </row>
    <row r="547" spans="1:4" ht="27.75" customHeight="1" x14ac:dyDescent="0.25">
      <c r="A547" s="189">
        <v>715</v>
      </c>
      <c r="B547" s="190" t="s">
        <v>1474</v>
      </c>
      <c r="C547" s="191">
        <v>0</v>
      </c>
      <c r="D547" s="191">
        <v>0</v>
      </c>
    </row>
    <row r="548" spans="1:4" ht="27.75" customHeight="1" x14ac:dyDescent="0.25">
      <c r="A548" s="189">
        <v>716</v>
      </c>
      <c r="B548" s="190" t="s">
        <v>1475</v>
      </c>
      <c r="C548" s="191">
        <v>0</v>
      </c>
      <c r="D548" s="191">
        <v>0</v>
      </c>
    </row>
    <row r="549" spans="1:4" ht="27.75" customHeight="1" x14ac:dyDescent="0.25">
      <c r="A549" s="189">
        <v>717</v>
      </c>
      <c r="B549" s="190" t="s">
        <v>1476</v>
      </c>
      <c r="C549" s="191">
        <v>0</v>
      </c>
      <c r="D549" s="191">
        <v>0</v>
      </c>
    </row>
    <row r="550" spans="1:4" ht="27.75" customHeight="1" x14ac:dyDescent="0.25">
      <c r="A550" s="189">
        <v>718</v>
      </c>
      <c r="B550" s="190" t="s">
        <v>1477</v>
      </c>
      <c r="C550" s="191">
        <v>0</v>
      </c>
      <c r="D550" s="191">
        <v>0</v>
      </c>
    </row>
    <row r="551" spans="1:4" ht="27.75" customHeight="1" x14ac:dyDescent="0.25">
      <c r="A551" s="189">
        <v>719</v>
      </c>
      <c r="B551" s="190" t="s">
        <v>1478</v>
      </c>
      <c r="C551" s="191">
        <v>0</v>
      </c>
      <c r="D551" s="191">
        <v>0</v>
      </c>
    </row>
    <row r="552" spans="1:4" ht="27.75" customHeight="1" x14ac:dyDescent="0.25">
      <c r="A552" s="189">
        <v>720</v>
      </c>
      <c r="B552" s="190" t="s">
        <v>1479</v>
      </c>
      <c r="C552" s="191">
        <v>0</v>
      </c>
      <c r="D552" s="191">
        <v>0</v>
      </c>
    </row>
    <row r="553" spans="1:4" ht="27.75" customHeight="1" x14ac:dyDescent="0.25">
      <c r="A553" s="189">
        <v>721</v>
      </c>
      <c r="B553" s="190" t="s">
        <v>1480</v>
      </c>
      <c r="C553" s="191">
        <v>0</v>
      </c>
      <c r="D553" s="191">
        <v>0</v>
      </c>
    </row>
    <row r="554" spans="1:4" ht="27.75" customHeight="1" x14ac:dyDescent="0.25">
      <c r="A554" s="189">
        <v>722</v>
      </c>
      <c r="B554" s="190" t="s">
        <v>1481</v>
      </c>
      <c r="C554" s="191">
        <v>0</v>
      </c>
      <c r="D554" s="191">
        <v>0</v>
      </c>
    </row>
    <row r="555" spans="1:4" ht="27.75" customHeight="1" x14ac:dyDescent="0.25">
      <c r="A555" s="189">
        <v>723</v>
      </c>
      <c r="B555" s="190" t="s">
        <v>1482</v>
      </c>
      <c r="C555" s="191">
        <v>0</v>
      </c>
      <c r="D555" s="191">
        <v>0</v>
      </c>
    </row>
    <row r="556" spans="1:4" ht="27.75" customHeight="1" x14ac:dyDescent="0.25">
      <c r="A556" s="189">
        <v>724</v>
      </c>
      <c r="B556" s="190" t="s">
        <v>1483</v>
      </c>
      <c r="C556" s="191">
        <v>0</v>
      </c>
      <c r="D556" s="191">
        <v>0.55000000000000004</v>
      </c>
    </row>
    <row r="557" spans="1:4" ht="27.75" customHeight="1" x14ac:dyDescent="0.25">
      <c r="A557" s="189">
        <v>725</v>
      </c>
      <c r="B557" s="190" t="s">
        <v>1484</v>
      </c>
      <c r="C557" s="191">
        <v>0</v>
      </c>
      <c r="D557" s="191">
        <v>0</v>
      </c>
    </row>
    <row r="558" spans="1:4" ht="27.75" customHeight="1" x14ac:dyDescent="0.25">
      <c r="A558" s="189">
        <v>726</v>
      </c>
      <c r="B558" s="190" t="s">
        <v>1485</v>
      </c>
      <c r="C558" s="191">
        <v>0</v>
      </c>
      <c r="D558" s="191">
        <v>0</v>
      </c>
    </row>
    <row r="559" spans="1:4" ht="27.75" customHeight="1" x14ac:dyDescent="0.25">
      <c r="A559" s="189">
        <v>727</v>
      </c>
      <c r="B559" s="190" t="s">
        <v>1486</v>
      </c>
      <c r="C559" s="191">
        <v>0</v>
      </c>
      <c r="D559" s="191">
        <v>0</v>
      </c>
    </row>
    <row r="560" spans="1:4" ht="27.75" customHeight="1" x14ac:dyDescent="0.25">
      <c r="A560" s="189">
        <v>728</v>
      </c>
      <c r="B560" s="190" t="s">
        <v>1487</v>
      </c>
      <c r="C560" s="191">
        <v>0</v>
      </c>
      <c r="D560" s="191">
        <v>0</v>
      </c>
    </row>
    <row r="561" spans="1:4" ht="27.75" customHeight="1" x14ac:dyDescent="0.25">
      <c r="A561" s="189">
        <v>731</v>
      </c>
      <c r="B561" s="190" t="s">
        <v>1488</v>
      </c>
      <c r="C561" s="191">
        <v>0</v>
      </c>
      <c r="D561" s="191">
        <v>0</v>
      </c>
    </row>
    <row r="562" spans="1:4" ht="27.75" customHeight="1" x14ac:dyDescent="0.25">
      <c r="A562" s="189">
        <v>732</v>
      </c>
      <c r="B562" s="190" t="s">
        <v>1489</v>
      </c>
      <c r="C562" s="191">
        <v>0</v>
      </c>
      <c r="D562" s="191">
        <v>0</v>
      </c>
    </row>
    <row r="563" spans="1:4" ht="27.75" customHeight="1" x14ac:dyDescent="0.25">
      <c r="A563" s="189">
        <v>733</v>
      </c>
      <c r="B563" s="190" t="s">
        <v>1490</v>
      </c>
      <c r="C563" s="191">
        <v>0</v>
      </c>
      <c r="D563" s="191">
        <v>0</v>
      </c>
    </row>
    <row r="564" spans="1:4" ht="27.75" customHeight="1" x14ac:dyDescent="0.25">
      <c r="A564" s="189">
        <v>734</v>
      </c>
      <c r="B564" s="190" t="s">
        <v>1491</v>
      </c>
      <c r="C564" s="191">
        <v>0</v>
      </c>
      <c r="D564" s="191">
        <v>0</v>
      </c>
    </row>
    <row r="565" spans="1:4" ht="27.75" customHeight="1" x14ac:dyDescent="0.25">
      <c r="A565" s="189">
        <v>735</v>
      </c>
      <c r="B565" s="190" t="s">
        <v>1492</v>
      </c>
      <c r="C565" s="191">
        <v>0</v>
      </c>
      <c r="D565" s="191">
        <v>0</v>
      </c>
    </row>
    <row r="566" spans="1:4" ht="27.75" customHeight="1" x14ac:dyDescent="0.25">
      <c r="A566" s="189">
        <v>736</v>
      </c>
      <c r="B566" s="190" t="s">
        <v>1493</v>
      </c>
      <c r="C566" s="191">
        <v>0</v>
      </c>
      <c r="D566" s="191">
        <v>0</v>
      </c>
    </row>
    <row r="567" spans="1:4" ht="27.75" customHeight="1" x14ac:dyDescent="0.25">
      <c r="A567" s="189">
        <v>739</v>
      </c>
      <c r="B567" s="190" t="s">
        <v>1494</v>
      </c>
      <c r="C567" s="191">
        <v>0</v>
      </c>
      <c r="D567" s="191">
        <v>0</v>
      </c>
    </row>
    <row r="568" spans="1:4" ht="27.75" customHeight="1" x14ac:dyDescent="0.25">
      <c r="A568" s="189">
        <v>740</v>
      </c>
      <c r="B568" s="190" t="s">
        <v>1495</v>
      </c>
      <c r="C568" s="191">
        <v>0</v>
      </c>
      <c r="D568" s="191">
        <v>0</v>
      </c>
    </row>
    <row r="569" spans="1:4" ht="27.75" customHeight="1" x14ac:dyDescent="0.25">
      <c r="A569" s="189">
        <v>741</v>
      </c>
      <c r="B569" s="190" t="s">
        <v>1496</v>
      </c>
      <c r="C569" s="191">
        <v>0</v>
      </c>
      <c r="D569" s="191">
        <v>0</v>
      </c>
    </row>
    <row r="570" spans="1:4" ht="27.75" customHeight="1" x14ac:dyDescent="0.25">
      <c r="A570" s="189">
        <v>742</v>
      </c>
      <c r="B570" s="190" t="s">
        <v>1497</v>
      </c>
      <c r="C570" s="191">
        <v>0</v>
      </c>
      <c r="D570" s="191">
        <v>0</v>
      </c>
    </row>
    <row r="571" spans="1:4" ht="27.75" customHeight="1" x14ac:dyDescent="0.25">
      <c r="A571" s="189">
        <v>743</v>
      </c>
      <c r="B571" s="190" t="s">
        <v>1498</v>
      </c>
      <c r="C571" s="191">
        <v>0</v>
      </c>
      <c r="D571" s="191">
        <v>0</v>
      </c>
    </row>
    <row r="572" spans="1:4" ht="27.75" customHeight="1" x14ac:dyDescent="0.25">
      <c r="A572" s="189">
        <v>748</v>
      </c>
      <c r="B572" s="190" t="s">
        <v>1499</v>
      </c>
      <c r="C572" s="191">
        <v>0</v>
      </c>
      <c r="D572" s="191">
        <v>0</v>
      </c>
    </row>
    <row r="573" spans="1:4" ht="27.75" customHeight="1" x14ac:dyDescent="0.25">
      <c r="A573" s="189">
        <v>749</v>
      </c>
      <c r="B573" s="190" t="s">
        <v>1500</v>
      </c>
      <c r="C573" s="191">
        <v>0</v>
      </c>
      <c r="D573" s="191">
        <v>0</v>
      </c>
    </row>
    <row r="574" spans="1:4" ht="27.75" customHeight="1" x14ac:dyDescent="0.25">
      <c r="A574" s="189">
        <v>750</v>
      </c>
      <c r="B574" s="190" t="s">
        <v>1501</v>
      </c>
      <c r="C574" s="191">
        <v>0</v>
      </c>
      <c r="D574" s="191">
        <v>0</v>
      </c>
    </row>
    <row r="575" spans="1:4" ht="27.75" customHeight="1" x14ac:dyDescent="0.25">
      <c r="A575" s="189">
        <v>751</v>
      </c>
      <c r="B575" s="190" t="s">
        <v>1502</v>
      </c>
      <c r="C575" s="191">
        <v>0</v>
      </c>
      <c r="D575" s="191">
        <v>0</v>
      </c>
    </row>
    <row r="576" spans="1:4" ht="27.75" customHeight="1" x14ac:dyDescent="0.25">
      <c r="A576" s="189">
        <v>752</v>
      </c>
      <c r="B576" s="190" t="s">
        <v>1503</v>
      </c>
      <c r="C576" s="191">
        <v>0</v>
      </c>
      <c r="D576" s="191">
        <v>0</v>
      </c>
    </row>
    <row r="577" spans="1:4" ht="27.75" customHeight="1" x14ac:dyDescent="0.25">
      <c r="A577" s="189">
        <v>753</v>
      </c>
      <c r="B577" s="190" t="s">
        <v>1504</v>
      </c>
      <c r="C577" s="191">
        <v>0</v>
      </c>
      <c r="D577" s="191">
        <v>0</v>
      </c>
    </row>
    <row r="578" spans="1:4" ht="27.75" customHeight="1" x14ac:dyDescent="0.25">
      <c r="A578" s="189">
        <v>754</v>
      </c>
      <c r="B578" s="190" t="s">
        <v>1505</v>
      </c>
      <c r="C578" s="191">
        <v>0</v>
      </c>
      <c r="D578" s="191">
        <v>0</v>
      </c>
    </row>
    <row r="579" spans="1:4" ht="27.75" customHeight="1" x14ac:dyDescent="0.25">
      <c r="A579" s="189">
        <v>757</v>
      </c>
      <c r="B579" s="190" t="s">
        <v>1506</v>
      </c>
      <c r="C579" s="191">
        <v>0</v>
      </c>
      <c r="D579" s="191">
        <v>0.55000000000000004</v>
      </c>
    </row>
    <row r="580" spans="1:4" ht="27.75" customHeight="1" x14ac:dyDescent="0.25">
      <c r="A580" s="189">
        <v>758</v>
      </c>
      <c r="B580" s="190" t="s">
        <v>1507</v>
      </c>
      <c r="C580" s="191">
        <v>0</v>
      </c>
      <c r="D580" s="191">
        <v>0.55000000000000004</v>
      </c>
    </row>
    <row r="581" spans="1:4" ht="27.75" customHeight="1" x14ac:dyDescent="0.25">
      <c r="A581" s="189">
        <v>759</v>
      </c>
      <c r="B581" s="190" t="s">
        <v>1508</v>
      </c>
      <c r="C581" s="191">
        <v>0</v>
      </c>
      <c r="D581" s="191">
        <v>0.55000000000000004</v>
      </c>
    </row>
    <row r="582" spans="1:4" ht="27.75" customHeight="1" x14ac:dyDescent="0.25">
      <c r="A582" s="189">
        <v>760</v>
      </c>
      <c r="B582" s="190" t="s">
        <v>1509</v>
      </c>
      <c r="C582" s="191">
        <v>0</v>
      </c>
      <c r="D582" s="191">
        <v>0.55000000000000004</v>
      </c>
    </row>
    <row r="583" spans="1:4" ht="27.75" customHeight="1" x14ac:dyDescent="0.25">
      <c r="A583" s="189">
        <v>761</v>
      </c>
      <c r="B583" s="190" t="s">
        <v>1510</v>
      </c>
      <c r="C583" s="191">
        <v>0</v>
      </c>
      <c r="D583" s="191">
        <v>0.55000000000000004</v>
      </c>
    </row>
    <row r="584" spans="1:4" ht="27.75" customHeight="1" x14ac:dyDescent="0.25">
      <c r="A584" s="189">
        <v>762</v>
      </c>
      <c r="B584" s="190" t="s">
        <v>1511</v>
      </c>
      <c r="C584" s="191">
        <v>0</v>
      </c>
      <c r="D584" s="191">
        <v>0.55000000000000004</v>
      </c>
    </row>
    <row r="585" spans="1:4" ht="27.75" customHeight="1" x14ac:dyDescent="0.25">
      <c r="A585" s="189">
        <v>763</v>
      </c>
      <c r="B585" s="190" t="s">
        <v>1512</v>
      </c>
      <c r="C585" s="191">
        <v>0</v>
      </c>
      <c r="D585" s="191">
        <v>0.55000000000000004</v>
      </c>
    </row>
    <row r="586" spans="1:4" ht="27.75" customHeight="1" x14ac:dyDescent="0.25">
      <c r="A586" s="189">
        <v>764</v>
      </c>
      <c r="B586" s="190" t="s">
        <v>1513</v>
      </c>
      <c r="C586" s="191">
        <v>0</v>
      </c>
      <c r="D586" s="191">
        <v>0.55000000000000004</v>
      </c>
    </row>
    <row r="587" spans="1:4" ht="27.75" customHeight="1" x14ac:dyDescent="0.25">
      <c r="A587" s="189">
        <v>765</v>
      </c>
      <c r="B587" s="190" t="s">
        <v>1514</v>
      </c>
      <c r="C587" s="191">
        <v>0</v>
      </c>
      <c r="D587" s="191">
        <v>0.55000000000000004</v>
      </c>
    </row>
    <row r="588" spans="1:4" ht="27.75" customHeight="1" x14ac:dyDescent="0.25">
      <c r="A588" s="189">
        <v>766</v>
      </c>
      <c r="B588" s="190" t="s">
        <v>1515</v>
      </c>
      <c r="C588" s="191">
        <v>0</v>
      </c>
      <c r="D588" s="191">
        <v>0.55000000000000004</v>
      </c>
    </row>
    <row r="589" spans="1:4" ht="27.75" customHeight="1" x14ac:dyDescent="0.25">
      <c r="A589" s="189">
        <v>771</v>
      </c>
      <c r="B589" s="190" t="s">
        <v>1516</v>
      </c>
      <c r="C589" s="191">
        <v>0</v>
      </c>
      <c r="D589" s="191">
        <v>0</v>
      </c>
    </row>
    <row r="590" spans="1:4" ht="27.75" customHeight="1" x14ac:dyDescent="0.25">
      <c r="A590" s="189">
        <v>772</v>
      </c>
      <c r="B590" s="190" t="s">
        <v>1517</v>
      </c>
      <c r="C590" s="191">
        <v>0</v>
      </c>
      <c r="D590" s="191">
        <v>0.55000000000000004</v>
      </c>
    </row>
    <row r="591" spans="1:4" ht="27.75" customHeight="1" x14ac:dyDescent="0.25">
      <c r="A591" s="189">
        <v>774</v>
      </c>
      <c r="B591" s="190" t="s">
        <v>1518</v>
      </c>
      <c r="C591" s="191">
        <v>0</v>
      </c>
      <c r="D591" s="191">
        <v>0</v>
      </c>
    </row>
    <row r="592" spans="1:4" ht="27.75" customHeight="1" x14ac:dyDescent="0.25">
      <c r="A592" s="189">
        <v>775</v>
      </c>
      <c r="B592" s="190" t="s">
        <v>1519</v>
      </c>
      <c r="C592" s="191">
        <v>0</v>
      </c>
      <c r="D592" s="191">
        <v>0</v>
      </c>
    </row>
    <row r="593" spans="1:4" ht="27.75" customHeight="1" x14ac:dyDescent="0.25">
      <c r="A593" s="189">
        <v>776</v>
      </c>
      <c r="B593" s="190" t="s">
        <v>1520</v>
      </c>
      <c r="C593" s="191">
        <v>0</v>
      </c>
      <c r="D593" s="191">
        <v>0</v>
      </c>
    </row>
    <row r="594" spans="1:4" ht="27.75" customHeight="1" x14ac:dyDescent="0.25">
      <c r="A594" s="189">
        <v>777</v>
      </c>
      <c r="B594" s="190" t="s">
        <v>1521</v>
      </c>
      <c r="C594" s="191">
        <v>0</v>
      </c>
      <c r="D594" s="191">
        <v>0.25900000000000001</v>
      </c>
    </row>
    <row r="595" spans="1:4" ht="27.75" customHeight="1" x14ac:dyDescent="0.25">
      <c r="A595" s="189">
        <v>778</v>
      </c>
      <c r="B595" s="190" t="s">
        <v>1522</v>
      </c>
      <c r="C595" s="191">
        <v>0</v>
      </c>
      <c r="D595" s="191">
        <v>0</v>
      </c>
    </row>
    <row r="596" spans="1:4" ht="27.75" customHeight="1" x14ac:dyDescent="0.25">
      <c r="A596" s="189">
        <v>779</v>
      </c>
      <c r="B596" s="190" t="s">
        <v>1523</v>
      </c>
      <c r="C596" s="191">
        <v>0</v>
      </c>
      <c r="D596" s="191">
        <v>0</v>
      </c>
    </row>
    <row r="597" spans="1:4" ht="27.75" customHeight="1" x14ac:dyDescent="0.25">
      <c r="A597" s="189">
        <v>780</v>
      </c>
      <c r="B597" s="190" t="s">
        <v>1524</v>
      </c>
      <c r="C597" s="191">
        <v>0</v>
      </c>
      <c r="D597" s="191">
        <v>0</v>
      </c>
    </row>
    <row r="598" spans="1:4" ht="27.75" customHeight="1" x14ac:dyDescent="0.25">
      <c r="A598" s="189">
        <v>781</v>
      </c>
      <c r="B598" s="190" t="s">
        <v>1525</v>
      </c>
      <c r="C598" s="191">
        <v>0</v>
      </c>
      <c r="D598" s="191">
        <v>0</v>
      </c>
    </row>
    <row r="599" spans="1:4" ht="27.75" customHeight="1" x14ac:dyDescent="0.25">
      <c r="A599" s="189">
        <v>782</v>
      </c>
      <c r="B599" s="190" t="s">
        <v>1526</v>
      </c>
      <c r="C599" s="191">
        <v>0</v>
      </c>
      <c r="D599" s="191">
        <v>0</v>
      </c>
    </row>
    <row r="600" spans="1:4" ht="27.75" customHeight="1" x14ac:dyDescent="0.25">
      <c r="A600" s="189">
        <v>785</v>
      </c>
      <c r="B600" s="190" t="s">
        <v>1527</v>
      </c>
      <c r="C600" s="191">
        <v>0</v>
      </c>
      <c r="D600" s="191">
        <v>0</v>
      </c>
    </row>
    <row r="601" spans="1:4" ht="27.75" customHeight="1" x14ac:dyDescent="0.25">
      <c r="A601" s="189">
        <v>786</v>
      </c>
      <c r="B601" s="190" t="s">
        <v>1528</v>
      </c>
      <c r="C601" s="191">
        <v>0</v>
      </c>
      <c r="D601" s="191">
        <v>0</v>
      </c>
    </row>
    <row r="602" spans="1:4" ht="27.75" customHeight="1" x14ac:dyDescent="0.25">
      <c r="A602" s="189">
        <v>787</v>
      </c>
      <c r="B602" s="190" t="s">
        <v>1529</v>
      </c>
      <c r="C602" s="191">
        <v>0</v>
      </c>
      <c r="D602" s="191">
        <v>0</v>
      </c>
    </row>
    <row r="603" spans="1:4" ht="27.75" customHeight="1" x14ac:dyDescent="0.25">
      <c r="A603" s="189">
        <v>788</v>
      </c>
      <c r="B603" s="190" t="s">
        <v>1530</v>
      </c>
      <c r="C603" s="191">
        <v>0</v>
      </c>
      <c r="D603" s="191">
        <v>0</v>
      </c>
    </row>
    <row r="604" spans="1:4" ht="27.75" customHeight="1" x14ac:dyDescent="0.25">
      <c r="A604" s="189">
        <v>789</v>
      </c>
      <c r="B604" s="190" t="s">
        <v>1531</v>
      </c>
      <c r="C604" s="191">
        <v>0</v>
      </c>
      <c r="D604" s="191">
        <v>0</v>
      </c>
    </row>
    <row r="605" spans="1:4" ht="27.75" customHeight="1" x14ac:dyDescent="0.25">
      <c r="A605" s="189">
        <v>790</v>
      </c>
      <c r="B605" s="190" t="s">
        <v>1532</v>
      </c>
      <c r="C605" s="191">
        <v>0</v>
      </c>
      <c r="D605" s="191">
        <v>0</v>
      </c>
    </row>
    <row r="606" spans="1:4" ht="27.75" customHeight="1" x14ac:dyDescent="0.25">
      <c r="A606" s="189">
        <v>791</v>
      </c>
      <c r="B606" s="190" t="s">
        <v>1533</v>
      </c>
      <c r="C606" s="191">
        <v>0</v>
      </c>
      <c r="D606" s="191">
        <v>0</v>
      </c>
    </row>
    <row r="607" spans="1:4" ht="27.75" customHeight="1" x14ac:dyDescent="0.25">
      <c r="A607" s="189">
        <v>792</v>
      </c>
      <c r="B607" s="190" t="s">
        <v>1534</v>
      </c>
      <c r="C607" s="191">
        <v>0</v>
      </c>
      <c r="D607" s="191">
        <v>0</v>
      </c>
    </row>
    <row r="608" spans="1:4" ht="27.75" customHeight="1" x14ac:dyDescent="0.25">
      <c r="A608" s="189">
        <v>793</v>
      </c>
      <c r="B608" s="190" t="s">
        <v>1535</v>
      </c>
      <c r="C608" s="191">
        <v>0</v>
      </c>
      <c r="D608" s="191">
        <v>0</v>
      </c>
    </row>
    <row r="609" spans="1:4" ht="27.75" customHeight="1" x14ac:dyDescent="0.25">
      <c r="A609" s="189">
        <v>794</v>
      </c>
      <c r="B609" s="190" t="s">
        <v>1536</v>
      </c>
      <c r="C609" s="191">
        <v>0</v>
      </c>
      <c r="D609" s="191">
        <v>0</v>
      </c>
    </row>
    <row r="610" spans="1:4" ht="27.75" customHeight="1" x14ac:dyDescent="0.25">
      <c r="A610" s="189">
        <v>795</v>
      </c>
      <c r="B610" s="190" t="s">
        <v>1537</v>
      </c>
      <c r="C610" s="191">
        <v>0</v>
      </c>
      <c r="D610" s="191">
        <v>0</v>
      </c>
    </row>
    <row r="611" spans="1:4" ht="27.75" customHeight="1" x14ac:dyDescent="0.25">
      <c r="A611" s="189">
        <v>796</v>
      </c>
      <c r="B611" s="190" t="s">
        <v>1538</v>
      </c>
      <c r="C611" s="191">
        <v>0</v>
      </c>
      <c r="D611" s="191">
        <v>0</v>
      </c>
    </row>
    <row r="612" spans="1:4" ht="27.75" customHeight="1" x14ac:dyDescent="0.25">
      <c r="A612" s="189">
        <v>797</v>
      </c>
      <c r="B612" s="190" t="s">
        <v>1539</v>
      </c>
      <c r="C612" s="191">
        <v>0</v>
      </c>
      <c r="D612" s="191">
        <v>0</v>
      </c>
    </row>
    <row r="613" spans="1:4" ht="27.75" customHeight="1" x14ac:dyDescent="0.25">
      <c r="A613" s="189">
        <v>798</v>
      </c>
      <c r="B613" s="190" t="s">
        <v>1540</v>
      </c>
      <c r="C613" s="191">
        <v>0</v>
      </c>
      <c r="D613" s="191">
        <v>0</v>
      </c>
    </row>
    <row r="614" spans="1:4" ht="27.75" customHeight="1" x14ac:dyDescent="0.25">
      <c r="A614" s="189">
        <v>799</v>
      </c>
      <c r="B614" s="190" t="s">
        <v>1541</v>
      </c>
      <c r="C614" s="191">
        <v>0</v>
      </c>
      <c r="D614" s="191">
        <v>0</v>
      </c>
    </row>
    <row r="615" spans="1:4" ht="27.75" customHeight="1" x14ac:dyDescent="0.25">
      <c r="A615" s="189">
        <v>800</v>
      </c>
      <c r="B615" s="190" t="s">
        <v>1542</v>
      </c>
      <c r="C615" s="191">
        <v>0</v>
      </c>
      <c r="D615" s="191">
        <v>0</v>
      </c>
    </row>
    <row r="616" spans="1:4" ht="27.75" customHeight="1" x14ac:dyDescent="0.25">
      <c r="A616" s="189">
        <v>801</v>
      </c>
      <c r="B616" s="190" t="s">
        <v>1543</v>
      </c>
      <c r="C616" s="191">
        <v>0</v>
      </c>
      <c r="D616" s="191">
        <v>0</v>
      </c>
    </row>
    <row r="617" spans="1:4" ht="27.75" customHeight="1" x14ac:dyDescent="0.25">
      <c r="A617" s="189">
        <v>802</v>
      </c>
      <c r="B617" s="190" t="s">
        <v>1544</v>
      </c>
      <c r="C617" s="191">
        <v>0</v>
      </c>
      <c r="D617" s="191">
        <v>0</v>
      </c>
    </row>
    <row r="618" spans="1:4" ht="27.75" customHeight="1" x14ac:dyDescent="0.25">
      <c r="A618" s="189">
        <v>803</v>
      </c>
      <c r="B618" s="190" t="s">
        <v>1545</v>
      </c>
      <c r="C618" s="191">
        <v>0</v>
      </c>
      <c r="D618" s="191">
        <v>0</v>
      </c>
    </row>
    <row r="619" spans="1:4" ht="27.75" customHeight="1" x14ac:dyDescent="0.25">
      <c r="A619" s="189">
        <v>804</v>
      </c>
      <c r="B619" s="190" t="s">
        <v>1546</v>
      </c>
      <c r="C619" s="191">
        <v>0</v>
      </c>
      <c r="D619" s="191">
        <v>0</v>
      </c>
    </row>
    <row r="620" spans="1:4" ht="27.75" customHeight="1" x14ac:dyDescent="0.25">
      <c r="A620" s="189">
        <v>805</v>
      </c>
      <c r="B620" s="190" t="s">
        <v>1547</v>
      </c>
      <c r="C620" s="191">
        <v>0</v>
      </c>
      <c r="D620" s="191">
        <v>0</v>
      </c>
    </row>
    <row r="621" spans="1:4" ht="27.75" customHeight="1" x14ac:dyDescent="0.25">
      <c r="A621" s="189">
        <v>806</v>
      </c>
      <c r="B621" s="190" t="s">
        <v>1548</v>
      </c>
      <c r="C621" s="191">
        <v>0</v>
      </c>
      <c r="D621" s="191">
        <v>0</v>
      </c>
    </row>
    <row r="622" spans="1:4" ht="27.75" customHeight="1" x14ac:dyDescent="0.25">
      <c r="A622" s="189">
        <v>807</v>
      </c>
      <c r="B622" s="190" t="s">
        <v>1549</v>
      </c>
      <c r="C622" s="191">
        <v>0</v>
      </c>
      <c r="D622" s="191">
        <v>0</v>
      </c>
    </row>
    <row r="623" spans="1:4" ht="27.75" customHeight="1" x14ac:dyDescent="0.25">
      <c r="A623" s="189">
        <v>808</v>
      </c>
      <c r="B623" s="190" t="s">
        <v>1550</v>
      </c>
      <c r="C623" s="191">
        <v>0</v>
      </c>
      <c r="D623" s="191">
        <v>0</v>
      </c>
    </row>
    <row r="624" spans="1:4" ht="27.75" customHeight="1" x14ac:dyDescent="0.25">
      <c r="A624" s="189">
        <v>809</v>
      </c>
      <c r="B624" s="190" t="s">
        <v>1551</v>
      </c>
      <c r="C624" s="191">
        <v>0</v>
      </c>
      <c r="D624" s="191">
        <v>0</v>
      </c>
    </row>
    <row r="625" spans="1:4" ht="27.75" customHeight="1" x14ac:dyDescent="0.25">
      <c r="A625" s="189">
        <v>810</v>
      </c>
      <c r="B625" s="190" t="s">
        <v>1552</v>
      </c>
      <c r="C625" s="191">
        <v>0</v>
      </c>
      <c r="D625" s="191">
        <v>0</v>
      </c>
    </row>
    <row r="626" spans="1:4" ht="27.75" customHeight="1" x14ac:dyDescent="0.25">
      <c r="A626" s="189">
        <v>811</v>
      </c>
      <c r="B626" s="190" t="s">
        <v>1553</v>
      </c>
      <c r="C626" s="191">
        <v>0</v>
      </c>
      <c r="D626" s="191">
        <v>0</v>
      </c>
    </row>
    <row r="627" spans="1:4" ht="27.75" customHeight="1" x14ac:dyDescent="0.25">
      <c r="A627" s="189">
        <v>812</v>
      </c>
      <c r="B627" s="190" t="s">
        <v>1554</v>
      </c>
      <c r="C627" s="191">
        <v>0</v>
      </c>
      <c r="D627" s="191">
        <v>0</v>
      </c>
    </row>
    <row r="628" spans="1:4" ht="27.75" customHeight="1" x14ac:dyDescent="0.25">
      <c r="A628" s="189">
        <v>813</v>
      </c>
      <c r="B628" s="190" t="s">
        <v>1555</v>
      </c>
      <c r="C628" s="191">
        <v>0</v>
      </c>
      <c r="D628" s="191">
        <v>0</v>
      </c>
    </row>
    <row r="629" spans="1:4" ht="27.75" customHeight="1" x14ac:dyDescent="0.25">
      <c r="A629" s="189">
        <v>814</v>
      </c>
      <c r="B629" s="190" t="s">
        <v>1556</v>
      </c>
      <c r="C629" s="191">
        <v>0</v>
      </c>
      <c r="D629" s="191">
        <v>0</v>
      </c>
    </row>
    <row r="630" spans="1:4" ht="27.75" customHeight="1" x14ac:dyDescent="0.25">
      <c r="A630" s="189">
        <v>815</v>
      </c>
      <c r="B630" s="190" t="s">
        <v>1557</v>
      </c>
      <c r="C630" s="191">
        <v>0</v>
      </c>
      <c r="D630" s="191">
        <v>0</v>
      </c>
    </row>
    <row r="631" spans="1:4" ht="27.75" customHeight="1" x14ac:dyDescent="0.25">
      <c r="A631" s="189">
        <v>820</v>
      </c>
      <c r="B631" s="190" t="s">
        <v>1558</v>
      </c>
      <c r="C631" s="191">
        <v>0</v>
      </c>
      <c r="D631" s="191">
        <v>0</v>
      </c>
    </row>
    <row r="632" spans="1:4" ht="27.75" customHeight="1" x14ac:dyDescent="0.25">
      <c r="A632" s="189">
        <v>821</v>
      </c>
      <c r="B632" s="190" t="s">
        <v>1559</v>
      </c>
      <c r="C632" s="191">
        <v>0</v>
      </c>
      <c r="D632" s="191">
        <v>0</v>
      </c>
    </row>
    <row r="633" spans="1:4" ht="27.75" customHeight="1" x14ac:dyDescent="0.25">
      <c r="A633" s="189">
        <v>822</v>
      </c>
      <c r="B633" s="190" t="s">
        <v>1560</v>
      </c>
      <c r="C633" s="191">
        <v>0</v>
      </c>
      <c r="D633" s="191">
        <v>0</v>
      </c>
    </row>
    <row r="634" spans="1:4" ht="27.75" customHeight="1" x14ac:dyDescent="0.25">
      <c r="A634" s="189">
        <v>823</v>
      </c>
      <c r="B634" s="190" t="s">
        <v>1561</v>
      </c>
      <c r="C634" s="191">
        <v>3.7930000000000001</v>
      </c>
      <c r="D634" s="191">
        <v>0</v>
      </c>
    </row>
    <row r="635" spans="1:4" ht="27.75" customHeight="1" x14ac:dyDescent="0.25">
      <c r="A635" s="189">
        <v>824</v>
      </c>
      <c r="B635" s="190" t="s">
        <v>1562</v>
      </c>
      <c r="C635" s="191">
        <v>0</v>
      </c>
      <c r="D635" s="191">
        <v>0</v>
      </c>
    </row>
    <row r="636" spans="1:4" ht="27.75" customHeight="1" x14ac:dyDescent="0.25">
      <c r="A636" s="189">
        <v>825</v>
      </c>
      <c r="B636" s="190" t="s">
        <v>1563</v>
      </c>
      <c r="C636" s="191">
        <v>0</v>
      </c>
      <c r="D636" s="191">
        <v>0</v>
      </c>
    </row>
    <row r="637" spans="1:4" ht="27.75" customHeight="1" x14ac:dyDescent="0.25">
      <c r="A637" s="189">
        <v>826</v>
      </c>
      <c r="B637" s="190" t="s">
        <v>1564</v>
      </c>
      <c r="C637" s="191">
        <v>0</v>
      </c>
      <c r="D637" s="191">
        <v>0</v>
      </c>
    </row>
    <row r="638" spans="1:4" ht="27.75" customHeight="1" x14ac:dyDescent="0.25">
      <c r="A638" s="189">
        <v>827</v>
      </c>
      <c r="B638" s="190" t="s">
        <v>1565</v>
      </c>
      <c r="C638" s="191">
        <v>0</v>
      </c>
      <c r="D638" s="191">
        <v>0</v>
      </c>
    </row>
    <row r="639" spans="1:4" ht="27.75" customHeight="1" x14ac:dyDescent="0.25">
      <c r="A639" s="189">
        <v>828</v>
      </c>
      <c r="B639" s="190" t="s">
        <v>1566</v>
      </c>
      <c r="C639" s="191">
        <v>0</v>
      </c>
      <c r="D639" s="191">
        <v>0</v>
      </c>
    </row>
    <row r="640" spans="1:4" ht="27.75" customHeight="1" x14ac:dyDescent="0.25">
      <c r="A640" s="189">
        <v>829</v>
      </c>
      <c r="B640" s="190" t="s">
        <v>1567</v>
      </c>
      <c r="C640" s="191">
        <v>0</v>
      </c>
      <c r="D640" s="191">
        <v>1.81</v>
      </c>
    </row>
    <row r="641" spans="1:4" ht="27.75" customHeight="1" x14ac:dyDescent="0.25">
      <c r="A641" s="189">
        <v>830</v>
      </c>
      <c r="B641" s="190" t="s">
        <v>1568</v>
      </c>
      <c r="C641" s="191">
        <v>0</v>
      </c>
      <c r="D641" s="191">
        <v>1.81</v>
      </c>
    </row>
    <row r="642" spans="1:4" ht="27.75" customHeight="1" x14ac:dyDescent="0.25">
      <c r="A642" s="189">
        <v>831</v>
      </c>
      <c r="B642" s="190" t="s">
        <v>1569</v>
      </c>
      <c r="C642" s="191">
        <v>0</v>
      </c>
      <c r="D642" s="191">
        <v>1.81</v>
      </c>
    </row>
    <row r="643" spans="1:4" ht="27.75" customHeight="1" x14ac:dyDescent="0.25">
      <c r="A643" s="189">
        <v>832</v>
      </c>
      <c r="B643" s="190" t="s">
        <v>1570</v>
      </c>
      <c r="C643" s="191">
        <v>0</v>
      </c>
      <c r="D643" s="191">
        <v>0</v>
      </c>
    </row>
    <row r="644" spans="1:4" ht="27.75" customHeight="1" x14ac:dyDescent="0.25">
      <c r="A644" s="189">
        <v>833</v>
      </c>
      <c r="B644" s="190" t="s">
        <v>1571</v>
      </c>
      <c r="C644" s="191">
        <v>0</v>
      </c>
      <c r="D644" s="191">
        <v>0</v>
      </c>
    </row>
    <row r="645" spans="1:4" ht="27.75" customHeight="1" x14ac:dyDescent="0.25">
      <c r="A645" s="189">
        <v>834</v>
      </c>
      <c r="B645" s="190" t="s">
        <v>1572</v>
      </c>
      <c r="C645" s="191">
        <v>0</v>
      </c>
      <c r="D645" s="191">
        <v>0</v>
      </c>
    </row>
    <row r="646" spans="1:4" ht="27.75" customHeight="1" x14ac:dyDescent="0.25">
      <c r="A646" s="189">
        <v>835</v>
      </c>
      <c r="B646" s="190" t="s">
        <v>1573</v>
      </c>
      <c r="C646" s="191">
        <v>5.1680000000000001</v>
      </c>
      <c r="D646" s="191">
        <v>0</v>
      </c>
    </row>
    <row r="647" spans="1:4" ht="27.75" customHeight="1" x14ac:dyDescent="0.25">
      <c r="A647" s="189">
        <v>836</v>
      </c>
      <c r="B647" s="190" t="s">
        <v>1574</v>
      </c>
      <c r="C647" s="191">
        <v>0</v>
      </c>
      <c r="D647" s="191">
        <v>0</v>
      </c>
    </row>
    <row r="648" spans="1:4" ht="27.75" customHeight="1" x14ac:dyDescent="0.25">
      <c r="A648" s="189">
        <v>837</v>
      </c>
      <c r="B648" s="190" t="s">
        <v>1575</v>
      </c>
      <c r="C648" s="191">
        <v>0</v>
      </c>
      <c r="D648" s="191">
        <v>0</v>
      </c>
    </row>
    <row r="649" spans="1:4" ht="27.75" customHeight="1" x14ac:dyDescent="0.25">
      <c r="A649" s="189">
        <v>838</v>
      </c>
      <c r="B649" s="190" t="s">
        <v>1576</v>
      </c>
      <c r="C649" s="191">
        <v>0</v>
      </c>
      <c r="D649" s="191">
        <v>0</v>
      </c>
    </row>
    <row r="650" spans="1:4" ht="27.75" customHeight="1" x14ac:dyDescent="0.25">
      <c r="A650" s="189">
        <v>839</v>
      </c>
      <c r="B650" s="190" t="s">
        <v>1577</v>
      </c>
      <c r="C650" s="191">
        <v>0</v>
      </c>
      <c r="D650" s="191">
        <v>0</v>
      </c>
    </row>
    <row r="651" spans="1:4" ht="27.75" customHeight="1" x14ac:dyDescent="0.25">
      <c r="A651" s="189">
        <v>840</v>
      </c>
      <c r="B651" s="190" t="s">
        <v>1578</v>
      </c>
      <c r="C651" s="191">
        <v>0</v>
      </c>
      <c r="D651" s="191">
        <v>0</v>
      </c>
    </row>
    <row r="652" spans="1:4" ht="27.75" customHeight="1" x14ac:dyDescent="0.25">
      <c r="A652" s="189">
        <v>841</v>
      </c>
      <c r="B652" s="190" t="s">
        <v>1579</v>
      </c>
      <c r="C652" s="191">
        <v>0</v>
      </c>
      <c r="D652" s="191">
        <v>0</v>
      </c>
    </row>
    <row r="653" spans="1:4" ht="27.75" customHeight="1" x14ac:dyDescent="0.25">
      <c r="A653" s="189">
        <v>842</v>
      </c>
      <c r="B653" s="190" t="s">
        <v>1580</v>
      </c>
      <c r="C653" s="191">
        <v>0</v>
      </c>
      <c r="D653" s="191">
        <v>0</v>
      </c>
    </row>
    <row r="654" spans="1:4" ht="27.75" customHeight="1" x14ac:dyDescent="0.25">
      <c r="A654" s="189">
        <v>843</v>
      </c>
      <c r="B654" s="190" t="s">
        <v>1581</v>
      </c>
      <c r="C654" s="191">
        <v>0</v>
      </c>
      <c r="D654" s="191">
        <v>0</v>
      </c>
    </row>
    <row r="655" spans="1:4" ht="27.75" customHeight="1" x14ac:dyDescent="0.25">
      <c r="A655" s="189">
        <v>844</v>
      </c>
      <c r="B655" s="190" t="s">
        <v>1582</v>
      </c>
      <c r="C655" s="191">
        <v>0</v>
      </c>
      <c r="D655" s="191">
        <v>0</v>
      </c>
    </row>
    <row r="656" spans="1:4" ht="27.75" customHeight="1" x14ac:dyDescent="0.25">
      <c r="A656" s="189">
        <v>845</v>
      </c>
      <c r="B656" s="190" t="s">
        <v>1583</v>
      </c>
      <c r="C656" s="191">
        <v>0</v>
      </c>
      <c r="D656" s="191">
        <v>0</v>
      </c>
    </row>
    <row r="657" spans="1:4" ht="27.75" customHeight="1" x14ac:dyDescent="0.25">
      <c r="A657" s="189">
        <v>846</v>
      </c>
      <c r="B657" s="190" t="s">
        <v>1584</v>
      </c>
      <c r="C657" s="191">
        <v>0</v>
      </c>
      <c r="D657" s="191">
        <v>0</v>
      </c>
    </row>
    <row r="658" spans="1:4" ht="27.75" customHeight="1" x14ac:dyDescent="0.25">
      <c r="A658" s="189">
        <v>847</v>
      </c>
      <c r="B658" s="190" t="s">
        <v>1585</v>
      </c>
      <c r="C658" s="191">
        <v>0</v>
      </c>
      <c r="D658" s="191">
        <v>0</v>
      </c>
    </row>
    <row r="659" spans="1:4" ht="27.75" customHeight="1" x14ac:dyDescent="0.25">
      <c r="A659" s="189">
        <v>848</v>
      </c>
      <c r="B659" s="190" t="s">
        <v>1586</v>
      </c>
      <c r="C659" s="191">
        <v>0</v>
      </c>
      <c r="D659" s="191">
        <v>0</v>
      </c>
    </row>
    <row r="660" spans="1:4" ht="27.75" customHeight="1" x14ac:dyDescent="0.25">
      <c r="A660" s="189">
        <v>849</v>
      </c>
      <c r="B660" s="190" t="s">
        <v>1587</v>
      </c>
      <c r="C660" s="191">
        <v>0</v>
      </c>
      <c r="D660" s="191">
        <v>0</v>
      </c>
    </row>
    <row r="661" spans="1:4" ht="27.75" customHeight="1" x14ac:dyDescent="0.25">
      <c r="A661" s="189">
        <v>850</v>
      </c>
      <c r="B661" s="190" t="s">
        <v>1588</v>
      </c>
      <c r="C661" s="191">
        <v>0</v>
      </c>
      <c r="D661" s="191">
        <v>0</v>
      </c>
    </row>
    <row r="662" spans="1:4" ht="27.75" customHeight="1" x14ac:dyDescent="0.25">
      <c r="A662" s="189">
        <v>851</v>
      </c>
      <c r="B662" s="190" t="s">
        <v>1589</v>
      </c>
      <c r="C662" s="191">
        <v>0</v>
      </c>
      <c r="D662" s="191">
        <v>0</v>
      </c>
    </row>
  </sheetData>
  <sheetProtection selectLockedCells="1" selectUnlockedCells="1"/>
  <customSheetViews>
    <customSheetView guid="{5032A364-B81A-48DA-88DA-AB3B86B47EE9}" scale="70" fitToPage="1">
      <selection activeCell="A2" sqref="A2:XFD3"/>
      <pageMargins left="0" right="0" top="0" bottom="0" header="0" footer="0"/>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6"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Header>&amp;C&amp;G</oddHeader>
    <oddFooter>&amp;C&amp;P of &amp;N</oddFooter>
    <firstHeader>&amp;LUn-scaled [nodal /network group] costs&amp;C&amp;G</firstHeader>
    <firstFooter>&amp;C&amp;P of &amp;N</firstFooter>
  </headerFooter>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election activeCell="F2" sqref="F2"/>
    </sheetView>
  </sheetViews>
  <sheetFormatPr defaultColWidth="11.54296875" defaultRowHeight="12.5" x14ac:dyDescent="0.25"/>
  <cols>
    <col min="1" max="1" width="13.90625" style="149" customWidth="1"/>
    <col min="2" max="2" width="37.453125" style="149" bestFit="1" customWidth="1"/>
    <col min="3" max="3" width="19" style="150" customWidth="1"/>
    <col min="4" max="4" width="5.453125" style="149" bestFit="1" customWidth="1"/>
    <col min="5" max="5" width="4.54296875" style="149" customWidth="1"/>
    <col min="6" max="6" width="29.08984375" style="149" bestFit="1" customWidth="1"/>
    <col min="7" max="7" width="11.54296875" style="149"/>
    <col min="8" max="8" width="64.54296875" style="149" bestFit="1" customWidth="1"/>
    <col min="9" max="16384" width="11.54296875" style="149"/>
  </cols>
  <sheetData>
    <row r="1" spans="1:8" ht="26.25" customHeight="1" x14ac:dyDescent="0.5">
      <c r="A1" s="152" t="s">
        <v>39</v>
      </c>
      <c r="H1" s="151"/>
    </row>
    <row r="2" spans="1:8" ht="12.75" customHeight="1" x14ac:dyDescent="0.25">
      <c r="A2" s="152"/>
    </row>
    <row r="3" spans="1:8" ht="12.75" customHeight="1" x14ac:dyDescent="0.25">
      <c r="A3" s="152"/>
    </row>
    <row r="4" spans="1:8" ht="12.75" customHeight="1" x14ac:dyDescent="0.25">
      <c r="A4" s="152"/>
    </row>
    <row r="5" spans="1:8" ht="12.75" customHeight="1" x14ac:dyDescent="0.25">
      <c r="A5" s="152"/>
    </row>
    <row r="6" spans="1:8" ht="12.75" customHeight="1" x14ac:dyDescent="0.25">
      <c r="A6" s="152"/>
    </row>
    <row r="7" spans="1:8" ht="12.75" customHeight="1" x14ac:dyDescent="0.25">
      <c r="A7" s="152"/>
    </row>
    <row r="8" spans="1:8" ht="12.75" customHeight="1" x14ac:dyDescent="0.25">
      <c r="A8" s="152"/>
    </row>
    <row r="9" spans="1:8" ht="12.75" customHeight="1" x14ac:dyDescent="0.25">
      <c r="A9" s="152"/>
    </row>
    <row r="10" spans="1:8" ht="12.75" customHeight="1" x14ac:dyDescent="0.25">
      <c r="A10" s="152"/>
    </row>
    <row r="11" spans="1:8" ht="12.75" customHeight="1" x14ac:dyDescent="0.25">
      <c r="A11" s="152"/>
    </row>
    <row r="12" spans="1:8" ht="12.75" customHeight="1" x14ac:dyDescent="0.25">
      <c r="A12" s="152"/>
    </row>
    <row r="13" spans="1:8" ht="12.75" customHeight="1" x14ac:dyDescent="0.25">
      <c r="A13" s="152"/>
    </row>
    <row r="14" spans="1:8" ht="12.75" customHeight="1" x14ac:dyDescent="0.25">
      <c r="A14" s="152"/>
    </row>
    <row r="15" spans="1:8" ht="12.75" customHeight="1" x14ac:dyDescent="0.25">
      <c r="A15" s="152"/>
    </row>
    <row r="16" spans="1:8" ht="12.75" customHeight="1" x14ac:dyDescent="0.25">
      <c r="A16" s="152"/>
    </row>
    <row r="17" spans="1:8" ht="12.75" customHeight="1" x14ac:dyDescent="0.25">
      <c r="A17" s="152"/>
    </row>
    <row r="18" spans="1:8" ht="12.75" customHeight="1" x14ac:dyDescent="0.25">
      <c r="A18" s="152"/>
    </row>
    <row r="19" spans="1:8" ht="12.75" customHeight="1" x14ac:dyDescent="0.25">
      <c r="A19" s="152"/>
    </row>
    <row r="20" spans="1:8" ht="12.75" customHeight="1" x14ac:dyDescent="0.25">
      <c r="A20" s="152"/>
    </row>
    <row r="21" spans="1:8" ht="12.75" customHeight="1" x14ac:dyDescent="0.25">
      <c r="A21" s="152"/>
    </row>
    <row r="22" spans="1:8" ht="12.75" customHeight="1" x14ac:dyDescent="0.25">
      <c r="A22" s="152"/>
    </row>
    <row r="23" spans="1:8" ht="12.75" customHeight="1" x14ac:dyDescent="0.25">
      <c r="A23" s="152"/>
    </row>
    <row r="24" spans="1:8" ht="12.75" customHeight="1" x14ac:dyDescent="0.25">
      <c r="A24" s="152"/>
    </row>
    <row r="25" spans="1:8" ht="12.75" customHeight="1" x14ac:dyDescent="0.25">
      <c r="A25" s="152"/>
    </row>
    <row r="26" spans="1:8" ht="12.75" customHeight="1" x14ac:dyDescent="0.25">
      <c r="A26" s="152"/>
    </row>
    <row r="27" spans="1:8" ht="12.75" customHeight="1" x14ac:dyDescent="0.25">
      <c r="A27" s="152"/>
    </row>
    <row r="28" spans="1:8" s="154" customFormat="1" ht="52" x14ac:dyDescent="0.25">
      <c r="A28" s="56" t="s">
        <v>1590</v>
      </c>
      <c r="B28" s="56" t="s">
        <v>1591</v>
      </c>
      <c r="C28" s="56" t="s">
        <v>1592</v>
      </c>
      <c r="D28" s="153"/>
      <c r="E28" s="153"/>
      <c r="F28" s="56" t="s">
        <v>1593</v>
      </c>
      <c r="G28" s="56" t="s">
        <v>1594</v>
      </c>
      <c r="H28" s="56" t="s">
        <v>1595</v>
      </c>
    </row>
    <row r="29" spans="1:8" x14ac:dyDescent="0.25">
      <c r="A29" s="159">
        <v>3</v>
      </c>
      <c r="B29" s="155" t="s">
        <v>1596</v>
      </c>
      <c r="C29" s="158" t="s">
        <v>1597</v>
      </c>
      <c r="F29" s="149" t="s">
        <v>1598</v>
      </c>
      <c r="G29" s="156">
        <v>43626</v>
      </c>
      <c r="H29" s="149" t="s">
        <v>1599</v>
      </c>
    </row>
    <row r="30" spans="1:8" x14ac:dyDescent="0.25">
      <c r="A30" s="159">
        <v>4</v>
      </c>
      <c r="B30" s="155" t="s">
        <v>1596</v>
      </c>
      <c r="C30" s="158" t="s">
        <v>1597</v>
      </c>
      <c r="F30" s="149" t="s">
        <v>1600</v>
      </c>
      <c r="G30" s="156">
        <v>43626</v>
      </c>
      <c r="H30" s="149" t="s">
        <v>1599</v>
      </c>
    </row>
    <row r="31" spans="1:8" x14ac:dyDescent="0.25">
      <c r="A31" s="159">
        <v>5</v>
      </c>
      <c r="B31" s="155" t="s">
        <v>1601</v>
      </c>
      <c r="C31" s="158" t="s">
        <v>1597</v>
      </c>
      <c r="F31" s="149" t="s">
        <v>1602</v>
      </c>
      <c r="G31" s="156">
        <v>43626</v>
      </c>
      <c r="H31" s="149" t="s">
        <v>1599</v>
      </c>
    </row>
    <row r="32" spans="1:8" x14ac:dyDescent="0.25">
      <c r="A32" s="159">
        <v>6</v>
      </c>
      <c r="B32" s="155" t="s">
        <v>1603</v>
      </c>
      <c r="C32" s="158" t="s">
        <v>1597</v>
      </c>
      <c r="F32" s="149" t="s">
        <v>1604</v>
      </c>
      <c r="G32" s="156">
        <v>43626</v>
      </c>
      <c r="H32" s="149" t="s">
        <v>1605</v>
      </c>
    </row>
    <row r="33" spans="1:8" x14ac:dyDescent="0.25">
      <c r="A33" s="159">
        <v>7</v>
      </c>
      <c r="B33" s="155" t="s">
        <v>1603</v>
      </c>
      <c r="C33" s="158" t="s">
        <v>1597</v>
      </c>
      <c r="G33" s="156"/>
      <c r="H33" s="157"/>
    </row>
    <row r="34" spans="1:8" x14ac:dyDescent="0.25">
      <c r="A34" s="159">
        <v>8</v>
      </c>
      <c r="B34" s="155" t="s">
        <v>1603</v>
      </c>
      <c r="C34" s="158" t="s">
        <v>1597</v>
      </c>
      <c r="F34" s="157"/>
      <c r="G34" s="156"/>
    </row>
    <row r="35" spans="1:8" x14ac:dyDescent="0.25">
      <c r="A35" s="159">
        <v>9</v>
      </c>
      <c r="B35" s="155" t="s">
        <v>1603</v>
      </c>
      <c r="C35" s="158" t="s">
        <v>1597</v>
      </c>
      <c r="G35" s="156"/>
      <c r="H35" s="157"/>
    </row>
    <row r="36" spans="1:8" x14ac:dyDescent="0.25">
      <c r="A36" s="159">
        <v>10</v>
      </c>
      <c r="B36" s="155" t="s">
        <v>1603</v>
      </c>
      <c r="C36" s="158" t="s">
        <v>1597</v>
      </c>
      <c r="G36" s="156"/>
      <c r="H36" s="157"/>
    </row>
    <row r="37" spans="1:8" x14ac:dyDescent="0.25">
      <c r="A37" s="159">
        <v>11</v>
      </c>
      <c r="B37" s="155" t="s">
        <v>1603</v>
      </c>
      <c r="C37" s="158" t="s">
        <v>1597</v>
      </c>
      <c r="G37" s="156"/>
    </row>
    <row r="38" spans="1:8" x14ac:dyDescent="0.25">
      <c r="A38" s="159">
        <v>12</v>
      </c>
      <c r="B38" s="155" t="s">
        <v>1603</v>
      </c>
      <c r="C38" s="158" t="s">
        <v>1597</v>
      </c>
      <c r="G38" s="156"/>
    </row>
    <row r="39" spans="1:8" x14ac:dyDescent="0.25">
      <c r="A39" s="159">
        <v>13</v>
      </c>
      <c r="B39" s="155" t="s">
        <v>1606</v>
      </c>
      <c r="C39" s="158" t="s">
        <v>1597</v>
      </c>
      <c r="G39" s="156"/>
    </row>
    <row r="40" spans="1:8" x14ac:dyDescent="0.25">
      <c r="A40" s="159">
        <v>15</v>
      </c>
      <c r="B40" s="155" t="s">
        <v>1606</v>
      </c>
      <c r="C40" s="158" t="s">
        <v>1597</v>
      </c>
      <c r="F40" s="157"/>
      <c r="G40" s="156"/>
      <c r="H40" s="157"/>
    </row>
    <row r="41" spans="1:8" x14ac:dyDescent="0.25">
      <c r="A41" s="159">
        <v>16</v>
      </c>
      <c r="B41" s="155" t="s">
        <v>1607</v>
      </c>
      <c r="C41" s="158" t="s">
        <v>1597</v>
      </c>
      <c r="G41" s="156"/>
      <c r="H41" s="157"/>
    </row>
    <row r="42" spans="1:8" x14ac:dyDescent="0.25">
      <c r="A42" s="159">
        <v>17</v>
      </c>
      <c r="B42" s="155" t="s">
        <v>1607</v>
      </c>
      <c r="C42" s="158" t="s">
        <v>1597</v>
      </c>
      <c r="G42" s="156"/>
    </row>
    <row r="43" spans="1:8" x14ac:dyDescent="0.25">
      <c r="A43" s="159">
        <v>18</v>
      </c>
      <c r="B43" s="155" t="s">
        <v>1607</v>
      </c>
      <c r="C43" s="158" t="s">
        <v>1597</v>
      </c>
      <c r="G43" s="156"/>
    </row>
    <row r="44" spans="1:8" x14ac:dyDescent="0.25">
      <c r="A44" s="159">
        <v>19</v>
      </c>
      <c r="B44" s="155" t="s">
        <v>1607</v>
      </c>
      <c r="C44" s="158" t="s">
        <v>1597</v>
      </c>
      <c r="G44" s="156"/>
    </row>
    <row r="45" spans="1:8" x14ac:dyDescent="0.25">
      <c r="A45" s="159">
        <v>20</v>
      </c>
      <c r="B45" s="155" t="s">
        <v>1607</v>
      </c>
      <c r="C45" s="158" t="s">
        <v>1597</v>
      </c>
      <c r="G45" s="156"/>
    </row>
    <row r="46" spans="1:8" x14ac:dyDescent="0.25">
      <c r="A46" s="159">
        <v>21</v>
      </c>
      <c r="B46" s="155" t="s">
        <v>1607</v>
      </c>
      <c r="C46" s="158" t="s">
        <v>1597</v>
      </c>
      <c r="G46" s="156"/>
    </row>
    <row r="47" spans="1:8" x14ac:dyDescent="0.25">
      <c r="A47" s="159">
        <v>22</v>
      </c>
      <c r="B47" s="155" t="s">
        <v>1607</v>
      </c>
      <c r="C47" s="158" t="s">
        <v>1597</v>
      </c>
      <c r="G47" s="156"/>
    </row>
    <row r="48" spans="1:8" x14ac:dyDescent="0.25">
      <c r="A48" s="159">
        <v>23</v>
      </c>
      <c r="B48" s="155" t="s">
        <v>1608</v>
      </c>
      <c r="C48" s="158" t="s">
        <v>1597</v>
      </c>
      <c r="G48" s="156"/>
    </row>
    <row r="49" spans="1:8" x14ac:dyDescent="0.25">
      <c r="A49" s="159">
        <v>24</v>
      </c>
      <c r="B49" s="155" t="s">
        <v>1608</v>
      </c>
      <c r="C49" s="158" t="s">
        <v>1597</v>
      </c>
      <c r="G49" s="156"/>
    </row>
    <row r="50" spans="1:8" x14ac:dyDescent="0.25">
      <c r="A50" s="159">
        <v>25</v>
      </c>
      <c r="B50" s="155" t="s">
        <v>1608</v>
      </c>
      <c r="C50" s="158" t="s">
        <v>1597</v>
      </c>
      <c r="G50" s="156"/>
    </row>
    <row r="51" spans="1:8" x14ac:dyDescent="0.25">
      <c r="A51" s="159">
        <v>26</v>
      </c>
      <c r="B51" s="155" t="s">
        <v>1608</v>
      </c>
      <c r="C51" s="158" t="s">
        <v>1597</v>
      </c>
      <c r="G51" s="156"/>
    </row>
    <row r="52" spans="1:8" x14ac:dyDescent="0.25">
      <c r="A52" s="159">
        <v>28</v>
      </c>
      <c r="B52" s="155" t="s">
        <v>1608</v>
      </c>
      <c r="C52" s="158" t="s">
        <v>1597</v>
      </c>
      <c r="G52" s="156"/>
    </row>
    <row r="53" spans="1:8" x14ac:dyDescent="0.25">
      <c r="A53" s="159">
        <v>29</v>
      </c>
      <c r="B53" s="155" t="s">
        <v>1608</v>
      </c>
      <c r="C53" s="158" t="s">
        <v>1597</v>
      </c>
      <c r="G53" s="156"/>
    </row>
    <row r="54" spans="1:8" x14ac:dyDescent="0.25">
      <c r="A54" s="159">
        <v>30</v>
      </c>
      <c r="B54" s="155" t="s">
        <v>1608</v>
      </c>
      <c r="C54" s="158" t="s">
        <v>1597</v>
      </c>
      <c r="G54" s="156"/>
    </row>
    <row r="55" spans="1:8" x14ac:dyDescent="0.25">
      <c r="A55" s="159">
        <v>31</v>
      </c>
      <c r="B55" s="155" t="s">
        <v>1608</v>
      </c>
      <c r="C55" s="158" t="s">
        <v>1597</v>
      </c>
      <c r="G55" s="156"/>
    </row>
    <row r="56" spans="1:8" x14ac:dyDescent="0.25">
      <c r="A56" s="159">
        <v>32</v>
      </c>
      <c r="B56" s="155" t="s">
        <v>1608</v>
      </c>
      <c r="C56" s="158" t="s">
        <v>1597</v>
      </c>
      <c r="F56" s="157"/>
      <c r="G56" s="156"/>
      <c r="H56" s="157"/>
    </row>
    <row r="57" spans="1:8" x14ac:dyDescent="0.25">
      <c r="A57" s="159">
        <v>33</v>
      </c>
      <c r="B57" s="155" t="s">
        <v>1608</v>
      </c>
      <c r="C57" s="158" t="s">
        <v>1597</v>
      </c>
      <c r="F57" s="157"/>
      <c r="G57" s="156"/>
      <c r="H57" s="157"/>
    </row>
    <row r="58" spans="1:8" x14ac:dyDescent="0.25">
      <c r="A58" s="159">
        <v>34</v>
      </c>
      <c r="B58" s="155" t="s">
        <v>1608</v>
      </c>
      <c r="C58" s="158" t="s">
        <v>1597</v>
      </c>
      <c r="F58" s="157"/>
      <c r="G58" s="156"/>
      <c r="H58" s="157"/>
    </row>
    <row r="59" spans="1:8" x14ac:dyDescent="0.25">
      <c r="A59" s="159">
        <v>35</v>
      </c>
      <c r="B59" s="155" t="s">
        <v>1608</v>
      </c>
      <c r="C59" s="158" t="s">
        <v>1597</v>
      </c>
      <c r="F59" s="157"/>
      <c r="G59" s="156"/>
      <c r="H59" s="157"/>
    </row>
    <row r="60" spans="1:8" x14ac:dyDescent="0.25">
      <c r="A60" s="159">
        <v>36</v>
      </c>
      <c r="B60" s="155" t="s">
        <v>1608</v>
      </c>
      <c r="C60" s="158" t="s">
        <v>1597</v>
      </c>
      <c r="F60" s="157"/>
      <c r="G60" s="156"/>
      <c r="H60" s="157"/>
    </row>
    <row r="61" spans="1:8" x14ac:dyDescent="0.25">
      <c r="A61" s="159">
        <v>37</v>
      </c>
      <c r="B61" s="155" t="s">
        <v>1608</v>
      </c>
      <c r="C61" s="158" t="s">
        <v>1597</v>
      </c>
      <c r="F61" s="157"/>
      <c r="G61" s="156"/>
      <c r="H61" s="157"/>
    </row>
    <row r="62" spans="1:8" x14ac:dyDescent="0.25">
      <c r="A62" s="159">
        <v>38</v>
      </c>
      <c r="B62" s="155" t="s">
        <v>1608</v>
      </c>
      <c r="C62" s="158" t="s">
        <v>1597</v>
      </c>
      <c r="F62" s="157"/>
      <c r="G62" s="156"/>
      <c r="H62" s="157"/>
    </row>
    <row r="63" spans="1:8" x14ac:dyDescent="0.25">
      <c r="A63" s="159">
        <v>39</v>
      </c>
      <c r="B63" s="155" t="s">
        <v>1608</v>
      </c>
      <c r="C63" s="158" t="s">
        <v>1597</v>
      </c>
      <c r="F63" s="157"/>
      <c r="G63" s="156"/>
      <c r="H63" s="157"/>
    </row>
    <row r="64" spans="1:8" x14ac:dyDescent="0.25">
      <c r="A64" s="159">
        <v>40</v>
      </c>
      <c r="B64" s="155" t="s">
        <v>1607</v>
      </c>
      <c r="C64" s="158" t="s">
        <v>1597</v>
      </c>
      <c r="F64" s="157"/>
      <c r="G64" s="156"/>
      <c r="H64" s="157"/>
    </row>
    <row r="65" spans="1:8" x14ac:dyDescent="0.25">
      <c r="A65" s="159">
        <v>41</v>
      </c>
      <c r="B65" s="155" t="s">
        <v>1609</v>
      </c>
      <c r="C65" s="158" t="s">
        <v>1597</v>
      </c>
      <c r="F65" s="157"/>
      <c r="G65" s="156"/>
      <c r="H65" s="157"/>
    </row>
    <row r="66" spans="1:8" x14ac:dyDescent="0.25">
      <c r="A66" s="159">
        <v>42</v>
      </c>
      <c r="B66" s="155" t="s">
        <v>1610</v>
      </c>
      <c r="C66" s="158" t="s">
        <v>1597</v>
      </c>
      <c r="F66" s="157"/>
      <c r="G66" s="156"/>
      <c r="H66" s="157"/>
    </row>
    <row r="67" spans="1:8" x14ac:dyDescent="0.25">
      <c r="A67" s="159">
        <v>43</v>
      </c>
      <c r="B67" s="155" t="s">
        <v>1610</v>
      </c>
      <c r="C67" s="158" t="s">
        <v>1597</v>
      </c>
      <c r="F67" s="157"/>
      <c r="G67" s="156"/>
      <c r="H67" s="157"/>
    </row>
    <row r="68" spans="1:8" x14ac:dyDescent="0.25">
      <c r="A68" s="159">
        <v>44</v>
      </c>
      <c r="B68" s="155" t="s">
        <v>1609</v>
      </c>
      <c r="C68" s="158" t="s">
        <v>1597</v>
      </c>
      <c r="F68" s="157"/>
      <c r="G68" s="156"/>
      <c r="H68" s="157"/>
    </row>
    <row r="69" spans="1:8" x14ac:dyDescent="0.25">
      <c r="A69" s="159">
        <v>45</v>
      </c>
      <c r="B69" s="155" t="s">
        <v>1611</v>
      </c>
      <c r="C69" s="158" t="s">
        <v>1597</v>
      </c>
      <c r="F69" s="157"/>
      <c r="G69" s="156"/>
      <c r="H69" s="157"/>
    </row>
    <row r="70" spans="1:8" x14ac:dyDescent="0.25">
      <c r="A70" s="159">
        <v>46</v>
      </c>
      <c r="B70" s="155" t="s">
        <v>1612</v>
      </c>
      <c r="C70" s="158" t="s">
        <v>1597</v>
      </c>
      <c r="F70" s="157"/>
      <c r="G70" s="156"/>
      <c r="H70" s="157"/>
    </row>
    <row r="71" spans="1:8" x14ac:dyDescent="0.25">
      <c r="A71" s="159">
        <v>47</v>
      </c>
      <c r="B71" s="155" t="s">
        <v>1613</v>
      </c>
      <c r="C71" s="158" t="s">
        <v>1597</v>
      </c>
      <c r="F71" s="157"/>
      <c r="G71" s="156"/>
      <c r="H71" s="157"/>
    </row>
    <row r="72" spans="1:8" x14ac:dyDescent="0.25">
      <c r="A72" s="159">
        <v>48</v>
      </c>
      <c r="B72" s="155" t="s">
        <v>1614</v>
      </c>
      <c r="C72" s="158" t="s">
        <v>1597</v>
      </c>
      <c r="F72" s="157"/>
      <c r="G72" s="156"/>
      <c r="H72" s="157"/>
    </row>
    <row r="73" spans="1:8" x14ac:dyDescent="0.25">
      <c r="A73" s="159">
        <v>49</v>
      </c>
      <c r="B73" s="155" t="s">
        <v>1607</v>
      </c>
      <c r="C73" s="158" t="s">
        <v>1597</v>
      </c>
      <c r="F73" s="157"/>
      <c r="G73" s="156"/>
      <c r="H73" s="157"/>
    </row>
    <row r="74" spans="1:8" x14ac:dyDescent="0.25">
      <c r="A74" s="159">
        <v>50</v>
      </c>
      <c r="B74" s="155" t="s">
        <v>1615</v>
      </c>
      <c r="C74" s="158" t="s">
        <v>1597</v>
      </c>
      <c r="F74" s="157"/>
      <c r="G74" s="156"/>
      <c r="H74" s="157"/>
    </row>
    <row r="75" spans="1:8" x14ac:dyDescent="0.25">
      <c r="A75" s="159">
        <v>51</v>
      </c>
      <c r="B75" s="155" t="s">
        <v>1616</v>
      </c>
      <c r="C75" s="158" t="s">
        <v>1617</v>
      </c>
      <c r="F75" s="157"/>
      <c r="G75" s="156"/>
      <c r="H75" s="157"/>
    </row>
    <row r="76" spans="1:8" x14ac:dyDescent="0.25">
      <c r="A76" s="159">
        <v>52</v>
      </c>
      <c r="B76" s="155" t="s">
        <v>1618</v>
      </c>
      <c r="C76" s="158" t="s">
        <v>1597</v>
      </c>
      <c r="F76" s="157"/>
      <c r="G76" s="156"/>
      <c r="H76" s="157"/>
    </row>
    <row r="77" spans="1:8" x14ac:dyDescent="0.25">
      <c r="A77" s="159">
        <v>53</v>
      </c>
      <c r="B77" s="155" t="s">
        <v>1618</v>
      </c>
      <c r="C77" s="158" t="s">
        <v>1597</v>
      </c>
      <c r="F77" s="157"/>
      <c r="G77" s="156"/>
      <c r="H77" s="157"/>
    </row>
    <row r="78" spans="1:8" x14ac:dyDescent="0.25">
      <c r="A78" s="159">
        <v>55</v>
      </c>
      <c r="B78" s="155" t="s">
        <v>1618</v>
      </c>
      <c r="C78" s="158" t="s">
        <v>1597</v>
      </c>
      <c r="F78" s="157"/>
      <c r="G78" s="156"/>
      <c r="H78" s="157"/>
    </row>
    <row r="79" spans="1:8" x14ac:dyDescent="0.25">
      <c r="A79" s="159">
        <v>56</v>
      </c>
      <c r="B79" s="155" t="s">
        <v>1618</v>
      </c>
      <c r="C79" s="158" t="s">
        <v>1597</v>
      </c>
      <c r="F79" s="157"/>
      <c r="G79" s="156"/>
      <c r="H79" s="157"/>
    </row>
    <row r="80" spans="1:8" x14ac:dyDescent="0.25">
      <c r="A80" s="159">
        <v>57</v>
      </c>
      <c r="B80" s="155" t="s">
        <v>1618</v>
      </c>
      <c r="C80" s="158" t="s">
        <v>1597</v>
      </c>
      <c r="F80" s="157"/>
      <c r="G80" s="156"/>
      <c r="H80" s="157"/>
    </row>
    <row r="81" spans="1:8" x14ac:dyDescent="0.25">
      <c r="A81" s="159">
        <v>58</v>
      </c>
      <c r="B81" s="155" t="s">
        <v>1619</v>
      </c>
      <c r="C81" s="158" t="s">
        <v>1617</v>
      </c>
      <c r="F81" s="157"/>
      <c r="G81" s="156"/>
      <c r="H81" s="157"/>
    </row>
    <row r="82" spans="1:8" x14ac:dyDescent="0.25">
      <c r="A82" s="159">
        <v>59</v>
      </c>
      <c r="B82" s="155" t="s">
        <v>1618</v>
      </c>
      <c r="C82" s="158" t="s">
        <v>1597</v>
      </c>
      <c r="F82" s="157"/>
      <c r="G82" s="156"/>
      <c r="H82" s="157"/>
    </row>
    <row r="83" spans="1:8" x14ac:dyDescent="0.25">
      <c r="A83" s="159">
        <v>60</v>
      </c>
      <c r="B83" s="155" t="s">
        <v>1618</v>
      </c>
      <c r="C83" s="158" t="s">
        <v>1597</v>
      </c>
      <c r="F83" s="157"/>
      <c r="G83" s="156"/>
      <c r="H83" s="157"/>
    </row>
    <row r="84" spans="1:8" x14ac:dyDescent="0.25">
      <c r="A84" s="159">
        <v>62</v>
      </c>
      <c r="B84" s="155" t="s">
        <v>1620</v>
      </c>
      <c r="C84" s="158" t="s">
        <v>1617</v>
      </c>
    </row>
    <row r="85" spans="1:8" x14ac:dyDescent="0.25">
      <c r="A85" s="159">
        <v>63</v>
      </c>
      <c r="B85" s="155" t="s">
        <v>1610</v>
      </c>
      <c r="C85" s="158" t="s">
        <v>1597</v>
      </c>
    </row>
    <row r="86" spans="1:8" x14ac:dyDescent="0.25">
      <c r="A86" s="159">
        <v>64</v>
      </c>
      <c r="B86" s="155" t="s">
        <v>1618</v>
      </c>
      <c r="C86" s="158" t="s">
        <v>1597</v>
      </c>
    </row>
    <row r="87" spans="1:8" x14ac:dyDescent="0.25">
      <c r="A87" s="159">
        <v>65</v>
      </c>
      <c r="B87" s="155" t="s">
        <v>1621</v>
      </c>
      <c r="C87" s="158" t="s">
        <v>1597</v>
      </c>
    </row>
    <row r="88" spans="1:8" x14ac:dyDescent="0.25">
      <c r="A88" s="159">
        <v>66</v>
      </c>
      <c r="B88" s="155" t="s">
        <v>1621</v>
      </c>
      <c r="C88" s="158" t="s">
        <v>1597</v>
      </c>
    </row>
    <row r="89" spans="1:8" x14ac:dyDescent="0.25">
      <c r="A89" s="159">
        <v>67</v>
      </c>
      <c r="B89" s="155" t="s">
        <v>1622</v>
      </c>
      <c r="C89" s="158" t="s">
        <v>1597</v>
      </c>
    </row>
    <row r="90" spans="1:8" x14ac:dyDescent="0.25">
      <c r="A90" s="159">
        <v>71</v>
      </c>
      <c r="B90" s="155" t="s">
        <v>1622</v>
      </c>
      <c r="C90" s="158" t="s">
        <v>1597</v>
      </c>
    </row>
    <row r="91" spans="1:8" x14ac:dyDescent="0.25">
      <c r="A91" s="159">
        <v>72</v>
      </c>
      <c r="B91" s="155" t="s">
        <v>1622</v>
      </c>
      <c r="C91" s="158" t="s">
        <v>1597</v>
      </c>
    </row>
    <row r="92" spans="1:8" x14ac:dyDescent="0.25">
      <c r="A92" s="159">
        <v>73</v>
      </c>
      <c r="B92" s="155" t="s">
        <v>1622</v>
      </c>
      <c r="C92" s="158" t="s">
        <v>1597</v>
      </c>
    </row>
    <row r="93" spans="1:8" x14ac:dyDescent="0.25">
      <c r="A93" s="159">
        <v>74</v>
      </c>
      <c r="B93" s="155" t="s">
        <v>1623</v>
      </c>
      <c r="C93" s="158" t="s">
        <v>1597</v>
      </c>
    </row>
    <row r="94" spans="1:8" x14ac:dyDescent="0.25">
      <c r="A94" s="159">
        <v>75</v>
      </c>
      <c r="B94" s="155" t="s">
        <v>1624</v>
      </c>
      <c r="C94" s="158" t="s">
        <v>1597</v>
      </c>
    </row>
    <row r="95" spans="1:8" x14ac:dyDescent="0.25">
      <c r="A95" s="159">
        <v>76</v>
      </c>
      <c r="B95" s="155" t="s">
        <v>1624</v>
      </c>
      <c r="C95" s="158" t="s">
        <v>1597</v>
      </c>
    </row>
    <row r="96" spans="1:8" x14ac:dyDescent="0.25">
      <c r="A96" s="159">
        <v>77</v>
      </c>
      <c r="B96" s="155" t="s">
        <v>1624</v>
      </c>
      <c r="C96" s="158" t="s">
        <v>1597</v>
      </c>
    </row>
    <row r="97" spans="1:3" x14ac:dyDescent="0.25">
      <c r="A97" s="159">
        <v>78</v>
      </c>
      <c r="B97" s="155" t="s">
        <v>1625</v>
      </c>
      <c r="C97" s="158" t="s">
        <v>1597</v>
      </c>
    </row>
    <row r="98" spans="1:3" x14ac:dyDescent="0.25">
      <c r="A98" s="159">
        <v>79</v>
      </c>
      <c r="B98" s="155" t="s">
        <v>1626</v>
      </c>
      <c r="C98" s="158" t="s">
        <v>1617</v>
      </c>
    </row>
    <row r="99" spans="1:3" x14ac:dyDescent="0.25">
      <c r="A99" s="159">
        <v>80</v>
      </c>
      <c r="B99" s="155" t="s">
        <v>1627</v>
      </c>
      <c r="C99" s="158" t="s">
        <v>1597</v>
      </c>
    </row>
    <row r="100" spans="1:3" x14ac:dyDescent="0.25">
      <c r="A100" s="159">
        <v>81</v>
      </c>
      <c r="B100" s="155" t="s">
        <v>1628</v>
      </c>
      <c r="C100" s="158" t="s">
        <v>1597</v>
      </c>
    </row>
    <row r="101" spans="1:3" x14ac:dyDescent="0.25">
      <c r="A101" s="159">
        <v>82</v>
      </c>
      <c r="B101" s="155" t="s">
        <v>1629</v>
      </c>
      <c r="C101" s="158" t="s">
        <v>1597</v>
      </c>
    </row>
    <row r="102" spans="1:3" x14ac:dyDescent="0.25">
      <c r="A102" s="159">
        <v>83</v>
      </c>
      <c r="B102" s="155" t="s">
        <v>1629</v>
      </c>
      <c r="C102" s="158" t="s">
        <v>1597</v>
      </c>
    </row>
    <row r="103" spans="1:3" x14ac:dyDescent="0.25">
      <c r="A103" s="159">
        <v>84</v>
      </c>
      <c r="B103" s="155" t="s">
        <v>1629</v>
      </c>
      <c r="C103" s="158" t="s">
        <v>1597</v>
      </c>
    </row>
    <row r="104" spans="1:3" x14ac:dyDescent="0.25">
      <c r="A104" s="159">
        <v>85</v>
      </c>
      <c r="B104" s="155" t="s">
        <v>1629</v>
      </c>
      <c r="C104" s="158" t="s">
        <v>1597</v>
      </c>
    </row>
    <row r="105" spans="1:3" x14ac:dyDescent="0.25">
      <c r="A105" s="159">
        <v>86</v>
      </c>
      <c r="B105" s="155" t="s">
        <v>1629</v>
      </c>
      <c r="C105" s="158" t="s">
        <v>1597</v>
      </c>
    </row>
    <row r="106" spans="1:3" x14ac:dyDescent="0.25">
      <c r="A106" s="159">
        <v>87</v>
      </c>
      <c r="B106" s="155" t="s">
        <v>1629</v>
      </c>
      <c r="C106" s="158" t="s">
        <v>1597</v>
      </c>
    </row>
    <row r="107" spans="1:3" x14ac:dyDescent="0.25">
      <c r="A107" s="159">
        <v>88</v>
      </c>
      <c r="B107" s="155" t="s">
        <v>1629</v>
      </c>
      <c r="C107" s="158" t="s">
        <v>1597</v>
      </c>
    </row>
    <row r="108" spans="1:3" x14ac:dyDescent="0.25">
      <c r="A108" s="159">
        <v>91</v>
      </c>
      <c r="B108" s="155" t="s">
        <v>1630</v>
      </c>
      <c r="C108" s="158" t="s">
        <v>1597</v>
      </c>
    </row>
    <row r="109" spans="1:3" x14ac:dyDescent="0.25">
      <c r="A109" s="159">
        <v>92</v>
      </c>
      <c r="B109" s="155" t="s">
        <v>1630</v>
      </c>
      <c r="C109" s="158" t="s">
        <v>1597</v>
      </c>
    </row>
    <row r="110" spans="1:3" x14ac:dyDescent="0.25">
      <c r="A110" s="159">
        <v>93</v>
      </c>
      <c r="B110" s="155" t="s">
        <v>1631</v>
      </c>
      <c r="C110" s="158" t="s">
        <v>1617</v>
      </c>
    </row>
    <row r="111" spans="1:3" x14ac:dyDescent="0.25">
      <c r="A111" s="159">
        <v>94</v>
      </c>
      <c r="B111" s="155" t="s">
        <v>1630</v>
      </c>
      <c r="C111" s="158" t="s">
        <v>1597</v>
      </c>
    </row>
    <row r="112" spans="1:3" x14ac:dyDescent="0.25">
      <c r="A112" s="159">
        <v>95</v>
      </c>
      <c r="B112" s="155" t="s">
        <v>1630</v>
      </c>
      <c r="C112" s="158" t="s">
        <v>1597</v>
      </c>
    </row>
    <row r="113" spans="1:3" x14ac:dyDescent="0.25">
      <c r="A113" s="159">
        <v>96</v>
      </c>
      <c r="B113" s="155" t="s">
        <v>1630</v>
      </c>
      <c r="C113" s="158" t="s">
        <v>1597</v>
      </c>
    </row>
    <row r="114" spans="1:3" x14ac:dyDescent="0.25">
      <c r="A114" s="159">
        <v>97</v>
      </c>
      <c r="B114" s="155" t="s">
        <v>1632</v>
      </c>
      <c r="C114" s="158" t="s">
        <v>1597</v>
      </c>
    </row>
    <row r="115" spans="1:3" x14ac:dyDescent="0.25">
      <c r="A115" s="159">
        <v>98</v>
      </c>
      <c r="B115" s="155" t="s">
        <v>1633</v>
      </c>
      <c r="C115" s="158" t="s">
        <v>1597</v>
      </c>
    </row>
    <row r="116" spans="1:3" x14ac:dyDescent="0.25">
      <c r="A116" s="159">
        <v>99</v>
      </c>
      <c r="B116" s="155" t="s">
        <v>1634</v>
      </c>
      <c r="C116" s="158" t="s">
        <v>1597</v>
      </c>
    </row>
    <row r="117" spans="1:3" x14ac:dyDescent="0.25">
      <c r="A117" s="159">
        <v>100</v>
      </c>
      <c r="B117" s="155" t="s">
        <v>1634</v>
      </c>
      <c r="C117" s="158" t="s">
        <v>1597</v>
      </c>
    </row>
    <row r="118" spans="1:3" x14ac:dyDescent="0.25">
      <c r="A118" s="159">
        <v>101</v>
      </c>
      <c r="B118" s="155" t="s">
        <v>1635</v>
      </c>
      <c r="C118" s="158" t="s">
        <v>1597</v>
      </c>
    </row>
    <row r="119" spans="1:3" x14ac:dyDescent="0.25">
      <c r="A119" s="159">
        <v>102</v>
      </c>
      <c r="B119" s="155" t="s">
        <v>1635</v>
      </c>
      <c r="C119" s="158" t="s">
        <v>1597</v>
      </c>
    </row>
    <row r="120" spans="1:3" x14ac:dyDescent="0.25">
      <c r="A120" s="159">
        <v>103</v>
      </c>
      <c r="B120" s="155" t="s">
        <v>1635</v>
      </c>
      <c r="C120" s="158" t="s">
        <v>1597</v>
      </c>
    </row>
    <row r="121" spans="1:3" x14ac:dyDescent="0.25">
      <c r="A121" s="159">
        <v>104</v>
      </c>
      <c r="B121" s="155" t="s">
        <v>1636</v>
      </c>
      <c r="C121" s="158" t="s">
        <v>1597</v>
      </c>
    </row>
    <row r="122" spans="1:3" x14ac:dyDescent="0.25">
      <c r="A122" s="159">
        <v>105</v>
      </c>
      <c r="B122" s="155" t="s">
        <v>1636</v>
      </c>
      <c r="C122" s="158" t="s">
        <v>1597</v>
      </c>
    </row>
    <row r="123" spans="1:3" x14ac:dyDescent="0.25">
      <c r="A123" s="159">
        <v>106</v>
      </c>
      <c r="B123" s="155" t="s">
        <v>1636</v>
      </c>
      <c r="C123" s="158" t="s">
        <v>1597</v>
      </c>
    </row>
    <row r="124" spans="1:3" x14ac:dyDescent="0.25">
      <c r="A124" s="159">
        <v>107</v>
      </c>
      <c r="B124" s="155" t="s">
        <v>1636</v>
      </c>
      <c r="C124" s="158" t="s">
        <v>1597</v>
      </c>
    </row>
    <row r="125" spans="1:3" x14ac:dyDescent="0.25">
      <c r="A125" s="159">
        <v>108</v>
      </c>
      <c r="B125" s="155" t="s">
        <v>1636</v>
      </c>
      <c r="C125" s="158" t="s">
        <v>1597</v>
      </c>
    </row>
    <row r="126" spans="1:3" x14ac:dyDescent="0.25">
      <c r="A126" s="159">
        <v>109</v>
      </c>
      <c r="B126" s="155" t="s">
        <v>1636</v>
      </c>
      <c r="C126" s="158" t="s">
        <v>1597</v>
      </c>
    </row>
    <row r="127" spans="1:3" x14ac:dyDescent="0.25">
      <c r="A127" s="159">
        <v>110</v>
      </c>
      <c r="B127" s="155" t="s">
        <v>1636</v>
      </c>
      <c r="C127" s="158" t="s">
        <v>1597</v>
      </c>
    </row>
    <row r="128" spans="1:3" x14ac:dyDescent="0.25">
      <c r="A128" s="159">
        <v>111</v>
      </c>
      <c r="B128" s="155" t="s">
        <v>1637</v>
      </c>
      <c r="C128" s="158" t="s">
        <v>1597</v>
      </c>
    </row>
    <row r="129" spans="1:3" x14ac:dyDescent="0.25">
      <c r="A129" s="159">
        <v>112</v>
      </c>
      <c r="B129" s="155" t="s">
        <v>1638</v>
      </c>
      <c r="C129" s="158" t="s">
        <v>1597</v>
      </c>
    </row>
    <row r="130" spans="1:3" x14ac:dyDescent="0.25">
      <c r="A130" s="159">
        <v>113</v>
      </c>
      <c r="B130" s="155" t="s">
        <v>1638</v>
      </c>
      <c r="C130" s="158" t="s">
        <v>1597</v>
      </c>
    </row>
    <row r="131" spans="1:3" x14ac:dyDescent="0.25">
      <c r="A131" s="159">
        <v>115</v>
      </c>
      <c r="B131" s="155" t="s">
        <v>1638</v>
      </c>
      <c r="C131" s="158" t="s">
        <v>1597</v>
      </c>
    </row>
    <row r="132" spans="1:3" x14ac:dyDescent="0.25">
      <c r="A132" s="159">
        <v>116</v>
      </c>
      <c r="B132" s="155" t="s">
        <v>1638</v>
      </c>
      <c r="C132" s="158" t="s">
        <v>1597</v>
      </c>
    </row>
    <row r="133" spans="1:3" x14ac:dyDescent="0.25">
      <c r="A133" s="159">
        <v>117</v>
      </c>
      <c r="B133" s="155" t="s">
        <v>1638</v>
      </c>
      <c r="C133" s="158" t="s">
        <v>1597</v>
      </c>
    </row>
    <row r="134" spans="1:3" x14ac:dyDescent="0.25">
      <c r="A134" s="159">
        <v>118</v>
      </c>
      <c r="B134" s="155" t="s">
        <v>1639</v>
      </c>
      <c r="C134" s="158" t="s">
        <v>1597</v>
      </c>
    </row>
    <row r="135" spans="1:3" x14ac:dyDescent="0.25">
      <c r="A135" s="159">
        <v>119</v>
      </c>
      <c r="B135" s="155" t="s">
        <v>1639</v>
      </c>
      <c r="C135" s="158" t="s">
        <v>1597</v>
      </c>
    </row>
    <row r="136" spans="1:3" x14ac:dyDescent="0.25">
      <c r="A136" s="159">
        <v>120</v>
      </c>
      <c r="B136" s="155" t="s">
        <v>1610</v>
      </c>
      <c r="C136" s="158" t="s">
        <v>1597</v>
      </c>
    </row>
    <row r="137" spans="1:3" x14ac:dyDescent="0.25">
      <c r="A137" s="159">
        <v>121</v>
      </c>
      <c r="B137" s="155" t="s">
        <v>1640</v>
      </c>
      <c r="C137" s="158" t="s">
        <v>1617</v>
      </c>
    </row>
    <row r="138" spans="1:3" x14ac:dyDescent="0.25">
      <c r="A138" s="159">
        <v>122</v>
      </c>
      <c r="B138" s="155" t="s">
        <v>1641</v>
      </c>
      <c r="C138" s="158" t="s">
        <v>1617</v>
      </c>
    </row>
    <row r="139" spans="1:3" x14ac:dyDescent="0.25">
      <c r="A139" s="159">
        <v>123</v>
      </c>
      <c r="B139" s="155" t="s">
        <v>1642</v>
      </c>
      <c r="C139" s="158" t="s">
        <v>1617</v>
      </c>
    </row>
    <row r="140" spans="1:3" x14ac:dyDescent="0.25">
      <c r="A140" s="159">
        <v>124</v>
      </c>
      <c r="B140" s="155" t="s">
        <v>1642</v>
      </c>
      <c r="C140" s="158" t="s">
        <v>1617</v>
      </c>
    </row>
    <row r="141" spans="1:3" x14ac:dyDescent="0.25">
      <c r="A141" s="159">
        <v>125</v>
      </c>
      <c r="B141" s="155" t="s">
        <v>1642</v>
      </c>
      <c r="C141" s="158" t="s">
        <v>1617</v>
      </c>
    </row>
    <row r="142" spans="1:3" x14ac:dyDescent="0.25">
      <c r="A142" s="159">
        <v>126</v>
      </c>
      <c r="B142" s="155" t="s">
        <v>1643</v>
      </c>
      <c r="C142" s="158" t="s">
        <v>1617</v>
      </c>
    </row>
    <row r="143" spans="1:3" x14ac:dyDescent="0.25">
      <c r="A143" s="159">
        <v>127</v>
      </c>
      <c r="B143" s="155" t="s">
        <v>1644</v>
      </c>
      <c r="C143" s="158" t="s">
        <v>1617</v>
      </c>
    </row>
    <row r="144" spans="1:3" x14ac:dyDescent="0.25">
      <c r="A144" s="159">
        <v>128</v>
      </c>
      <c r="B144" s="155" t="s">
        <v>1645</v>
      </c>
      <c r="C144" s="158" t="s">
        <v>1617</v>
      </c>
    </row>
    <row r="145" spans="1:3" x14ac:dyDescent="0.25">
      <c r="A145" s="159">
        <v>129</v>
      </c>
      <c r="B145" s="155" t="s">
        <v>1644</v>
      </c>
      <c r="C145" s="158" t="s">
        <v>1617</v>
      </c>
    </row>
    <row r="146" spans="1:3" x14ac:dyDescent="0.25">
      <c r="A146" s="159">
        <v>130</v>
      </c>
      <c r="B146" s="155" t="s">
        <v>1646</v>
      </c>
      <c r="C146" s="158" t="s">
        <v>1617</v>
      </c>
    </row>
    <row r="147" spans="1:3" x14ac:dyDescent="0.25">
      <c r="A147" s="159">
        <v>131</v>
      </c>
      <c r="B147" s="155" t="s">
        <v>1646</v>
      </c>
      <c r="C147" s="158" t="s">
        <v>1617</v>
      </c>
    </row>
    <row r="148" spans="1:3" x14ac:dyDescent="0.25">
      <c r="A148" s="159">
        <v>132</v>
      </c>
      <c r="B148" s="155" t="s">
        <v>1647</v>
      </c>
      <c r="C148" s="158" t="s">
        <v>1617</v>
      </c>
    </row>
    <row r="149" spans="1:3" x14ac:dyDescent="0.25">
      <c r="A149" s="159">
        <v>133</v>
      </c>
      <c r="B149" s="155" t="s">
        <v>1647</v>
      </c>
      <c r="C149" s="158" t="s">
        <v>1617</v>
      </c>
    </row>
    <row r="150" spans="1:3" x14ac:dyDescent="0.25">
      <c r="A150" s="159">
        <v>134</v>
      </c>
      <c r="B150" s="155" t="s">
        <v>1647</v>
      </c>
      <c r="C150" s="158" t="s">
        <v>1617</v>
      </c>
    </row>
    <row r="151" spans="1:3" x14ac:dyDescent="0.25">
      <c r="A151" s="159">
        <v>135</v>
      </c>
      <c r="B151" s="155" t="s">
        <v>1647</v>
      </c>
      <c r="C151" s="158" t="s">
        <v>1617</v>
      </c>
    </row>
    <row r="152" spans="1:3" x14ac:dyDescent="0.25">
      <c r="A152" s="159">
        <v>136</v>
      </c>
      <c r="B152" s="155" t="s">
        <v>1647</v>
      </c>
      <c r="C152" s="158" t="s">
        <v>1617</v>
      </c>
    </row>
    <row r="153" spans="1:3" x14ac:dyDescent="0.25">
      <c r="A153" s="159">
        <v>137</v>
      </c>
      <c r="B153" s="155" t="s">
        <v>1647</v>
      </c>
      <c r="C153" s="158" t="s">
        <v>1617</v>
      </c>
    </row>
    <row r="154" spans="1:3" x14ac:dyDescent="0.25">
      <c r="A154" s="159">
        <v>138</v>
      </c>
      <c r="B154" s="155" t="s">
        <v>1647</v>
      </c>
      <c r="C154" s="158" t="s">
        <v>1617</v>
      </c>
    </row>
    <row r="155" spans="1:3" x14ac:dyDescent="0.25">
      <c r="A155" s="159">
        <v>140</v>
      </c>
      <c r="B155" s="155" t="s">
        <v>1631</v>
      </c>
      <c r="C155" s="158" t="s">
        <v>1617</v>
      </c>
    </row>
    <row r="156" spans="1:3" x14ac:dyDescent="0.25">
      <c r="A156" s="159">
        <v>141</v>
      </c>
      <c r="B156" s="155" t="s">
        <v>1648</v>
      </c>
      <c r="C156" s="158" t="s">
        <v>1617</v>
      </c>
    </row>
    <row r="157" spans="1:3" x14ac:dyDescent="0.25">
      <c r="A157" s="159">
        <v>142</v>
      </c>
      <c r="B157" s="155" t="s">
        <v>1648</v>
      </c>
      <c r="C157" s="158" t="s">
        <v>1617</v>
      </c>
    </row>
    <row r="158" spans="1:3" x14ac:dyDescent="0.25">
      <c r="A158" s="159">
        <v>143</v>
      </c>
      <c r="B158" s="155" t="s">
        <v>1634</v>
      </c>
      <c r="C158" s="158" t="s">
        <v>1597</v>
      </c>
    </row>
    <row r="159" spans="1:3" x14ac:dyDescent="0.25">
      <c r="A159" s="159">
        <v>144</v>
      </c>
      <c r="B159" s="155" t="s">
        <v>1649</v>
      </c>
      <c r="C159" s="158" t="s">
        <v>1617</v>
      </c>
    </row>
    <row r="160" spans="1:3" x14ac:dyDescent="0.25">
      <c r="A160" s="159">
        <v>145</v>
      </c>
      <c r="B160" s="155" t="s">
        <v>1649</v>
      </c>
      <c r="C160" s="158" t="s">
        <v>1617</v>
      </c>
    </row>
    <row r="161" spans="1:3" x14ac:dyDescent="0.25">
      <c r="A161" s="159">
        <v>146</v>
      </c>
      <c r="B161" s="155" t="s">
        <v>1649</v>
      </c>
      <c r="C161" s="158" t="s">
        <v>1617</v>
      </c>
    </row>
    <row r="162" spans="1:3" x14ac:dyDescent="0.25">
      <c r="A162" s="159">
        <v>147</v>
      </c>
      <c r="B162" s="155" t="s">
        <v>1649</v>
      </c>
      <c r="C162" s="158" t="s">
        <v>1617</v>
      </c>
    </row>
    <row r="163" spans="1:3" x14ac:dyDescent="0.25">
      <c r="A163" s="159">
        <v>148</v>
      </c>
      <c r="B163" s="155" t="s">
        <v>1650</v>
      </c>
      <c r="C163" s="158" t="s">
        <v>1617</v>
      </c>
    </row>
    <row r="164" spans="1:3" x14ac:dyDescent="0.25">
      <c r="A164" s="159">
        <v>149</v>
      </c>
      <c r="B164" s="155" t="s">
        <v>1651</v>
      </c>
      <c r="C164" s="158" t="s">
        <v>1617</v>
      </c>
    </row>
    <row r="165" spans="1:3" x14ac:dyDescent="0.25">
      <c r="A165" s="159">
        <v>150</v>
      </c>
      <c r="B165" s="155" t="s">
        <v>1643</v>
      </c>
      <c r="C165" s="158" t="s">
        <v>1617</v>
      </c>
    </row>
    <row r="166" spans="1:3" x14ac:dyDescent="0.25">
      <c r="A166" s="159">
        <v>151</v>
      </c>
      <c r="B166" s="155" t="s">
        <v>1643</v>
      </c>
      <c r="C166" s="158" t="s">
        <v>1617</v>
      </c>
    </row>
    <row r="167" spans="1:3" x14ac:dyDescent="0.25">
      <c r="A167" s="159">
        <v>152</v>
      </c>
      <c r="B167" s="155" t="s">
        <v>1643</v>
      </c>
      <c r="C167" s="158" t="s">
        <v>1617</v>
      </c>
    </row>
    <row r="168" spans="1:3" x14ac:dyDescent="0.25">
      <c r="A168" s="159">
        <v>153</v>
      </c>
      <c r="B168" s="155" t="s">
        <v>1643</v>
      </c>
      <c r="C168" s="158" t="s">
        <v>1617</v>
      </c>
    </row>
    <row r="169" spans="1:3" x14ac:dyDescent="0.25">
      <c r="A169" s="159">
        <v>154</v>
      </c>
      <c r="B169" s="155" t="s">
        <v>1643</v>
      </c>
      <c r="C169" s="158" t="s">
        <v>1617</v>
      </c>
    </row>
    <row r="170" spans="1:3" x14ac:dyDescent="0.25">
      <c r="A170" s="159">
        <v>155</v>
      </c>
      <c r="B170" s="155" t="s">
        <v>1631</v>
      </c>
      <c r="C170" s="158" t="s">
        <v>1597</v>
      </c>
    </row>
    <row r="171" spans="1:3" x14ac:dyDescent="0.25">
      <c r="A171" s="159">
        <v>156</v>
      </c>
      <c r="B171" s="155" t="s">
        <v>1643</v>
      </c>
      <c r="C171" s="158" t="s">
        <v>1617</v>
      </c>
    </row>
    <row r="172" spans="1:3" x14ac:dyDescent="0.25">
      <c r="A172" s="159">
        <v>157</v>
      </c>
      <c r="B172" s="155" t="s">
        <v>1643</v>
      </c>
      <c r="C172" s="158" t="s">
        <v>1617</v>
      </c>
    </row>
    <row r="173" spans="1:3" x14ac:dyDescent="0.25">
      <c r="A173" s="159">
        <v>158</v>
      </c>
      <c r="B173" s="155" t="s">
        <v>1643</v>
      </c>
      <c r="C173" s="158" t="s">
        <v>1617</v>
      </c>
    </row>
    <row r="174" spans="1:3" x14ac:dyDescent="0.25">
      <c r="A174" s="159">
        <v>159</v>
      </c>
      <c r="B174" s="155" t="s">
        <v>1618</v>
      </c>
      <c r="C174" s="158" t="s">
        <v>1597</v>
      </c>
    </row>
    <row r="175" spans="1:3" x14ac:dyDescent="0.25">
      <c r="A175" s="159">
        <v>160</v>
      </c>
      <c r="B175" s="155" t="s">
        <v>1643</v>
      </c>
      <c r="C175" s="158" t="s">
        <v>1617</v>
      </c>
    </row>
    <row r="176" spans="1:3" x14ac:dyDescent="0.25">
      <c r="A176" s="159">
        <v>161</v>
      </c>
      <c r="B176" s="155" t="s">
        <v>1643</v>
      </c>
      <c r="C176" s="158" t="s">
        <v>1617</v>
      </c>
    </row>
    <row r="177" spans="1:3" x14ac:dyDescent="0.25">
      <c r="A177" s="159">
        <v>162</v>
      </c>
      <c r="B177" s="155" t="s">
        <v>1643</v>
      </c>
      <c r="C177" s="158" t="s">
        <v>1617</v>
      </c>
    </row>
    <row r="178" spans="1:3" x14ac:dyDescent="0.25">
      <c r="A178" s="159">
        <v>163</v>
      </c>
      <c r="B178" s="155" t="s">
        <v>1643</v>
      </c>
      <c r="C178" s="158" t="s">
        <v>1617</v>
      </c>
    </row>
    <row r="179" spans="1:3" x14ac:dyDescent="0.25">
      <c r="A179" s="159">
        <v>164</v>
      </c>
      <c r="B179" s="155" t="s">
        <v>1643</v>
      </c>
      <c r="C179" s="158" t="s">
        <v>1617</v>
      </c>
    </row>
    <row r="180" spans="1:3" x14ac:dyDescent="0.25">
      <c r="A180" s="159">
        <v>165</v>
      </c>
      <c r="B180" s="155" t="s">
        <v>1643</v>
      </c>
      <c r="C180" s="158" t="s">
        <v>1617</v>
      </c>
    </row>
    <row r="181" spans="1:3" x14ac:dyDescent="0.25">
      <c r="A181" s="159">
        <v>166</v>
      </c>
      <c r="B181" s="155" t="s">
        <v>1643</v>
      </c>
      <c r="C181" s="158" t="s">
        <v>1617</v>
      </c>
    </row>
    <row r="182" spans="1:3" x14ac:dyDescent="0.25">
      <c r="A182" s="159">
        <v>167</v>
      </c>
      <c r="B182" s="155" t="s">
        <v>1643</v>
      </c>
      <c r="C182" s="158" t="s">
        <v>1617</v>
      </c>
    </row>
    <row r="183" spans="1:3" x14ac:dyDescent="0.25">
      <c r="A183" s="159">
        <v>168</v>
      </c>
      <c r="B183" s="155" t="s">
        <v>1643</v>
      </c>
      <c r="C183" s="158" t="s">
        <v>1617</v>
      </c>
    </row>
    <row r="184" spans="1:3" x14ac:dyDescent="0.25">
      <c r="A184" s="159">
        <v>169</v>
      </c>
      <c r="B184" s="155" t="s">
        <v>1643</v>
      </c>
      <c r="C184" s="158" t="s">
        <v>1617</v>
      </c>
    </row>
    <row r="185" spans="1:3" x14ac:dyDescent="0.25">
      <c r="A185" s="159">
        <v>170</v>
      </c>
      <c r="B185" s="155" t="s">
        <v>1643</v>
      </c>
      <c r="C185" s="158" t="s">
        <v>1617</v>
      </c>
    </row>
    <row r="186" spans="1:3" x14ac:dyDescent="0.25">
      <c r="A186" s="159">
        <v>171</v>
      </c>
      <c r="B186" s="155" t="s">
        <v>1643</v>
      </c>
      <c r="C186" s="158" t="s">
        <v>1617</v>
      </c>
    </row>
    <row r="187" spans="1:3" x14ac:dyDescent="0.25">
      <c r="A187" s="159">
        <v>172</v>
      </c>
      <c r="B187" s="155" t="s">
        <v>1643</v>
      </c>
      <c r="C187" s="158" t="s">
        <v>1617</v>
      </c>
    </row>
    <row r="188" spans="1:3" x14ac:dyDescent="0.25">
      <c r="A188" s="159">
        <v>173</v>
      </c>
      <c r="B188" s="155" t="s">
        <v>1643</v>
      </c>
      <c r="C188" s="158" t="s">
        <v>1617</v>
      </c>
    </row>
    <row r="189" spans="1:3" x14ac:dyDescent="0.25">
      <c r="A189" s="159">
        <v>174</v>
      </c>
      <c r="B189" s="155" t="s">
        <v>1643</v>
      </c>
      <c r="C189" s="158" t="s">
        <v>1617</v>
      </c>
    </row>
    <row r="190" spans="1:3" x14ac:dyDescent="0.25">
      <c r="A190" s="159">
        <v>175</v>
      </c>
      <c r="B190" s="155" t="s">
        <v>1643</v>
      </c>
      <c r="C190" s="158" t="s">
        <v>1617</v>
      </c>
    </row>
    <row r="191" spans="1:3" x14ac:dyDescent="0.25">
      <c r="A191" s="159">
        <v>176</v>
      </c>
      <c r="B191" s="155" t="s">
        <v>1643</v>
      </c>
      <c r="C191" s="158" t="s">
        <v>1617</v>
      </c>
    </row>
    <row r="192" spans="1:3" x14ac:dyDescent="0.25">
      <c r="A192" s="159">
        <v>177</v>
      </c>
      <c r="B192" s="155" t="s">
        <v>1643</v>
      </c>
      <c r="C192" s="158" t="s">
        <v>1617</v>
      </c>
    </row>
    <row r="193" spans="1:3" x14ac:dyDescent="0.25">
      <c r="A193" s="159">
        <v>178</v>
      </c>
      <c r="B193" s="155" t="s">
        <v>1652</v>
      </c>
      <c r="C193" s="158" t="s">
        <v>1617</v>
      </c>
    </row>
    <row r="194" spans="1:3" x14ac:dyDescent="0.25">
      <c r="A194" s="159">
        <v>179</v>
      </c>
      <c r="B194" s="155" t="s">
        <v>1643</v>
      </c>
      <c r="C194" s="158" t="s">
        <v>1617</v>
      </c>
    </row>
    <row r="195" spans="1:3" x14ac:dyDescent="0.25">
      <c r="A195" s="159">
        <v>180</v>
      </c>
      <c r="B195" s="155" t="s">
        <v>1643</v>
      </c>
      <c r="C195" s="158" t="s">
        <v>1617</v>
      </c>
    </row>
    <row r="196" spans="1:3" x14ac:dyDescent="0.25">
      <c r="A196" s="159">
        <v>181</v>
      </c>
      <c r="B196" s="155" t="s">
        <v>1643</v>
      </c>
      <c r="C196" s="158" t="s">
        <v>1617</v>
      </c>
    </row>
    <row r="197" spans="1:3" x14ac:dyDescent="0.25">
      <c r="A197" s="159">
        <v>182</v>
      </c>
      <c r="B197" s="155" t="s">
        <v>1643</v>
      </c>
      <c r="C197" s="158" t="s">
        <v>1617</v>
      </c>
    </row>
    <row r="198" spans="1:3" x14ac:dyDescent="0.25">
      <c r="A198" s="159">
        <v>183</v>
      </c>
      <c r="B198" s="155" t="s">
        <v>1643</v>
      </c>
      <c r="C198" s="158" t="s">
        <v>1617</v>
      </c>
    </row>
    <row r="199" spans="1:3" x14ac:dyDescent="0.25">
      <c r="A199" s="159">
        <v>184</v>
      </c>
      <c r="B199" s="155" t="s">
        <v>1643</v>
      </c>
      <c r="C199" s="158" t="s">
        <v>1617</v>
      </c>
    </row>
    <row r="200" spans="1:3" x14ac:dyDescent="0.25">
      <c r="A200" s="159">
        <v>185</v>
      </c>
      <c r="B200" s="155" t="s">
        <v>1643</v>
      </c>
      <c r="C200" s="158" t="s">
        <v>1617</v>
      </c>
    </row>
    <row r="201" spans="1:3" x14ac:dyDescent="0.25">
      <c r="A201" s="159">
        <v>186</v>
      </c>
      <c r="B201" s="155" t="s">
        <v>1643</v>
      </c>
      <c r="C201" s="158" t="s">
        <v>1617</v>
      </c>
    </row>
    <row r="202" spans="1:3" x14ac:dyDescent="0.25">
      <c r="A202" s="159">
        <v>187</v>
      </c>
      <c r="B202" s="155" t="s">
        <v>1643</v>
      </c>
      <c r="C202" s="158" t="s">
        <v>1617</v>
      </c>
    </row>
    <row r="203" spans="1:3" x14ac:dyDescent="0.25">
      <c r="A203" s="159">
        <v>188</v>
      </c>
      <c r="B203" s="155" t="s">
        <v>1643</v>
      </c>
      <c r="C203" s="158" t="s">
        <v>1617</v>
      </c>
    </row>
    <row r="204" spans="1:3" x14ac:dyDescent="0.25">
      <c r="A204" s="159">
        <v>189</v>
      </c>
      <c r="B204" s="155" t="s">
        <v>1643</v>
      </c>
      <c r="C204" s="158" t="s">
        <v>1597</v>
      </c>
    </row>
    <row r="205" spans="1:3" x14ac:dyDescent="0.25">
      <c r="A205" s="159">
        <v>190</v>
      </c>
      <c r="B205" s="155" t="s">
        <v>1643</v>
      </c>
      <c r="C205" s="158" t="s">
        <v>1597</v>
      </c>
    </row>
    <row r="206" spans="1:3" x14ac:dyDescent="0.25">
      <c r="A206" s="159">
        <v>191</v>
      </c>
      <c r="B206" s="155" t="s">
        <v>1643</v>
      </c>
      <c r="C206" s="158" t="s">
        <v>1597</v>
      </c>
    </row>
    <row r="207" spans="1:3" x14ac:dyDescent="0.25">
      <c r="A207" s="159">
        <v>192</v>
      </c>
      <c r="B207" s="155" t="s">
        <v>1643</v>
      </c>
      <c r="C207" s="158" t="s">
        <v>1597</v>
      </c>
    </row>
    <row r="208" spans="1:3" x14ac:dyDescent="0.25">
      <c r="A208" s="159">
        <v>193</v>
      </c>
      <c r="B208" s="155" t="s">
        <v>1643</v>
      </c>
      <c r="C208" s="158" t="s">
        <v>1597</v>
      </c>
    </row>
    <row r="209" spans="1:3" x14ac:dyDescent="0.25">
      <c r="A209" s="159">
        <v>194</v>
      </c>
      <c r="B209" s="155" t="s">
        <v>1643</v>
      </c>
      <c r="C209" s="158" t="s">
        <v>1597</v>
      </c>
    </row>
    <row r="210" spans="1:3" x14ac:dyDescent="0.25">
      <c r="A210" s="159">
        <v>195</v>
      </c>
      <c r="B210" s="155" t="s">
        <v>1643</v>
      </c>
      <c r="C210" s="158" t="s">
        <v>1597</v>
      </c>
    </row>
    <row r="211" spans="1:3" x14ac:dyDescent="0.25">
      <c r="A211" s="159">
        <v>196</v>
      </c>
      <c r="B211" s="155" t="s">
        <v>1643</v>
      </c>
      <c r="C211" s="158" t="s">
        <v>1597</v>
      </c>
    </row>
    <row r="212" spans="1:3" x14ac:dyDescent="0.25">
      <c r="A212" s="159">
        <v>197</v>
      </c>
      <c r="B212" s="155" t="s">
        <v>1643</v>
      </c>
      <c r="C212" s="158" t="s">
        <v>1597</v>
      </c>
    </row>
    <row r="213" spans="1:3" x14ac:dyDescent="0.25">
      <c r="A213" s="159">
        <v>198</v>
      </c>
      <c r="B213" s="155" t="s">
        <v>1643</v>
      </c>
      <c r="C213" s="158" t="s">
        <v>1597</v>
      </c>
    </row>
    <row r="214" spans="1:3" x14ac:dyDescent="0.25">
      <c r="A214" s="159">
        <v>199</v>
      </c>
      <c r="B214" s="155" t="s">
        <v>1643</v>
      </c>
      <c r="C214" s="158" t="s">
        <v>1597</v>
      </c>
    </row>
    <row r="215" spans="1:3" x14ac:dyDescent="0.25">
      <c r="A215" s="159">
        <v>201</v>
      </c>
      <c r="B215" s="155" t="s">
        <v>1643</v>
      </c>
      <c r="C215" s="158" t="s">
        <v>1597</v>
      </c>
    </row>
    <row r="216" spans="1:3" x14ac:dyDescent="0.25">
      <c r="A216" s="159">
        <v>202</v>
      </c>
      <c r="B216" s="155" t="s">
        <v>1643</v>
      </c>
      <c r="C216" s="158" t="s">
        <v>1597</v>
      </c>
    </row>
    <row r="217" spans="1:3" x14ac:dyDescent="0.25">
      <c r="A217" s="159">
        <v>203</v>
      </c>
      <c r="B217" s="155" t="s">
        <v>1643</v>
      </c>
      <c r="C217" s="158" t="s">
        <v>1597</v>
      </c>
    </row>
    <row r="218" spans="1:3" x14ac:dyDescent="0.25">
      <c r="A218" s="159">
        <v>204</v>
      </c>
      <c r="B218" s="155" t="s">
        <v>1643</v>
      </c>
      <c r="C218" s="158" t="s">
        <v>1597</v>
      </c>
    </row>
    <row r="219" spans="1:3" x14ac:dyDescent="0.25">
      <c r="A219" s="159">
        <v>205</v>
      </c>
      <c r="B219" s="155" t="s">
        <v>1643</v>
      </c>
      <c r="C219" s="158" t="s">
        <v>1597</v>
      </c>
    </row>
    <row r="220" spans="1:3" x14ac:dyDescent="0.25">
      <c r="A220" s="159">
        <v>206</v>
      </c>
      <c r="B220" s="155" t="s">
        <v>1643</v>
      </c>
      <c r="C220" s="158" t="s">
        <v>1597</v>
      </c>
    </row>
    <row r="221" spans="1:3" x14ac:dyDescent="0.25">
      <c r="A221" s="159">
        <v>207</v>
      </c>
      <c r="B221" s="155" t="s">
        <v>1643</v>
      </c>
      <c r="C221" s="158" t="s">
        <v>1597</v>
      </c>
    </row>
    <row r="222" spans="1:3" x14ac:dyDescent="0.25">
      <c r="A222" s="159">
        <v>208</v>
      </c>
      <c r="B222" s="155" t="s">
        <v>1643</v>
      </c>
      <c r="C222" s="158" t="s">
        <v>1597</v>
      </c>
    </row>
    <row r="223" spans="1:3" x14ac:dyDescent="0.25">
      <c r="A223" s="159">
        <v>209</v>
      </c>
      <c r="B223" s="155" t="s">
        <v>1643</v>
      </c>
      <c r="C223" s="158" t="s">
        <v>1617</v>
      </c>
    </row>
    <row r="224" spans="1:3" x14ac:dyDescent="0.25">
      <c r="A224" s="159">
        <v>210</v>
      </c>
      <c r="B224" s="155" t="s">
        <v>1643</v>
      </c>
      <c r="C224" s="158" t="s">
        <v>1617</v>
      </c>
    </row>
    <row r="225" spans="1:3" x14ac:dyDescent="0.25">
      <c r="A225" s="159">
        <v>211</v>
      </c>
      <c r="B225" s="155" t="s">
        <v>1643</v>
      </c>
      <c r="C225" s="158" t="s">
        <v>1617</v>
      </c>
    </row>
    <row r="226" spans="1:3" x14ac:dyDescent="0.25">
      <c r="A226" s="159">
        <v>212</v>
      </c>
      <c r="B226" s="155" t="s">
        <v>1643</v>
      </c>
      <c r="C226" s="158" t="s">
        <v>1617</v>
      </c>
    </row>
    <row r="227" spans="1:3" x14ac:dyDescent="0.25">
      <c r="A227" s="159">
        <v>213</v>
      </c>
      <c r="B227" s="155" t="s">
        <v>1643</v>
      </c>
      <c r="C227" s="158" t="s">
        <v>1617</v>
      </c>
    </row>
    <row r="228" spans="1:3" x14ac:dyDescent="0.25">
      <c r="A228" s="159">
        <v>214</v>
      </c>
      <c r="B228" s="155" t="s">
        <v>1643</v>
      </c>
      <c r="C228" s="158" t="s">
        <v>1617</v>
      </c>
    </row>
    <row r="229" spans="1:3" x14ac:dyDescent="0.25">
      <c r="A229" s="159">
        <v>215</v>
      </c>
      <c r="B229" s="155" t="s">
        <v>1643</v>
      </c>
      <c r="C229" s="158" t="s">
        <v>1617</v>
      </c>
    </row>
    <row r="230" spans="1:3" x14ac:dyDescent="0.25">
      <c r="A230" s="159">
        <v>216</v>
      </c>
      <c r="B230" s="155" t="s">
        <v>1643</v>
      </c>
      <c r="C230" s="158" t="s">
        <v>1617</v>
      </c>
    </row>
    <row r="231" spans="1:3" x14ac:dyDescent="0.25">
      <c r="A231" s="159">
        <v>217</v>
      </c>
      <c r="B231" s="155" t="s">
        <v>1643</v>
      </c>
      <c r="C231" s="158" t="s">
        <v>1617</v>
      </c>
    </row>
    <row r="232" spans="1:3" x14ac:dyDescent="0.25">
      <c r="A232" s="159">
        <v>218</v>
      </c>
      <c r="B232" s="155" t="s">
        <v>1643</v>
      </c>
      <c r="C232" s="158" t="s">
        <v>1617</v>
      </c>
    </row>
    <row r="233" spans="1:3" x14ac:dyDescent="0.25">
      <c r="A233" s="159">
        <v>219</v>
      </c>
      <c r="B233" s="155" t="s">
        <v>1643</v>
      </c>
      <c r="C233" s="158" t="s">
        <v>1617</v>
      </c>
    </row>
    <row r="234" spans="1:3" x14ac:dyDescent="0.25">
      <c r="A234" s="159">
        <v>220</v>
      </c>
      <c r="B234" s="155" t="s">
        <v>1643</v>
      </c>
      <c r="C234" s="158" t="s">
        <v>1617</v>
      </c>
    </row>
    <row r="235" spans="1:3" x14ac:dyDescent="0.25">
      <c r="A235" s="159">
        <v>221</v>
      </c>
      <c r="B235" s="155" t="s">
        <v>1643</v>
      </c>
      <c r="C235" s="158" t="s">
        <v>1617</v>
      </c>
    </row>
    <row r="236" spans="1:3" x14ac:dyDescent="0.25">
      <c r="A236" s="159">
        <v>222</v>
      </c>
      <c r="B236" s="155" t="s">
        <v>1643</v>
      </c>
      <c r="C236" s="158" t="s">
        <v>1617</v>
      </c>
    </row>
    <row r="237" spans="1:3" x14ac:dyDescent="0.25">
      <c r="A237" s="159">
        <v>223</v>
      </c>
      <c r="B237" s="155" t="s">
        <v>1643</v>
      </c>
      <c r="C237" s="158" t="s">
        <v>1617</v>
      </c>
    </row>
    <row r="238" spans="1:3" x14ac:dyDescent="0.25">
      <c r="A238" s="159">
        <v>224</v>
      </c>
      <c r="B238" s="155" t="s">
        <v>1643</v>
      </c>
      <c r="C238" s="158" t="s">
        <v>1617</v>
      </c>
    </row>
    <row r="239" spans="1:3" x14ac:dyDescent="0.25">
      <c r="A239" s="159">
        <v>225</v>
      </c>
      <c r="B239" s="155" t="s">
        <v>1643</v>
      </c>
      <c r="C239" s="158" t="s">
        <v>1617</v>
      </c>
    </row>
    <row r="240" spans="1:3" x14ac:dyDescent="0.25">
      <c r="A240" s="159">
        <v>226</v>
      </c>
      <c r="B240" s="155" t="s">
        <v>1643</v>
      </c>
      <c r="C240" s="158" t="s">
        <v>1617</v>
      </c>
    </row>
    <row r="241" spans="1:3" x14ac:dyDescent="0.25">
      <c r="A241" s="159">
        <v>227</v>
      </c>
      <c r="B241" s="155" t="s">
        <v>1643</v>
      </c>
      <c r="C241" s="158" t="s">
        <v>1617</v>
      </c>
    </row>
    <row r="242" spans="1:3" x14ac:dyDescent="0.25">
      <c r="A242" s="159">
        <v>228</v>
      </c>
      <c r="B242" s="155" t="s">
        <v>1653</v>
      </c>
      <c r="C242" s="158" t="s">
        <v>1597</v>
      </c>
    </row>
    <row r="243" spans="1:3" x14ac:dyDescent="0.25">
      <c r="A243" s="159">
        <v>229</v>
      </c>
      <c r="B243" s="155" t="s">
        <v>1653</v>
      </c>
      <c r="C243" s="158" t="s">
        <v>1597</v>
      </c>
    </row>
    <row r="244" spans="1:3" x14ac:dyDescent="0.25">
      <c r="A244" s="159">
        <v>230</v>
      </c>
      <c r="B244" s="155" t="s">
        <v>1643</v>
      </c>
      <c r="C244" s="158" t="s">
        <v>1597</v>
      </c>
    </row>
    <row r="245" spans="1:3" x14ac:dyDescent="0.25">
      <c r="A245" s="159">
        <v>231</v>
      </c>
      <c r="B245" s="155" t="s">
        <v>1631</v>
      </c>
      <c r="C245" s="158" t="s">
        <v>1617</v>
      </c>
    </row>
    <row r="246" spans="1:3" x14ac:dyDescent="0.25">
      <c r="A246" s="159">
        <v>233</v>
      </c>
      <c r="B246" s="155" t="s">
        <v>1631</v>
      </c>
      <c r="C246" s="158" t="s">
        <v>1617</v>
      </c>
    </row>
    <row r="247" spans="1:3" x14ac:dyDescent="0.25">
      <c r="A247" s="159">
        <v>234</v>
      </c>
      <c r="B247" s="155" t="s">
        <v>1631</v>
      </c>
      <c r="C247" s="158" t="s">
        <v>1617</v>
      </c>
    </row>
    <row r="248" spans="1:3" x14ac:dyDescent="0.25">
      <c r="A248" s="159">
        <v>235</v>
      </c>
      <c r="B248" s="155" t="s">
        <v>1631</v>
      </c>
      <c r="C248" s="158" t="s">
        <v>1617</v>
      </c>
    </row>
    <row r="249" spans="1:3" x14ac:dyDescent="0.25">
      <c r="A249" s="159">
        <v>236</v>
      </c>
      <c r="B249" s="155" t="s">
        <v>1631</v>
      </c>
      <c r="C249" s="158" t="s">
        <v>1617</v>
      </c>
    </row>
    <row r="250" spans="1:3" x14ac:dyDescent="0.25">
      <c r="A250" s="159">
        <v>237</v>
      </c>
      <c r="B250" s="155" t="s">
        <v>1631</v>
      </c>
      <c r="C250" s="158" t="s">
        <v>1617</v>
      </c>
    </row>
    <row r="251" spans="1:3" x14ac:dyDescent="0.25">
      <c r="A251" s="159">
        <v>238</v>
      </c>
      <c r="B251" s="155" t="s">
        <v>1643</v>
      </c>
      <c r="C251" s="158" t="s">
        <v>1617</v>
      </c>
    </row>
    <row r="252" spans="1:3" x14ac:dyDescent="0.25">
      <c r="A252" s="159">
        <v>241</v>
      </c>
      <c r="B252" s="155" t="s">
        <v>1654</v>
      </c>
      <c r="C252" s="158" t="s">
        <v>1617</v>
      </c>
    </row>
    <row r="253" spans="1:3" x14ac:dyDescent="0.25">
      <c r="A253" s="159">
        <v>242</v>
      </c>
      <c r="B253" s="155" t="s">
        <v>1655</v>
      </c>
      <c r="C253" s="158" t="s">
        <v>1617</v>
      </c>
    </row>
    <row r="254" spans="1:3" x14ac:dyDescent="0.25">
      <c r="A254" s="159">
        <v>243</v>
      </c>
      <c r="B254" s="155" t="s">
        <v>1619</v>
      </c>
      <c r="C254" s="158" t="s">
        <v>1617</v>
      </c>
    </row>
    <row r="255" spans="1:3" x14ac:dyDescent="0.25">
      <c r="A255" s="159">
        <v>244</v>
      </c>
      <c r="B255" s="155" t="s">
        <v>1643</v>
      </c>
      <c r="C255" s="158" t="s">
        <v>1617</v>
      </c>
    </row>
    <row r="256" spans="1:3" x14ac:dyDescent="0.25">
      <c r="A256" s="159">
        <v>245</v>
      </c>
      <c r="B256" s="155" t="s">
        <v>1655</v>
      </c>
      <c r="C256" s="158" t="s">
        <v>1617</v>
      </c>
    </row>
    <row r="257" spans="1:3" x14ac:dyDescent="0.25">
      <c r="A257" s="159">
        <v>246</v>
      </c>
      <c r="B257" s="155" t="s">
        <v>1656</v>
      </c>
      <c r="C257" s="158" t="s">
        <v>1617</v>
      </c>
    </row>
    <row r="258" spans="1:3" x14ac:dyDescent="0.25">
      <c r="A258" s="159">
        <v>247</v>
      </c>
      <c r="B258" s="155" t="s">
        <v>1655</v>
      </c>
      <c r="C258" s="158" t="s">
        <v>1617</v>
      </c>
    </row>
    <row r="259" spans="1:3" x14ac:dyDescent="0.25">
      <c r="A259" s="159">
        <v>248</v>
      </c>
      <c r="B259" s="155" t="s">
        <v>1643</v>
      </c>
      <c r="C259" s="158" t="s">
        <v>1617</v>
      </c>
    </row>
    <row r="260" spans="1:3" x14ac:dyDescent="0.25">
      <c r="A260" s="159">
        <v>249</v>
      </c>
      <c r="B260" s="155" t="s">
        <v>1655</v>
      </c>
      <c r="C260" s="158" t="s">
        <v>1617</v>
      </c>
    </row>
    <row r="261" spans="1:3" x14ac:dyDescent="0.25">
      <c r="A261" s="159">
        <v>250</v>
      </c>
      <c r="B261" s="155" t="s">
        <v>1657</v>
      </c>
      <c r="C261" s="158" t="s">
        <v>1597</v>
      </c>
    </row>
    <row r="262" spans="1:3" x14ac:dyDescent="0.25">
      <c r="A262" s="159">
        <v>251</v>
      </c>
      <c r="B262" s="155" t="s">
        <v>1657</v>
      </c>
      <c r="C262" s="158" t="s">
        <v>1597</v>
      </c>
    </row>
    <row r="263" spans="1:3" x14ac:dyDescent="0.25">
      <c r="A263" s="159">
        <v>252</v>
      </c>
      <c r="B263" s="155" t="s">
        <v>1657</v>
      </c>
      <c r="C263" s="158" t="s">
        <v>1597</v>
      </c>
    </row>
    <row r="264" spans="1:3" x14ac:dyDescent="0.25">
      <c r="A264" s="159">
        <v>253</v>
      </c>
      <c r="B264" s="155" t="s">
        <v>1657</v>
      </c>
      <c r="C264" s="158" t="s">
        <v>1597</v>
      </c>
    </row>
    <row r="265" spans="1:3" x14ac:dyDescent="0.25">
      <c r="A265" s="159">
        <v>254</v>
      </c>
      <c r="B265" s="155" t="s">
        <v>1658</v>
      </c>
      <c r="C265" s="158" t="s">
        <v>1617</v>
      </c>
    </row>
    <row r="266" spans="1:3" x14ac:dyDescent="0.25">
      <c r="A266" s="159">
        <v>255</v>
      </c>
      <c r="B266" s="155" t="s">
        <v>1659</v>
      </c>
      <c r="C266" s="158" t="s">
        <v>1617</v>
      </c>
    </row>
    <row r="267" spans="1:3" x14ac:dyDescent="0.25">
      <c r="A267" s="159">
        <v>257</v>
      </c>
      <c r="B267" s="155" t="s">
        <v>1660</v>
      </c>
      <c r="C267" s="158" t="s">
        <v>1617</v>
      </c>
    </row>
    <row r="268" spans="1:3" x14ac:dyDescent="0.25">
      <c r="A268" s="159">
        <v>258</v>
      </c>
      <c r="B268" s="155" t="s">
        <v>1661</v>
      </c>
      <c r="C268" s="158" t="s">
        <v>1617</v>
      </c>
    </row>
    <row r="269" spans="1:3" x14ac:dyDescent="0.25">
      <c r="A269" s="159">
        <v>259</v>
      </c>
      <c r="B269" s="155" t="s">
        <v>1662</v>
      </c>
      <c r="C269" s="158" t="s">
        <v>1617</v>
      </c>
    </row>
    <row r="270" spans="1:3" x14ac:dyDescent="0.25">
      <c r="A270" s="159">
        <v>260</v>
      </c>
      <c r="B270" s="155" t="s">
        <v>1661</v>
      </c>
      <c r="C270" s="158" t="s">
        <v>1597</v>
      </c>
    </row>
    <row r="271" spans="1:3" x14ac:dyDescent="0.25">
      <c r="A271" s="159">
        <v>261</v>
      </c>
      <c r="B271" s="155" t="s">
        <v>1661</v>
      </c>
      <c r="C271" s="158" t="s">
        <v>1617</v>
      </c>
    </row>
    <row r="272" spans="1:3" x14ac:dyDescent="0.25">
      <c r="A272" s="159">
        <v>262</v>
      </c>
      <c r="B272" s="155" t="s">
        <v>1661</v>
      </c>
      <c r="C272" s="158" t="s">
        <v>1617</v>
      </c>
    </row>
    <row r="273" spans="1:3" x14ac:dyDescent="0.25">
      <c r="A273" s="159">
        <v>263</v>
      </c>
      <c r="B273" s="155" t="s">
        <v>1661</v>
      </c>
      <c r="C273" s="158" t="s">
        <v>1617</v>
      </c>
    </row>
    <row r="274" spans="1:3" x14ac:dyDescent="0.25">
      <c r="A274" s="159">
        <v>264</v>
      </c>
      <c r="B274" s="155" t="s">
        <v>1661</v>
      </c>
      <c r="C274" s="158" t="s">
        <v>1617</v>
      </c>
    </row>
    <row r="275" spans="1:3" x14ac:dyDescent="0.25">
      <c r="A275" s="159">
        <v>265</v>
      </c>
      <c r="B275" s="155" t="s">
        <v>1663</v>
      </c>
      <c r="C275" s="158" t="s">
        <v>1597</v>
      </c>
    </row>
    <row r="276" spans="1:3" x14ac:dyDescent="0.25">
      <c r="A276" s="159">
        <v>266</v>
      </c>
      <c r="B276" s="155" t="s">
        <v>1663</v>
      </c>
      <c r="C276" s="158" t="s">
        <v>1597</v>
      </c>
    </row>
    <row r="277" spans="1:3" x14ac:dyDescent="0.25">
      <c r="A277" s="159">
        <v>267</v>
      </c>
      <c r="B277" s="155" t="s">
        <v>1663</v>
      </c>
      <c r="C277" s="158" t="s">
        <v>1597</v>
      </c>
    </row>
    <row r="278" spans="1:3" x14ac:dyDescent="0.25">
      <c r="A278" s="159">
        <v>268</v>
      </c>
      <c r="B278" s="155" t="s">
        <v>1663</v>
      </c>
      <c r="C278" s="158" t="s">
        <v>1597</v>
      </c>
    </row>
    <row r="279" spans="1:3" x14ac:dyDescent="0.25">
      <c r="A279" s="159">
        <v>269</v>
      </c>
      <c r="B279" s="155" t="s">
        <v>1663</v>
      </c>
      <c r="C279" s="158" t="s">
        <v>1597</v>
      </c>
    </row>
    <row r="280" spans="1:3" x14ac:dyDescent="0.25">
      <c r="A280" s="159">
        <v>270</v>
      </c>
      <c r="B280" s="155" t="s">
        <v>1663</v>
      </c>
      <c r="C280" s="158" t="s">
        <v>1597</v>
      </c>
    </row>
    <row r="281" spans="1:3" x14ac:dyDescent="0.25">
      <c r="A281" s="159">
        <v>271</v>
      </c>
      <c r="B281" s="155" t="s">
        <v>1663</v>
      </c>
      <c r="C281" s="158" t="s">
        <v>1597</v>
      </c>
    </row>
    <row r="282" spans="1:3" x14ac:dyDescent="0.25">
      <c r="A282" s="159">
        <v>272</v>
      </c>
      <c r="B282" s="155" t="s">
        <v>1663</v>
      </c>
      <c r="C282" s="158" t="s">
        <v>1597</v>
      </c>
    </row>
    <row r="283" spans="1:3" x14ac:dyDescent="0.25">
      <c r="A283" s="159">
        <v>273</v>
      </c>
      <c r="B283" s="155" t="s">
        <v>1663</v>
      </c>
      <c r="C283" s="158" t="s">
        <v>1597</v>
      </c>
    </row>
    <row r="284" spans="1:3" x14ac:dyDescent="0.25">
      <c r="A284" s="159">
        <v>274</v>
      </c>
      <c r="B284" s="155" t="s">
        <v>1663</v>
      </c>
      <c r="C284" s="158" t="s">
        <v>1597</v>
      </c>
    </row>
    <row r="285" spans="1:3" x14ac:dyDescent="0.25">
      <c r="A285" s="159">
        <v>276</v>
      </c>
      <c r="B285" s="155" t="s">
        <v>1663</v>
      </c>
      <c r="C285" s="158" t="s">
        <v>1597</v>
      </c>
    </row>
    <row r="286" spans="1:3" x14ac:dyDescent="0.25">
      <c r="A286" s="159">
        <v>277</v>
      </c>
      <c r="B286" s="155" t="s">
        <v>1664</v>
      </c>
      <c r="C286" s="158" t="s">
        <v>1597</v>
      </c>
    </row>
    <row r="287" spans="1:3" x14ac:dyDescent="0.25">
      <c r="A287" s="159">
        <v>278</v>
      </c>
      <c r="B287" s="155" t="s">
        <v>1665</v>
      </c>
      <c r="C287" s="158" t="s">
        <v>1597</v>
      </c>
    </row>
    <row r="288" spans="1:3" x14ac:dyDescent="0.25">
      <c r="A288" s="159">
        <v>279</v>
      </c>
      <c r="B288" s="155" t="s">
        <v>1666</v>
      </c>
      <c r="C288" s="158" t="s">
        <v>1597</v>
      </c>
    </row>
    <row r="289" spans="1:3" x14ac:dyDescent="0.25">
      <c r="A289" s="159">
        <v>280</v>
      </c>
      <c r="B289" s="155" t="s">
        <v>1667</v>
      </c>
      <c r="C289" s="158" t="s">
        <v>1597</v>
      </c>
    </row>
    <row r="290" spans="1:3" x14ac:dyDescent="0.25">
      <c r="A290" s="159">
        <v>281</v>
      </c>
      <c r="B290" s="155" t="s">
        <v>1668</v>
      </c>
      <c r="C290" s="158" t="s">
        <v>1617</v>
      </c>
    </row>
    <row r="291" spans="1:3" x14ac:dyDescent="0.25">
      <c r="A291" s="159">
        <v>283</v>
      </c>
      <c r="B291" s="155" t="s">
        <v>1669</v>
      </c>
      <c r="C291" s="158" t="s">
        <v>1617</v>
      </c>
    </row>
    <row r="292" spans="1:3" x14ac:dyDescent="0.25">
      <c r="A292" s="159">
        <v>284</v>
      </c>
      <c r="B292" s="155" t="s">
        <v>1610</v>
      </c>
      <c r="C292" s="158" t="s">
        <v>1597</v>
      </c>
    </row>
    <row r="293" spans="1:3" x14ac:dyDescent="0.25">
      <c r="A293" s="159">
        <v>285</v>
      </c>
      <c r="B293" s="155" t="s">
        <v>1610</v>
      </c>
      <c r="C293" s="158" t="s">
        <v>1597</v>
      </c>
    </row>
    <row r="294" spans="1:3" x14ac:dyDescent="0.25">
      <c r="A294" s="159">
        <v>286</v>
      </c>
      <c r="B294" s="155" t="s">
        <v>1670</v>
      </c>
      <c r="C294" s="158" t="s">
        <v>1597</v>
      </c>
    </row>
    <row r="295" spans="1:3" x14ac:dyDescent="0.25">
      <c r="A295" s="159">
        <v>287</v>
      </c>
      <c r="B295" s="155" t="s">
        <v>1671</v>
      </c>
      <c r="C295" s="158" t="s">
        <v>1597</v>
      </c>
    </row>
    <row r="296" spans="1:3" x14ac:dyDescent="0.25">
      <c r="A296" s="159">
        <v>288</v>
      </c>
      <c r="B296" s="155" t="s">
        <v>1672</v>
      </c>
      <c r="C296" s="158" t="s">
        <v>1597</v>
      </c>
    </row>
    <row r="297" spans="1:3" x14ac:dyDescent="0.25">
      <c r="A297" s="159">
        <v>289</v>
      </c>
      <c r="B297" s="155" t="s">
        <v>1672</v>
      </c>
      <c r="C297" s="158" t="s">
        <v>1597</v>
      </c>
    </row>
    <row r="298" spans="1:3" x14ac:dyDescent="0.25">
      <c r="A298" s="159">
        <v>290</v>
      </c>
      <c r="B298" s="155" t="s">
        <v>1672</v>
      </c>
      <c r="C298" s="158" t="s">
        <v>1597</v>
      </c>
    </row>
    <row r="299" spans="1:3" x14ac:dyDescent="0.25">
      <c r="A299" s="159">
        <v>291</v>
      </c>
      <c r="B299" s="155" t="s">
        <v>1672</v>
      </c>
      <c r="C299" s="158" t="s">
        <v>1597</v>
      </c>
    </row>
    <row r="300" spans="1:3" x14ac:dyDescent="0.25">
      <c r="A300" s="159">
        <v>292</v>
      </c>
      <c r="B300" s="155" t="s">
        <v>1672</v>
      </c>
      <c r="C300" s="158" t="s">
        <v>1597</v>
      </c>
    </row>
    <row r="301" spans="1:3" x14ac:dyDescent="0.25">
      <c r="A301" s="159">
        <v>297</v>
      </c>
      <c r="B301" s="155" t="s">
        <v>1672</v>
      </c>
      <c r="C301" s="158" t="s">
        <v>1597</v>
      </c>
    </row>
    <row r="302" spans="1:3" x14ac:dyDescent="0.25">
      <c r="A302" s="159">
        <v>298</v>
      </c>
      <c r="B302" s="155" t="s">
        <v>1672</v>
      </c>
      <c r="C302" s="158" t="s">
        <v>1597</v>
      </c>
    </row>
    <row r="303" spans="1:3" x14ac:dyDescent="0.25">
      <c r="A303" s="159">
        <v>299</v>
      </c>
      <c r="B303" s="155" t="s">
        <v>1672</v>
      </c>
      <c r="C303" s="158" t="s">
        <v>1597</v>
      </c>
    </row>
    <row r="304" spans="1:3" x14ac:dyDescent="0.25">
      <c r="A304" s="159">
        <v>300</v>
      </c>
      <c r="B304" s="155" t="s">
        <v>1673</v>
      </c>
      <c r="C304" s="158" t="s">
        <v>1617</v>
      </c>
    </row>
    <row r="305" spans="1:3" x14ac:dyDescent="0.25">
      <c r="A305" s="159">
        <v>301</v>
      </c>
      <c r="B305" s="155" t="s">
        <v>1674</v>
      </c>
      <c r="C305" s="158" t="s">
        <v>1617</v>
      </c>
    </row>
    <row r="306" spans="1:3" x14ac:dyDescent="0.25">
      <c r="A306" s="159">
        <v>302</v>
      </c>
      <c r="B306" s="155" t="s">
        <v>1675</v>
      </c>
      <c r="C306" s="158" t="s">
        <v>1617</v>
      </c>
    </row>
    <row r="307" spans="1:3" x14ac:dyDescent="0.25">
      <c r="A307" s="159">
        <v>303</v>
      </c>
      <c r="B307" s="155" t="s">
        <v>1672</v>
      </c>
      <c r="C307" s="158" t="s">
        <v>1597</v>
      </c>
    </row>
    <row r="308" spans="1:3" x14ac:dyDescent="0.25">
      <c r="A308" s="159">
        <v>304</v>
      </c>
      <c r="B308" s="155" t="s">
        <v>1672</v>
      </c>
      <c r="C308" s="158" t="s">
        <v>1597</v>
      </c>
    </row>
    <row r="309" spans="1:3" x14ac:dyDescent="0.25">
      <c r="A309" s="159">
        <v>305</v>
      </c>
      <c r="B309" s="155" t="s">
        <v>1676</v>
      </c>
      <c r="C309" s="158" t="s">
        <v>1617</v>
      </c>
    </row>
    <row r="310" spans="1:3" x14ac:dyDescent="0.25">
      <c r="A310" s="159">
        <v>306</v>
      </c>
      <c r="B310" s="155" t="s">
        <v>1676</v>
      </c>
      <c r="C310" s="158" t="s">
        <v>1617</v>
      </c>
    </row>
    <row r="311" spans="1:3" x14ac:dyDescent="0.25">
      <c r="A311" s="159">
        <v>307</v>
      </c>
      <c r="B311" s="155" t="s">
        <v>1676</v>
      </c>
      <c r="C311" s="158" t="s">
        <v>1617</v>
      </c>
    </row>
    <row r="312" spans="1:3" x14ac:dyDescent="0.25">
      <c r="A312" s="159">
        <v>308</v>
      </c>
      <c r="B312" s="155" t="s">
        <v>1676</v>
      </c>
      <c r="C312" s="158" t="s">
        <v>1617</v>
      </c>
    </row>
    <row r="313" spans="1:3" x14ac:dyDescent="0.25">
      <c r="A313" s="159">
        <v>309</v>
      </c>
      <c r="B313" s="155" t="s">
        <v>1677</v>
      </c>
      <c r="C313" s="158" t="s">
        <v>1617</v>
      </c>
    </row>
    <row r="314" spans="1:3" x14ac:dyDescent="0.25">
      <c r="A314" s="159">
        <v>310</v>
      </c>
      <c r="B314" s="155" t="s">
        <v>1678</v>
      </c>
      <c r="C314" s="158" t="s">
        <v>1617</v>
      </c>
    </row>
    <row r="315" spans="1:3" x14ac:dyDescent="0.25">
      <c r="A315" s="159">
        <v>312</v>
      </c>
      <c r="B315" s="155" t="s">
        <v>1679</v>
      </c>
      <c r="C315" s="158" t="s">
        <v>1617</v>
      </c>
    </row>
    <row r="316" spans="1:3" x14ac:dyDescent="0.25">
      <c r="A316" s="159">
        <v>313</v>
      </c>
      <c r="B316" s="155" t="s">
        <v>1680</v>
      </c>
      <c r="C316" s="158" t="s">
        <v>1597</v>
      </c>
    </row>
    <row r="317" spans="1:3" x14ac:dyDescent="0.25">
      <c r="A317" s="159">
        <v>314</v>
      </c>
      <c r="B317" s="155" t="s">
        <v>1681</v>
      </c>
      <c r="C317" s="158" t="s">
        <v>1597</v>
      </c>
    </row>
    <row r="318" spans="1:3" x14ac:dyDescent="0.25">
      <c r="A318" s="159">
        <v>315</v>
      </c>
      <c r="B318" s="155" t="s">
        <v>1682</v>
      </c>
      <c r="C318" s="158" t="s">
        <v>1597</v>
      </c>
    </row>
    <row r="319" spans="1:3" x14ac:dyDescent="0.25">
      <c r="A319" s="159">
        <v>316</v>
      </c>
      <c r="B319" s="155" t="s">
        <v>1683</v>
      </c>
      <c r="C319" s="158" t="s">
        <v>1617</v>
      </c>
    </row>
    <row r="320" spans="1:3" x14ac:dyDescent="0.25">
      <c r="A320" s="159">
        <v>317</v>
      </c>
      <c r="B320" s="155" t="s">
        <v>1683</v>
      </c>
      <c r="C320" s="158" t="s">
        <v>1617</v>
      </c>
    </row>
    <row r="321" spans="1:3" x14ac:dyDescent="0.25">
      <c r="A321" s="159">
        <v>318</v>
      </c>
      <c r="B321" s="155" t="s">
        <v>1683</v>
      </c>
      <c r="C321" s="158" t="s">
        <v>1617</v>
      </c>
    </row>
    <row r="322" spans="1:3" x14ac:dyDescent="0.25">
      <c r="A322" s="159">
        <v>319</v>
      </c>
      <c r="B322" s="155" t="s">
        <v>1684</v>
      </c>
      <c r="C322" s="158" t="s">
        <v>1617</v>
      </c>
    </row>
    <row r="323" spans="1:3" x14ac:dyDescent="0.25">
      <c r="A323" s="159">
        <v>320</v>
      </c>
      <c r="B323" s="155" t="s">
        <v>1683</v>
      </c>
      <c r="C323" s="158" t="s">
        <v>1617</v>
      </c>
    </row>
    <row r="324" spans="1:3" x14ac:dyDescent="0.25">
      <c r="A324" s="159">
        <v>321</v>
      </c>
      <c r="B324" s="155" t="s">
        <v>1683</v>
      </c>
      <c r="C324" s="158" t="s">
        <v>1617</v>
      </c>
    </row>
    <row r="325" spans="1:3" x14ac:dyDescent="0.25">
      <c r="A325" s="159">
        <v>322</v>
      </c>
      <c r="B325" s="155" t="s">
        <v>1683</v>
      </c>
      <c r="C325" s="158" t="s">
        <v>1617</v>
      </c>
    </row>
    <row r="326" spans="1:3" x14ac:dyDescent="0.25">
      <c r="A326" s="159">
        <v>323</v>
      </c>
      <c r="B326" s="155" t="s">
        <v>1683</v>
      </c>
      <c r="C326" s="158" t="s">
        <v>1617</v>
      </c>
    </row>
    <row r="327" spans="1:3" x14ac:dyDescent="0.25">
      <c r="A327" s="159">
        <v>324</v>
      </c>
      <c r="B327" s="155" t="s">
        <v>1685</v>
      </c>
      <c r="C327" s="158" t="s">
        <v>1617</v>
      </c>
    </row>
    <row r="328" spans="1:3" x14ac:dyDescent="0.25">
      <c r="A328" s="159">
        <v>325</v>
      </c>
      <c r="B328" s="155" t="s">
        <v>1686</v>
      </c>
      <c r="C328" s="158" t="s">
        <v>1617</v>
      </c>
    </row>
    <row r="329" spans="1:3" x14ac:dyDescent="0.25">
      <c r="A329" s="159">
        <v>326</v>
      </c>
      <c r="B329" s="155" t="s">
        <v>1686</v>
      </c>
      <c r="C329" s="158" t="s">
        <v>1617</v>
      </c>
    </row>
    <row r="330" spans="1:3" x14ac:dyDescent="0.25">
      <c r="A330" s="159">
        <v>327</v>
      </c>
      <c r="B330" s="155" t="s">
        <v>1686</v>
      </c>
      <c r="C330" s="158" t="s">
        <v>1617</v>
      </c>
    </row>
    <row r="331" spans="1:3" x14ac:dyDescent="0.25">
      <c r="A331" s="159">
        <v>328</v>
      </c>
      <c r="B331" s="155" t="s">
        <v>1686</v>
      </c>
      <c r="C331" s="158" t="s">
        <v>1617</v>
      </c>
    </row>
    <row r="332" spans="1:3" x14ac:dyDescent="0.25">
      <c r="A332" s="159">
        <v>329</v>
      </c>
      <c r="B332" s="155" t="s">
        <v>1686</v>
      </c>
      <c r="C332" s="158" t="s">
        <v>1617</v>
      </c>
    </row>
    <row r="333" spans="1:3" x14ac:dyDescent="0.25">
      <c r="A333" s="159">
        <v>330</v>
      </c>
      <c r="B333" s="155" t="s">
        <v>1686</v>
      </c>
      <c r="C333" s="158" t="s">
        <v>1617</v>
      </c>
    </row>
    <row r="334" spans="1:3" x14ac:dyDescent="0.25">
      <c r="A334" s="159">
        <v>331</v>
      </c>
      <c r="B334" s="155" t="s">
        <v>1686</v>
      </c>
      <c r="C334" s="158" t="s">
        <v>1617</v>
      </c>
    </row>
    <row r="335" spans="1:3" x14ac:dyDescent="0.25">
      <c r="A335" s="159">
        <v>332</v>
      </c>
      <c r="B335" s="155" t="s">
        <v>1686</v>
      </c>
      <c r="C335" s="158" t="s">
        <v>1597</v>
      </c>
    </row>
    <row r="336" spans="1:3" x14ac:dyDescent="0.25">
      <c r="A336" s="159">
        <v>334</v>
      </c>
      <c r="B336" s="155" t="s">
        <v>1687</v>
      </c>
      <c r="C336" s="158" t="s">
        <v>1617</v>
      </c>
    </row>
    <row r="337" spans="1:3" x14ac:dyDescent="0.25">
      <c r="A337" s="159">
        <v>335</v>
      </c>
      <c r="B337" s="155" t="s">
        <v>1688</v>
      </c>
      <c r="C337" s="158" t="s">
        <v>1617</v>
      </c>
    </row>
    <row r="338" spans="1:3" x14ac:dyDescent="0.25">
      <c r="A338" s="159">
        <v>336</v>
      </c>
      <c r="B338" s="155" t="s">
        <v>1689</v>
      </c>
      <c r="C338" s="158" t="s">
        <v>1597</v>
      </c>
    </row>
    <row r="339" spans="1:3" x14ac:dyDescent="0.25">
      <c r="A339" s="159">
        <v>337</v>
      </c>
      <c r="B339" s="155" t="s">
        <v>1689</v>
      </c>
      <c r="C339" s="158" t="s">
        <v>1597</v>
      </c>
    </row>
    <row r="340" spans="1:3" x14ac:dyDescent="0.25">
      <c r="A340" s="159">
        <v>338</v>
      </c>
      <c r="B340" s="155" t="s">
        <v>1690</v>
      </c>
      <c r="C340" s="158" t="s">
        <v>1617</v>
      </c>
    </row>
    <row r="341" spans="1:3" x14ac:dyDescent="0.25">
      <c r="A341" s="159">
        <v>339</v>
      </c>
      <c r="B341" s="155" t="s">
        <v>1691</v>
      </c>
      <c r="C341" s="158" t="s">
        <v>1597</v>
      </c>
    </row>
    <row r="342" spans="1:3" x14ac:dyDescent="0.25">
      <c r="A342" s="159">
        <v>340</v>
      </c>
      <c r="B342" s="155" t="s">
        <v>1691</v>
      </c>
      <c r="C342" s="158" t="s">
        <v>1597</v>
      </c>
    </row>
    <row r="343" spans="1:3" x14ac:dyDescent="0.25">
      <c r="A343" s="159">
        <v>341</v>
      </c>
      <c r="B343" s="155" t="s">
        <v>1691</v>
      </c>
      <c r="C343" s="158" t="s">
        <v>1597</v>
      </c>
    </row>
    <row r="344" spans="1:3" x14ac:dyDescent="0.25">
      <c r="A344" s="159">
        <v>342</v>
      </c>
      <c r="B344" s="155" t="s">
        <v>1692</v>
      </c>
      <c r="C344" s="158" t="s">
        <v>1617</v>
      </c>
    </row>
    <row r="345" spans="1:3" x14ac:dyDescent="0.25">
      <c r="A345" s="159">
        <v>343</v>
      </c>
      <c r="B345" s="155" t="s">
        <v>1693</v>
      </c>
      <c r="C345" s="158" t="s">
        <v>1617</v>
      </c>
    </row>
    <row r="346" spans="1:3" x14ac:dyDescent="0.25">
      <c r="A346" s="159">
        <v>344</v>
      </c>
      <c r="B346" s="155" t="s">
        <v>1694</v>
      </c>
      <c r="C346" s="158" t="s">
        <v>1617</v>
      </c>
    </row>
    <row r="347" spans="1:3" x14ac:dyDescent="0.25">
      <c r="A347" s="159">
        <v>344</v>
      </c>
      <c r="B347" s="155" t="s">
        <v>1694</v>
      </c>
      <c r="C347" s="158" t="s">
        <v>1597</v>
      </c>
    </row>
    <row r="348" spans="1:3" x14ac:dyDescent="0.25">
      <c r="A348" s="159">
        <v>345</v>
      </c>
      <c r="B348" s="155" t="s">
        <v>1695</v>
      </c>
      <c r="C348" s="158" t="s">
        <v>1617</v>
      </c>
    </row>
    <row r="349" spans="1:3" x14ac:dyDescent="0.25">
      <c r="A349" s="159">
        <v>346</v>
      </c>
      <c r="B349" s="155" t="s">
        <v>1696</v>
      </c>
      <c r="C349" s="158" t="s">
        <v>1597</v>
      </c>
    </row>
    <row r="350" spans="1:3" x14ac:dyDescent="0.25">
      <c r="A350" s="159">
        <v>347</v>
      </c>
      <c r="B350" s="155" t="s">
        <v>1697</v>
      </c>
      <c r="C350" s="158" t="s">
        <v>1597</v>
      </c>
    </row>
    <row r="351" spans="1:3" x14ac:dyDescent="0.25">
      <c r="A351" s="159">
        <v>348</v>
      </c>
      <c r="B351" s="155" t="s">
        <v>1697</v>
      </c>
      <c r="C351" s="158" t="s">
        <v>1597</v>
      </c>
    </row>
    <row r="352" spans="1:3" x14ac:dyDescent="0.25">
      <c r="A352" s="159">
        <v>349</v>
      </c>
      <c r="B352" s="155" t="s">
        <v>1643</v>
      </c>
      <c r="C352" s="158" t="s">
        <v>1617</v>
      </c>
    </row>
    <row r="353" spans="1:3" x14ac:dyDescent="0.25">
      <c r="A353" s="159">
        <v>350</v>
      </c>
      <c r="B353" s="155" t="s">
        <v>1698</v>
      </c>
      <c r="C353" s="158" t="s">
        <v>1597</v>
      </c>
    </row>
    <row r="354" spans="1:3" x14ac:dyDescent="0.25">
      <c r="A354" s="159">
        <v>351</v>
      </c>
      <c r="B354" s="155" t="s">
        <v>1699</v>
      </c>
      <c r="C354" s="158" t="s">
        <v>1617</v>
      </c>
    </row>
    <row r="355" spans="1:3" x14ac:dyDescent="0.25">
      <c r="A355" s="159">
        <v>352</v>
      </c>
      <c r="B355" s="155" t="s">
        <v>1700</v>
      </c>
      <c r="C355" s="158" t="s">
        <v>1617</v>
      </c>
    </row>
    <row r="356" spans="1:3" x14ac:dyDescent="0.25">
      <c r="A356" s="159">
        <v>353</v>
      </c>
      <c r="B356" s="155" t="s">
        <v>1701</v>
      </c>
      <c r="C356" s="158" t="s">
        <v>1617</v>
      </c>
    </row>
    <row r="357" spans="1:3" x14ac:dyDescent="0.25">
      <c r="A357" s="159">
        <v>354</v>
      </c>
      <c r="B357" s="155" t="s">
        <v>1618</v>
      </c>
      <c r="C357" s="158" t="s">
        <v>1597</v>
      </c>
    </row>
    <row r="358" spans="1:3" x14ac:dyDescent="0.25">
      <c r="A358" s="159">
        <v>355</v>
      </c>
      <c r="B358" s="155" t="s">
        <v>1702</v>
      </c>
      <c r="C358" s="158" t="s">
        <v>1617</v>
      </c>
    </row>
    <row r="359" spans="1:3" x14ac:dyDescent="0.25">
      <c r="A359" s="159">
        <v>357</v>
      </c>
      <c r="B359" s="155" t="s">
        <v>1703</v>
      </c>
      <c r="C359" s="158" t="s">
        <v>1597</v>
      </c>
    </row>
    <row r="360" spans="1:3" x14ac:dyDescent="0.25">
      <c r="A360" s="159">
        <v>358</v>
      </c>
      <c r="B360" s="155" t="s">
        <v>1703</v>
      </c>
      <c r="C360" s="158" t="s">
        <v>1597</v>
      </c>
    </row>
    <row r="361" spans="1:3" x14ac:dyDescent="0.25">
      <c r="A361" s="159">
        <v>359</v>
      </c>
      <c r="B361" s="155" t="s">
        <v>1703</v>
      </c>
      <c r="C361" s="158" t="s">
        <v>1597</v>
      </c>
    </row>
    <row r="362" spans="1:3" x14ac:dyDescent="0.25">
      <c r="A362" s="159">
        <v>360</v>
      </c>
      <c r="B362" s="155" t="s">
        <v>1703</v>
      </c>
      <c r="C362" s="158" t="s">
        <v>1597</v>
      </c>
    </row>
    <row r="363" spans="1:3" x14ac:dyDescent="0.25">
      <c r="A363" s="159">
        <v>361</v>
      </c>
      <c r="B363" s="155" t="s">
        <v>1703</v>
      </c>
      <c r="C363" s="158" t="s">
        <v>1597</v>
      </c>
    </row>
    <row r="364" spans="1:3" x14ac:dyDescent="0.25">
      <c r="A364" s="159">
        <v>362</v>
      </c>
      <c r="B364" s="155" t="s">
        <v>1703</v>
      </c>
      <c r="C364" s="158" t="s">
        <v>1597</v>
      </c>
    </row>
    <row r="365" spans="1:3" x14ac:dyDescent="0.25">
      <c r="A365" s="159">
        <v>363</v>
      </c>
      <c r="B365" s="155" t="s">
        <v>1703</v>
      </c>
      <c r="C365" s="158" t="s">
        <v>1597</v>
      </c>
    </row>
    <row r="366" spans="1:3" x14ac:dyDescent="0.25">
      <c r="A366" s="159">
        <v>364</v>
      </c>
      <c r="B366" s="155" t="s">
        <v>1703</v>
      </c>
      <c r="C366" s="158" t="s">
        <v>1597</v>
      </c>
    </row>
    <row r="367" spans="1:3" x14ac:dyDescent="0.25">
      <c r="A367" s="159">
        <v>365</v>
      </c>
      <c r="B367" s="155" t="s">
        <v>1703</v>
      </c>
      <c r="C367" s="158" t="s">
        <v>1597</v>
      </c>
    </row>
    <row r="368" spans="1:3" x14ac:dyDescent="0.25">
      <c r="A368" s="159">
        <v>366</v>
      </c>
      <c r="B368" s="155" t="s">
        <v>1703</v>
      </c>
      <c r="C368" s="158" t="s">
        <v>1597</v>
      </c>
    </row>
    <row r="369" spans="1:3" x14ac:dyDescent="0.25">
      <c r="A369" s="159">
        <v>367</v>
      </c>
      <c r="B369" s="155" t="s">
        <v>1703</v>
      </c>
      <c r="C369" s="158" t="s">
        <v>1597</v>
      </c>
    </row>
    <row r="370" spans="1:3" x14ac:dyDescent="0.25">
      <c r="A370" s="159">
        <v>368</v>
      </c>
      <c r="B370" s="155" t="s">
        <v>1703</v>
      </c>
      <c r="C370" s="158" t="s">
        <v>1597</v>
      </c>
    </row>
    <row r="371" spans="1:3" x14ac:dyDescent="0.25">
      <c r="A371" s="159">
        <v>369</v>
      </c>
      <c r="B371" s="155" t="s">
        <v>1703</v>
      </c>
      <c r="C371" s="158" t="s">
        <v>1597</v>
      </c>
    </row>
    <row r="372" spans="1:3" x14ac:dyDescent="0.25">
      <c r="A372" s="159">
        <v>370</v>
      </c>
      <c r="B372" s="155" t="s">
        <v>1703</v>
      </c>
      <c r="C372" s="158" t="s">
        <v>1597</v>
      </c>
    </row>
    <row r="373" spans="1:3" x14ac:dyDescent="0.25">
      <c r="A373" s="159">
        <v>371</v>
      </c>
      <c r="B373" s="155" t="s">
        <v>1703</v>
      </c>
      <c r="C373" s="158" t="s">
        <v>1597</v>
      </c>
    </row>
    <row r="374" spans="1:3" x14ac:dyDescent="0.25">
      <c r="A374" s="159">
        <v>372</v>
      </c>
      <c r="B374" s="155" t="s">
        <v>1683</v>
      </c>
      <c r="C374" s="158" t="s">
        <v>1617</v>
      </c>
    </row>
    <row r="375" spans="1:3" x14ac:dyDescent="0.25">
      <c r="A375" s="159">
        <v>373</v>
      </c>
      <c r="B375" s="155" t="s">
        <v>1631</v>
      </c>
      <c r="C375" s="158" t="s">
        <v>1617</v>
      </c>
    </row>
    <row r="376" spans="1:3" x14ac:dyDescent="0.25">
      <c r="A376" s="159">
        <v>374</v>
      </c>
      <c r="B376" s="155" t="s">
        <v>1631</v>
      </c>
      <c r="C376" s="158" t="s">
        <v>1617</v>
      </c>
    </row>
    <row r="377" spans="1:3" x14ac:dyDescent="0.25">
      <c r="A377" s="159">
        <v>375</v>
      </c>
      <c r="B377" s="155" t="s">
        <v>1631</v>
      </c>
      <c r="C377" s="158" t="s">
        <v>1617</v>
      </c>
    </row>
    <row r="378" spans="1:3" x14ac:dyDescent="0.25">
      <c r="A378" s="159">
        <v>376</v>
      </c>
      <c r="B378" s="155" t="s">
        <v>1631</v>
      </c>
      <c r="C378" s="158" t="s">
        <v>1617</v>
      </c>
    </row>
    <row r="379" spans="1:3" x14ac:dyDescent="0.25">
      <c r="A379" s="159">
        <v>377</v>
      </c>
      <c r="B379" s="155" t="s">
        <v>1631</v>
      </c>
      <c r="C379" s="158" t="s">
        <v>1617</v>
      </c>
    </row>
    <row r="380" spans="1:3" x14ac:dyDescent="0.25">
      <c r="A380" s="159">
        <v>378</v>
      </c>
      <c r="B380" s="155" t="s">
        <v>1631</v>
      </c>
      <c r="C380" s="158" t="s">
        <v>1617</v>
      </c>
    </row>
    <row r="381" spans="1:3" x14ac:dyDescent="0.25">
      <c r="A381" s="159">
        <v>380</v>
      </c>
      <c r="B381" s="155" t="s">
        <v>1631</v>
      </c>
      <c r="C381" s="158" t="s">
        <v>1617</v>
      </c>
    </row>
    <row r="382" spans="1:3" x14ac:dyDescent="0.25">
      <c r="A382" s="159">
        <v>381</v>
      </c>
      <c r="B382" s="155" t="s">
        <v>1631</v>
      </c>
      <c r="C382" s="158" t="s">
        <v>1617</v>
      </c>
    </row>
    <row r="383" spans="1:3" x14ac:dyDescent="0.25">
      <c r="A383" s="159">
        <v>382</v>
      </c>
      <c r="B383" s="155" t="s">
        <v>1631</v>
      </c>
      <c r="C383" s="158" t="s">
        <v>1617</v>
      </c>
    </row>
    <row r="384" spans="1:3" x14ac:dyDescent="0.25">
      <c r="A384" s="159">
        <v>384</v>
      </c>
      <c r="B384" s="155" t="s">
        <v>1643</v>
      </c>
      <c r="C384" s="158" t="s">
        <v>1617</v>
      </c>
    </row>
    <row r="385" spans="1:3" x14ac:dyDescent="0.25">
      <c r="A385" s="159">
        <v>385</v>
      </c>
      <c r="B385" s="155" t="s">
        <v>1631</v>
      </c>
      <c r="C385" s="158" t="s">
        <v>1597</v>
      </c>
    </row>
    <row r="386" spans="1:3" x14ac:dyDescent="0.25">
      <c r="A386" s="159">
        <v>386</v>
      </c>
      <c r="B386" s="155" t="s">
        <v>1610</v>
      </c>
      <c r="C386" s="158" t="s">
        <v>1597</v>
      </c>
    </row>
    <row r="387" spans="1:3" x14ac:dyDescent="0.25">
      <c r="A387" s="159">
        <v>387</v>
      </c>
      <c r="B387" s="155" t="s">
        <v>1636</v>
      </c>
      <c r="C387" s="158" t="s">
        <v>1597</v>
      </c>
    </row>
    <row r="388" spans="1:3" x14ac:dyDescent="0.25">
      <c r="A388" s="159">
        <v>388</v>
      </c>
      <c r="B388" s="155" t="s">
        <v>1631</v>
      </c>
      <c r="C388" s="158" t="s">
        <v>1597</v>
      </c>
    </row>
    <row r="389" spans="1:3" x14ac:dyDescent="0.25">
      <c r="A389" s="159">
        <v>389</v>
      </c>
      <c r="B389" s="155" t="s">
        <v>1622</v>
      </c>
      <c r="C389" s="158" t="s">
        <v>1597</v>
      </c>
    </row>
    <row r="390" spans="1:3" x14ac:dyDescent="0.25">
      <c r="A390" s="159">
        <v>390</v>
      </c>
      <c r="B390" s="155" t="s">
        <v>1631</v>
      </c>
      <c r="C390" s="158" t="s">
        <v>1617</v>
      </c>
    </row>
    <row r="391" spans="1:3" x14ac:dyDescent="0.25">
      <c r="A391" s="159">
        <v>391</v>
      </c>
      <c r="B391" s="155" t="s">
        <v>1704</v>
      </c>
      <c r="C391" s="158" t="s">
        <v>1597</v>
      </c>
    </row>
    <row r="392" spans="1:3" x14ac:dyDescent="0.25">
      <c r="A392" s="159">
        <v>392</v>
      </c>
      <c r="B392" s="155" t="s">
        <v>1705</v>
      </c>
      <c r="C392" s="158" t="s">
        <v>1617</v>
      </c>
    </row>
    <row r="393" spans="1:3" x14ac:dyDescent="0.25">
      <c r="A393" s="159">
        <v>393</v>
      </c>
      <c r="B393" s="155" t="s">
        <v>1706</v>
      </c>
      <c r="C393" s="158" t="s">
        <v>1617</v>
      </c>
    </row>
    <row r="394" spans="1:3" x14ac:dyDescent="0.25">
      <c r="A394" s="159">
        <v>394</v>
      </c>
      <c r="B394" s="155" t="s">
        <v>1662</v>
      </c>
      <c r="C394" s="158" t="s">
        <v>1617</v>
      </c>
    </row>
    <row r="395" spans="1:3" x14ac:dyDescent="0.25">
      <c r="A395" s="159">
        <v>395</v>
      </c>
      <c r="B395" s="155" t="s">
        <v>1707</v>
      </c>
      <c r="C395" s="158" t="s">
        <v>1617</v>
      </c>
    </row>
    <row r="396" spans="1:3" x14ac:dyDescent="0.25">
      <c r="A396" s="159">
        <v>396</v>
      </c>
      <c r="B396" s="155" t="s">
        <v>1641</v>
      </c>
      <c r="C396" s="158" t="s">
        <v>1617</v>
      </c>
    </row>
    <row r="397" spans="1:3" x14ac:dyDescent="0.25">
      <c r="A397" s="159">
        <v>397</v>
      </c>
      <c r="B397" s="155" t="s">
        <v>1708</v>
      </c>
      <c r="C397" s="158" t="s">
        <v>1617</v>
      </c>
    </row>
    <row r="398" spans="1:3" x14ac:dyDescent="0.25">
      <c r="A398" s="159">
        <v>398</v>
      </c>
      <c r="B398" s="155" t="s">
        <v>1709</v>
      </c>
      <c r="C398" s="158" t="s">
        <v>1617</v>
      </c>
    </row>
    <row r="399" spans="1:3" x14ac:dyDescent="0.25">
      <c r="A399" s="159">
        <v>399</v>
      </c>
      <c r="B399" s="155" t="s">
        <v>1710</v>
      </c>
      <c r="C399" s="158" t="s">
        <v>1597</v>
      </c>
    </row>
    <row r="400" spans="1:3" x14ac:dyDescent="0.25">
      <c r="A400" s="159">
        <v>400</v>
      </c>
      <c r="B400" s="155" t="s">
        <v>1661</v>
      </c>
      <c r="C400" s="158" t="s">
        <v>1617</v>
      </c>
    </row>
    <row r="401" spans="1:3" x14ac:dyDescent="0.25">
      <c r="A401" s="159">
        <v>401</v>
      </c>
      <c r="B401" s="155" t="s">
        <v>1711</v>
      </c>
      <c r="C401" s="158" t="s">
        <v>1597</v>
      </c>
    </row>
    <row r="402" spans="1:3" x14ac:dyDescent="0.25">
      <c r="A402" s="159">
        <v>403</v>
      </c>
      <c r="B402" s="155" t="s">
        <v>1616</v>
      </c>
      <c r="C402" s="158" t="s">
        <v>1617</v>
      </c>
    </row>
    <row r="403" spans="1:3" x14ac:dyDescent="0.25">
      <c r="A403" s="159">
        <v>404</v>
      </c>
      <c r="B403" s="155" t="s">
        <v>1712</v>
      </c>
      <c r="C403" s="158" t="s">
        <v>1617</v>
      </c>
    </row>
    <row r="404" spans="1:3" x14ac:dyDescent="0.25">
      <c r="A404" s="159">
        <v>405</v>
      </c>
      <c r="B404" s="155" t="s">
        <v>1713</v>
      </c>
      <c r="C404" s="158" t="s">
        <v>1597</v>
      </c>
    </row>
    <row r="405" spans="1:3" x14ac:dyDescent="0.25">
      <c r="A405" s="159">
        <v>406</v>
      </c>
      <c r="B405" s="155" t="s">
        <v>1714</v>
      </c>
      <c r="C405" s="158" t="s">
        <v>1597</v>
      </c>
    </row>
    <row r="406" spans="1:3" x14ac:dyDescent="0.25">
      <c r="A406" s="159">
        <v>407</v>
      </c>
      <c r="B406" s="155" t="s">
        <v>1715</v>
      </c>
      <c r="C406" s="158" t="s">
        <v>1597</v>
      </c>
    </row>
    <row r="407" spans="1:3" x14ac:dyDescent="0.25">
      <c r="A407" s="159">
        <v>408</v>
      </c>
      <c r="B407" s="155" t="s">
        <v>1716</v>
      </c>
      <c r="C407" s="158" t="s">
        <v>1597</v>
      </c>
    </row>
    <row r="408" spans="1:3" x14ac:dyDescent="0.25">
      <c r="A408" s="159">
        <v>409</v>
      </c>
      <c r="B408" s="155" t="s">
        <v>1717</v>
      </c>
      <c r="C408" s="158" t="s">
        <v>1597</v>
      </c>
    </row>
    <row r="409" spans="1:3" x14ac:dyDescent="0.25">
      <c r="A409" s="159">
        <v>410</v>
      </c>
      <c r="B409" s="155" t="s">
        <v>1718</v>
      </c>
      <c r="C409" s="158" t="s">
        <v>1597</v>
      </c>
    </row>
    <row r="410" spans="1:3" x14ac:dyDescent="0.25">
      <c r="A410" s="159">
        <v>411</v>
      </c>
      <c r="B410" s="155" t="s">
        <v>1719</v>
      </c>
      <c r="C410" s="158" t="s">
        <v>1597</v>
      </c>
    </row>
    <row r="411" spans="1:3" x14ac:dyDescent="0.25">
      <c r="A411" s="159">
        <v>412</v>
      </c>
      <c r="B411" s="155" t="s">
        <v>1720</v>
      </c>
      <c r="C411" s="158" t="s">
        <v>1597</v>
      </c>
    </row>
    <row r="412" spans="1:3" x14ac:dyDescent="0.25">
      <c r="A412" s="159">
        <v>413</v>
      </c>
      <c r="B412" s="155" t="s">
        <v>1721</v>
      </c>
      <c r="C412" s="158" t="s">
        <v>1597</v>
      </c>
    </row>
    <row r="413" spans="1:3" x14ac:dyDescent="0.25">
      <c r="A413" s="159">
        <v>414</v>
      </c>
      <c r="B413" s="155" t="s">
        <v>1722</v>
      </c>
      <c r="C413" s="158" t="s">
        <v>1597</v>
      </c>
    </row>
    <row r="414" spans="1:3" x14ac:dyDescent="0.25">
      <c r="A414" s="159">
        <v>415</v>
      </c>
      <c r="B414" s="155" t="s">
        <v>1723</v>
      </c>
      <c r="C414" s="158" t="s">
        <v>1597</v>
      </c>
    </row>
    <row r="415" spans="1:3" x14ac:dyDescent="0.25">
      <c r="A415" s="159">
        <v>416</v>
      </c>
      <c r="B415" s="155" t="s">
        <v>1724</v>
      </c>
      <c r="C415" s="158" t="s">
        <v>1597</v>
      </c>
    </row>
    <row r="416" spans="1:3" x14ac:dyDescent="0.25">
      <c r="A416" s="159">
        <v>417</v>
      </c>
      <c r="B416" s="155" t="s">
        <v>1725</v>
      </c>
      <c r="C416" s="158" t="s">
        <v>1597</v>
      </c>
    </row>
    <row r="417" spans="1:3" x14ac:dyDescent="0.25">
      <c r="A417" s="159">
        <v>418</v>
      </c>
      <c r="B417" s="155" t="s">
        <v>1726</v>
      </c>
      <c r="C417" s="158" t="s">
        <v>1597</v>
      </c>
    </row>
    <row r="418" spans="1:3" x14ac:dyDescent="0.25">
      <c r="A418" s="159">
        <v>419</v>
      </c>
      <c r="B418" s="155" t="s">
        <v>1727</v>
      </c>
      <c r="C418" s="158" t="s">
        <v>1597</v>
      </c>
    </row>
    <row r="419" spans="1:3" x14ac:dyDescent="0.25">
      <c r="A419" s="159">
        <v>420</v>
      </c>
      <c r="B419" s="155" t="s">
        <v>1728</v>
      </c>
      <c r="C419" s="158" t="s">
        <v>1597</v>
      </c>
    </row>
    <row r="420" spans="1:3" x14ac:dyDescent="0.25">
      <c r="A420" s="159">
        <v>421</v>
      </c>
      <c r="B420" s="155" t="s">
        <v>1729</v>
      </c>
      <c r="C420" s="158" t="s">
        <v>1597</v>
      </c>
    </row>
    <row r="421" spans="1:3" x14ac:dyDescent="0.25">
      <c r="A421" s="159">
        <v>422</v>
      </c>
      <c r="B421" s="155" t="s">
        <v>1730</v>
      </c>
      <c r="C421" s="158" t="s">
        <v>1597</v>
      </c>
    </row>
    <row r="422" spans="1:3" x14ac:dyDescent="0.25">
      <c r="A422" s="159">
        <v>423</v>
      </c>
      <c r="B422" s="155" t="s">
        <v>1731</v>
      </c>
      <c r="C422" s="158" t="s">
        <v>1597</v>
      </c>
    </row>
    <row r="423" spans="1:3" x14ac:dyDescent="0.25">
      <c r="A423" s="159">
        <v>424</v>
      </c>
      <c r="B423" s="155" t="s">
        <v>1732</v>
      </c>
      <c r="C423" s="158" t="s">
        <v>1597</v>
      </c>
    </row>
    <row r="424" spans="1:3" x14ac:dyDescent="0.25">
      <c r="A424" s="159">
        <v>425</v>
      </c>
      <c r="B424" s="155" t="s">
        <v>1733</v>
      </c>
      <c r="C424" s="158" t="s">
        <v>1617</v>
      </c>
    </row>
    <row r="425" spans="1:3" x14ac:dyDescent="0.25">
      <c r="A425" s="159">
        <v>426</v>
      </c>
      <c r="B425" s="155" t="s">
        <v>1643</v>
      </c>
      <c r="C425" s="158" t="s">
        <v>1617</v>
      </c>
    </row>
    <row r="426" spans="1:3" x14ac:dyDescent="0.25">
      <c r="A426" s="159">
        <v>427</v>
      </c>
      <c r="B426" s="155" t="s">
        <v>1734</v>
      </c>
      <c r="C426" s="158" t="s">
        <v>1617</v>
      </c>
    </row>
    <row r="427" spans="1:3" x14ac:dyDescent="0.25">
      <c r="A427" s="159">
        <v>428</v>
      </c>
      <c r="B427" s="155" t="s">
        <v>1735</v>
      </c>
      <c r="C427" s="158" t="s">
        <v>1736</v>
      </c>
    </row>
    <row r="428" spans="1:3" x14ac:dyDescent="0.25">
      <c r="A428" s="159">
        <v>429</v>
      </c>
      <c r="B428" s="155" t="s">
        <v>1737</v>
      </c>
      <c r="C428" s="158" t="s">
        <v>1736</v>
      </c>
    </row>
    <row r="429" spans="1:3" x14ac:dyDescent="0.25">
      <c r="A429" s="159">
        <v>430</v>
      </c>
      <c r="B429" s="155" t="s">
        <v>1738</v>
      </c>
      <c r="C429" s="158" t="s">
        <v>1736</v>
      </c>
    </row>
    <row r="430" spans="1:3" x14ac:dyDescent="0.25">
      <c r="A430" s="159">
        <v>431</v>
      </c>
      <c r="B430" s="155" t="s">
        <v>1739</v>
      </c>
      <c r="C430" s="158" t="s">
        <v>1736</v>
      </c>
    </row>
    <row r="431" spans="1:3" x14ac:dyDescent="0.25">
      <c r="A431" s="159">
        <v>432</v>
      </c>
      <c r="B431" s="155" t="s">
        <v>1643</v>
      </c>
      <c r="C431" s="158" t="s">
        <v>1617</v>
      </c>
    </row>
    <row r="432" spans="1:3" x14ac:dyDescent="0.25">
      <c r="A432" s="159">
        <v>434</v>
      </c>
      <c r="B432" s="155" t="s">
        <v>1740</v>
      </c>
      <c r="C432" s="158" t="s">
        <v>1597</v>
      </c>
    </row>
    <row r="433" spans="1:3" x14ac:dyDescent="0.25">
      <c r="A433" s="159">
        <v>435</v>
      </c>
      <c r="B433" s="155" t="s">
        <v>1741</v>
      </c>
      <c r="C433" s="158" t="s">
        <v>1617</v>
      </c>
    </row>
    <row r="434" spans="1:3" x14ac:dyDescent="0.25">
      <c r="A434" s="159">
        <v>436</v>
      </c>
      <c r="B434" s="155" t="s">
        <v>1742</v>
      </c>
      <c r="C434" s="158" t="s">
        <v>1617</v>
      </c>
    </row>
    <row r="435" spans="1:3" x14ac:dyDescent="0.25">
      <c r="A435" s="159">
        <v>437</v>
      </c>
      <c r="B435" s="155" t="s">
        <v>1743</v>
      </c>
      <c r="C435" s="158" t="s">
        <v>1617</v>
      </c>
    </row>
    <row r="436" spans="1:3" x14ac:dyDescent="0.25">
      <c r="A436" s="159">
        <v>439</v>
      </c>
      <c r="B436" s="155" t="s">
        <v>1744</v>
      </c>
      <c r="C436" s="158" t="s">
        <v>1617</v>
      </c>
    </row>
    <row r="437" spans="1:3" x14ac:dyDescent="0.25">
      <c r="A437" s="159">
        <v>440</v>
      </c>
      <c r="B437" s="155" t="s">
        <v>1745</v>
      </c>
      <c r="C437" s="158" t="s">
        <v>1617</v>
      </c>
    </row>
    <row r="438" spans="1:3" x14ac:dyDescent="0.25">
      <c r="A438" s="159">
        <v>441</v>
      </c>
      <c r="B438" s="155" t="s">
        <v>1647</v>
      </c>
      <c r="C438" s="158" t="s">
        <v>1617</v>
      </c>
    </row>
    <row r="439" spans="1:3" x14ac:dyDescent="0.25">
      <c r="A439" s="159">
        <v>442</v>
      </c>
      <c r="B439" s="155" t="s">
        <v>1643</v>
      </c>
      <c r="C439" s="158" t="s">
        <v>1597</v>
      </c>
    </row>
    <row r="440" spans="1:3" x14ac:dyDescent="0.25">
      <c r="A440" s="159">
        <v>443</v>
      </c>
      <c r="B440" s="155" t="s">
        <v>1683</v>
      </c>
      <c r="C440" s="158" t="s">
        <v>1617</v>
      </c>
    </row>
    <row r="441" spans="1:3" x14ac:dyDescent="0.25">
      <c r="A441" s="159">
        <v>444</v>
      </c>
      <c r="B441" s="155" t="s">
        <v>1686</v>
      </c>
      <c r="C441" s="158" t="s">
        <v>1617</v>
      </c>
    </row>
    <row r="442" spans="1:3" x14ac:dyDescent="0.25">
      <c r="A442" s="159">
        <v>444</v>
      </c>
      <c r="B442" s="155" t="s">
        <v>1686</v>
      </c>
      <c r="C442" s="158" t="s">
        <v>1597</v>
      </c>
    </row>
    <row r="443" spans="1:3" x14ac:dyDescent="0.25">
      <c r="A443" s="159">
        <v>445</v>
      </c>
      <c r="B443" s="155" t="s">
        <v>1746</v>
      </c>
      <c r="C443" s="158" t="s">
        <v>1617</v>
      </c>
    </row>
    <row r="444" spans="1:3" x14ac:dyDescent="0.25">
      <c r="A444" s="159">
        <v>446</v>
      </c>
      <c r="B444" s="155" t="s">
        <v>1746</v>
      </c>
      <c r="C444" s="158" t="s">
        <v>1617</v>
      </c>
    </row>
    <row r="445" spans="1:3" x14ac:dyDescent="0.25">
      <c r="A445" s="159">
        <v>447</v>
      </c>
      <c r="B445" s="155" t="s">
        <v>1657</v>
      </c>
      <c r="C445" s="158" t="s">
        <v>1617</v>
      </c>
    </row>
    <row r="446" spans="1:3" x14ac:dyDescent="0.25">
      <c r="A446" s="159">
        <v>448</v>
      </c>
      <c r="B446" s="155" t="s">
        <v>1657</v>
      </c>
      <c r="C446" s="158" t="s">
        <v>1617</v>
      </c>
    </row>
    <row r="447" spans="1:3" x14ac:dyDescent="0.25">
      <c r="A447" s="159">
        <v>449</v>
      </c>
      <c r="B447" s="155" t="s">
        <v>1657</v>
      </c>
      <c r="C447" s="158" t="s">
        <v>1617</v>
      </c>
    </row>
    <row r="448" spans="1:3" x14ac:dyDescent="0.25">
      <c r="A448" s="159">
        <v>450</v>
      </c>
      <c r="B448" s="155" t="s">
        <v>1657</v>
      </c>
      <c r="C448" s="158" t="s">
        <v>1617</v>
      </c>
    </row>
    <row r="449" spans="1:3" x14ac:dyDescent="0.25">
      <c r="A449" s="159">
        <v>451</v>
      </c>
      <c r="B449" s="155" t="s">
        <v>1657</v>
      </c>
      <c r="C449" s="158" t="s">
        <v>1617</v>
      </c>
    </row>
    <row r="450" spans="1:3" x14ac:dyDescent="0.25">
      <c r="A450" s="159">
        <v>452</v>
      </c>
      <c r="B450" s="155" t="s">
        <v>1657</v>
      </c>
      <c r="C450" s="158" t="s">
        <v>1617</v>
      </c>
    </row>
    <row r="451" spans="1:3" x14ac:dyDescent="0.25">
      <c r="A451" s="159">
        <v>453</v>
      </c>
      <c r="B451" s="155" t="s">
        <v>1657</v>
      </c>
      <c r="C451" s="158" t="s">
        <v>1617</v>
      </c>
    </row>
    <row r="452" spans="1:3" x14ac:dyDescent="0.25">
      <c r="A452" s="159">
        <v>454</v>
      </c>
      <c r="B452" s="155" t="s">
        <v>1657</v>
      </c>
      <c r="C452" s="158" t="s">
        <v>1617</v>
      </c>
    </row>
    <row r="453" spans="1:3" x14ac:dyDescent="0.25">
      <c r="A453" s="159">
        <v>455</v>
      </c>
      <c r="B453" s="155" t="s">
        <v>1657</v>
      </c>
      <c r="C453" s="158" t="s">
        <v>1617</v>
      </c>
    </row>
    <row r="454" spans="1:3" x14ac:dyDescent="0.25">
      <c r="A454" s="159">
        <v>456</v>
      </c>
      <c r="B454" s="155" t="s">
        <v>1657</v>
      </c>
      <c r="C454" s="158" t="s">
        <v>1617</v>
      </c>
    </row>
    <row r="455" spans="1:3" x14ac:dyDescent="0.25">
      <c r="A455" s="159">
        <v>459</v>
      </c>
      <c r="B455" s="155" t="s">
        <v>1657</v>
      </c>
      <c r="C455" s="158" t="s">
        <v>1617</v>
      </c>
    </row>
    <row r="456" spans="1:3" x14ac:dyDescent="0.25">
      <c r="A456" s="159">
        <v>460</v>
      </c>
      <c r="B456" s="155" t="s">
        <v>1747</v>
      </c>
      <c r="C456" s="158" t="s">
        <v>1597</v>
      </c>
    </row>
    <row r="457" spans="1:3" x14ac:dyDescent="0.25">
      <c r="A457" s="159">
        <v>461</v>
      </c>
      <c r="B457" s="155" t="s">
        <v>1747</v>
      </c>
      <c r="C457" s="158" t="s">
        <v>1597</v>
      </c>
    </row>
    <row r="458" spans="1:3" x14ac:dyDescent="0.25">
      <c r="A458" s="159">
        <v>462</v>
      </c>
      <c r="B458" s="155" t="s">
        <v>1748</v>
      </c>
      <c r="C458" s="158" t="s">
        <v>1597</v>
      </c>
    </row>
    <row r="459" spans="1:3" x14ac:dyDescent="0.25">
      <c r="A459" s="159">
        <v>463</v>
      </c>
      <c r="B459" s="155" t="s">
        <v>1749</v>
      </c>
      <c r="C459" s="158" t="s">
        <v>1597</v>
      </c>
    </row>
    <row r="460" spans="1:3" x14ac:dyDescent="0.25">
      <c r="A460" s="159">
        <v>464</v>
      </c>
      <c r="B460" s="155" t="s">
        <v>1750</v>
      </c>
      <c r="C460" s="158" t="s">
        <v>1617</v>
      </c>
    </row>
    <row r="461" spans="1:3" x14ac:dyDescent="0.25">
      <c r="A461" s="159">
        <v>465</v>
      </c>
      <c r="B461" s="155" t="s">
        <v>1751</v>
      </c>
      <c r="C461" s="158" t="s">
        <v>1617</v>
      </c>
    </row>
    <row r="462" spans="1:3" x14ac:dyDescent="0.25">
      <c r="A462" s="159">
        <v>466</v>
      </c>
      <c r="B462" s="155" t="s">
        <v>1752</v>
      </c>
      <c r="C462" s="158" t="s">
        <v>1617</v>
      </c>
    </row>
    <row r="463" spans="1:3" x14ac:dyDescent="0.25">
      <c r="A463" s="159">
        <v>467</v>
      </c>
      <c r="B463" s="155" t="s">
        <v>1752</v>
      </c>
      <c r="C463" s="158" t="s">
        <v>1617</v>
      </c>
    </row>
    <row r="464" spans="1:3" x14ac:dyDescent="0.25">
      <c r="A464" s="159">
        <v>468</v>
      </c>
      <c r="B464" s="155" t="s">
        <v>1752</v>
      </c>
      <c r="C464" s="158" t="s">
        <v>1617</v>
      </c>
    </row>
    <row r="465" spans="1:3" x14ac:dyDescent="0.25">
      <c r="A465" s="159">
        <v>469</v>
      </c>
      <c r="B465" s="155" t="s">
        <v>1752</v>
      </c>
      <c r="C465" s="158" t="s">
        <v>1617</v>
      </c>
    </row>
    <row r="466" spans="1:3" x14ac:dyDescent="0.25">
      <c r="A466" s="159">
        <v>470</v>
      </c>
      <c r="B466" s="155" t="s">
        <v>1752</v>
      </c>
      <c r="C466" s="158" t="s">
        <v>1617</v>
      </c>
    </row>
    <row r="467" spans="1:3" x14ac:dyDescent="0.25">
      <c r="A467" s="159">
        <v>473</v>
      </c>
      <c r="B467" s="155" t="s">
        <v>1753</v>
      </c>
      <c r="C467" s="158" t="s">
        <v>1617</v>
      </c>
    </row>
    <row r="468" spans="1:3" x14ac:dyDescent="0.25">
      <c r="A468" s="159">
        <v>474</v>
      </c>
      <c r="B468" s="155" t="s">
        <v>1754</v>
      </c>
      <c r="C468" s="158" t="s">
        <v>1597</v>
      </c>
    </row>
    <row r="469" spans="1:3" x14ac:dyDescent="0.25">
      <c r="A469" s="159">
        <v>475</v>
      </c>
      <c r="B469" s="155" t="s">
        <v>1755</v>
      </c>
      <c r="C469" s="158" t="s">
        <v>1617</v>
      </c>
    </row>
    <row r="470" spans="1:3" x14ac:dyDescent="0.25">
      <c r="A470" s="159">
        <v>476</v>
      </c>
      <c r="B470" s="155" t="s">
        <v>1756</v>
      </c>
      <c r="C470" s="158" t="s">
        <v>1597</v>
      </c>
    </row>
    <row r="471" spans="1:3" x14ac:dyDescent="0.25">
      <c r="A471" s="159">
        <v>477</v>
      </c>
      <c r="B471" s="155" t="s">
        <v>1756</v>
      </c>
      <c r="C471" s="158" t="s">
        <v>1597</v>
      </c>
    </row>
    <row r="472" spans="1:3" x14ac:dyDescent="0.25">
      <c r="A472" s="159">
        <v>478</v>
      </c>
      <c r="B472" s="155" t="s">
        <v>1686</v>
      </c>
      <c r="C472" s="158" t="s">
        <v>1617</v>
      </c>
    </row>
    <row r="473" spans="1:3" x14ac:dyDescent="0.25">
      <c r="A473" s="159">
        <v>479</v>
      </c>
      <c r="B473" s="155" t="s">
        <v>1744</v>
      </c>
      <c r="C473" s="158" t="s">
        <v>1617</v>
      </c>
    </row>
    <row r="474" spans="1:3" x14ac:dyDescent="0.25">
      <c r="A474" s="159">
        <v>480</v>
      </c>
      <c r="B474" s="155" t="s">
        <v>1744</v>
      </c>
      <c r="C474" s="158" t="s">
        <v>1617</v>
      </c>
    </row>
    <row r="475" spans="1:3" x14ac:dyDescent="0.25">
      <c r="A475" s="159">
        <v>481</v>
      </c>
      <c r="B475" s="155" t="s">
        <v>1744</v>
      </c>
      <c r="C475" s="158" t="s">
        <v>1617</v>
      </c>
    </row>
    <row r="476" spans="1:3" x14ac:dyDescent="0.25">
      <c r="A476" s="159">
        <v>482</v>
      </c>
      <c r="B476" s="155" t="s">
        <v>1757</v>
      </c>
      <c r="C476" s="158" t="s">
        <v>1758</v>
      </c>
    </row>
    <row r="477" spans="1:3" x14ac:dyDescent="0.25">
      <c r="A477" s="159">
        <v>483</v>
      </c>
      <c r="B477" s="155" t="s">
        <v>1759</v>
      </c>
      <c r="C477" s="158" t="s">
        <v>1758</v>
      </c>
    </row>
    <row r="478" spans="1:3" x14ac:dyDescent="0.25">
      <c r="A478" s="159">
        <v>484</v>
      </c>
      <c r="B478" s="155" t="s">
        <v>1760</v>
      </c>
      <c r="C478" s="158" t="s">
        <v>1758</v>
      </c>
    </row>
    <row r="479" spans="1:3" x14ac:dyDescent="0.25">
      <c r="A479" s="159">
        <v>485</v>
      </c>
      <c r="B479" s="155" t="s">
        <v>1761</v>
      </c>
      <c r="C479" s="158" t="s">
        <v>1758</v>
      </c>
    </row>
    <row r="480" spans="1:3" x14ac:dyDescent="0.25">
      <c r="A480" s="159">
        <v>486</v>
      </c>
      <c r="B480" s="155" t="s">
        <v>1762</v>
      </c>
      <c r="C480" s="158" t="s">
        <v>1758</v>
      </c>
    </row>
    <row r="481" spans="1:3" x14ac:dyDescent="0.25">
      <c r="A481" s="159">
        <v>487</v>
      </c>
      <c r="B481" s="155" t="s">
        <v>1763</v>
      </c>
      <c r="C481" s="158" t="s">
        <v>1758</v>
      </c>
    </row>
    <row r="482" spans="1:3" x14ac:dyDescent="0.25">
      <c r="A482" s="159">
        <v>488</v>
      </c>
      <c r="B482" s="155" t="s">
        <v>1764</v>
      </c>
      <c r="C482" s="158" t="s">
        <v>1758</v>
      </c>
    </row>
    <row r="483" spans="1:3" x14ac:dyDescent="0.25">
      <c r="A483" s="159">
        <v>489</v>
      </c>
      <c r="B483" s="155" t="s">
        <v>1765</v>
      </c>
      <c r="C483" s="158" t="s">
        <v>1758</v>
      </c>
    </row>
    <row r="484" spans="1:3" x14ac:dyDescent="0.25">
      <c r="A484" s="159">
        <v>490</v>
      </c>
      <c r="B484" s="155" t="s">
        <v>1766</v>
      </c>
      <c r="C484" s="158" t="s">
        <v>1758</v>
      </c>
    </row>
    <row r="485" spans="1:3" x14ac:dyDescent="0.25">
      <c r="A485" s="159">
        <v>491</v>
      </c>
      <c r="B485" s="155" t="s">
        <v>1767</v>
      </c>
      <c r="C485" s="158" t="s">
        <v>1758</v>
      </c>
    </row>
    <row r="486" spans="1:3" x14ac:dyDescent="0.25">
      <c r="A486" s="159">
        <v>492</v>
      </c>
      <c r="B486" s="155" t="s">
        <v>1768</v>
      </c>
      <c r="C486" s="158" t="s">
        <v>1758</v>
      </c>
    </row>
    <row r="487" spans="1:3" x14ac:dyDescent="0.25">
      <c r="A487" s="159">
        <v>493</v>
      </c>
      <c r="B487" s="155" t="s">
        <v>1769</v>
      </c>
      <c r="C487" s="158" t="s">
        <v>1758</v>
      </c>
    </row>
    <row r="488" spans="1:3" x14ac:dyDescent="0.25">
      <c r="A488" s="159">
        <v>494</v>
      </c>
      <c r="B488" s="155" t="s">
        <v>1770</v>
      </c>
      <c r="C488" s="158" t="s">
        <v>1758</v>
      </c>
    </row>
    <row r="489" spans="1:3" x14ac:dyDescent="0.25">
      <c r="A489" s="159">
        <v>495</v>
      </c>
      <c r="B489" s="155" t="s">
        <v>1771</v>
      </c>
      <c r="C489" s="158" t="s">
        <v>1758</v>
      </c>
    </row>
    <row r="490" spans="1:3" x14ac:dyDescent="0.25">
      <c r="A490" s="159">
        <v>496</v>
      </c>
      <c r="B490" s="155" t="s">
        <v>1772</v>
      </c>
      <c r="C490" s="158" t="s">
        <v>1758</v>
      </c>
    </row>
    <row r="491" spans="1:3" x14ac:dyDescent="0.25">
      <c r="A491" s="159">
        <v>497</v>
      </c>
      <c r="B491" s="155" t="s">
        <v>1773</v>
      </c>
      <c r="C491" s="158" t="s">
        <v>1758</v>
      </c>
    </row>
    <row r="492" spans="1:3" x14ac:dyDescent="0.25">
      <c r="A492" s="159">
        <v>498</v>
      </c>
      <c r="B492" s="155" t="s">
        <v>1774</v>
      </c>
      <c r="C492" s="158" t="s">
        <v>1758</v>
      </c>
    </row>
    <row r="493" spans="1:3" x14ac:dyDescent="0.25">
      <c r="A493" s="159">
        <v>701</v>
      </c>
      <c r="B493" s="155" t="s">
        <v>1775</v>
      </c>
      <c r="C493" s="158" t="s">
        <v>1597</v>
      </c>
    </row>
    <row r="494" spans="1:3" x14ac:dyDescent="0.25">
      <c r="A494" s="159">
        <v>702</v>
      </c>
      <c r="B494" s="155" t="s">
        <v>1775</v>
      </c>
      <c r="C494" s="158" t="s">
        <v>1597</v>
      </c>
    </row>
    <row r="495" spans="1:3" x14ac:dyDescent="0.25">
      <c r="A495" s="159">
        <v>703</v>
      </c>
      <c r="B495" s="155" t="s">
        <v>1709</v>
      </c>
      <c r="C495" s="158" t="s">
        <v>1597</v>
      </c>
    </row>
    <row r="496" spans="1:3" x14ac:dyDescent="0.25">
      <c r="A496" s="159">
        <v>704</v>
      </c>
      <c r="B496" s="155" t="s">
        <v>1709</v>
      </c>
      <c r="C496" s="158" t="s">
        <v>1597</v>
      </c>
    </row>
    <row r="497" spans="1:3" x14ac:dyDescent="0.25">
      <c r="A497" s="159">
        <v>705</v>
      </c>
      <c r="B497" s="155" t="s">
        <v>1709</v>
      </c>
      <c r="C497" s="158" t="s">
        <v>1597</v>
      </c>
    </row>
    <row r="498" spans="1:3" x14ac:dyDescent="0.25">
      <c r="A498" s="159">
        <v>706</v>
      </c>
      <c r="B498" s="155" t="s">
        <v>1709</v>
      </c>
      <c r="C498" s="158" t="s">
        <v>1597</v>
      </c>
    </row>
    <row r="499" spans="1:3" x14ac:dyDescent="0.25">
      <c r="A499" s="159">
        <v>707</v>
      </c>
      <c r="B499" s="155" t="s">
        <v>1709</v>
      </c>
      <c r="C499" s="158" t="s">
        <v>1597</v>
      </c>
    </row>
    <row r="500" spans="1:3" x14ac:dyDescent="0.25">
      <c r="A500" s="159">
        <v>708</v>
      </c>
      <c r="B500" s="155" t="s">
        <v>1709</v>
      </c>
      <c r="C500" s="158" t="s">
        <v>1597</v>
      </c>
    </row>
    <row r="501" spans="1:3" x14ac:dyDescent="0.25">
      <c r="A501" s="159">
        <v>709</v>
      </c>
      <c r="B501" s="155" t="s">
        <v>1709</v>
      </c>
      <c r="C501" s="158" t="s">
        <v>1597</v>
      </c>
    </row>
    <row r="502" spans="1:3" x14ac:dyDescent="0.25">
      <c r="A502" s="159">
        <v>710</v>
      </c>
      <c r="B502" s="155" t="s">
        <v>1709</v>
      </c>
      <c r="C502" s="158" t="s">
        <v>1597</v>
      </c>
    </row>
    <row r="503" spans="1:3" x14ac:dyDescent="0.25">
      <c r="A503" s="159">
        <v>711</v>
      </c>
      <c r="B503" s="155" t="s">
        <v>1709</v>
      </c>
      <c r="C503" s="158" t="s">
        <v>1597</v>
      </c>
    </row>
    <row r="504" spans="1:3" x14ac:dyDescent="0.25">
      <c r="A504" s="159">
        <v>712</v>
      </c>
      <c r="B504" s="155" t="s">
        <v>1776</v>
      </c>
      <c r="C504" s="158" t="s">
        <v>1597</v>
      </c>
    </row>
    <row r="505" spans="1:3" x14ac:dyDescent="0.25">
      <c r="A505" s="159">
        <v>713</v>
      </c>
      <c r="B505" s="155" t="s">
        <v>1776</v>
      </c>
      <c r="C505" s="158" t="s">
        <v>1597</v>
      </c>
    </row>
    <row r="506" spans="1:3" x14ac:dyDescent="0.25">
      <c r="A506" s="159">
        <v>714</v>
      </c>
      <c r="B506" s="155" t="s">
        <v>1776</v>
      </c>
      <c r="C506" s="158" t="s">
        <v>1597</v>
      </c>
    </row>
    <row r="507" spans="1:3" x14ac:dyDescent="0.25">
      <c r="A507" s="159">
        <v>715</v>
      </c>
      <c r="B507" s="155" t="s">
        <v>1776</v>
      </c>
      <c r="C507" s="158" t="s">
        <v>1597</v>
      </c>
    </row>
    <row r="508" spans="1:3" x14ac:dyDescent="0.25">
      <c r="A508" s="159">
        <v>716</v>
      </c>
      <c r="B508" s="155" t="s">
        <v>1777</v>
      </c>
      <c r="C508" s="158" t="s">
        <v>1597</v>
      </c>
    </row>
    <row r="509" spans="1:3" x14ac:dyDescent="0.25">
      <c r="A509" s="159">
        <v>717</v>
      </c>
      <c r="B509" s="155" t="s">
        <v>1777</v>
      </c>
      <c r="C509" s="158" t="s">
        <v>1597</v>
      </c>
    </row>
    <row r="510" spans="1:3" x14ac:dyDescent="0.25">
      <c r="A510" s="159">
        <v>718</v>
      </c>
      <c r="B510" s="155" t="s">
        <v>1778</v>
      </c>
      <c r="C510" s="158" t="s">
        <v>1597</v>
      </c>
    </row>
    <row r="511" spans="1:3" x14ac:dyDescent="0.25">
      <c r="A511" s="159">
        <v>719</v>
      </c>
      <c r="B511" s="155" t="s">
        <v>1778</v>
      </c>
      <c r="C511" s="158" t="s">
        <v>1597</v>
      </c>
    </row>
    <row r="512" spans="1:3" x14ac:dyDescent="0.25">
      <c r="A512" s="159">
        <v>720</v>
      </c>
      <c r="B512" s="155" t="s">
        <v>1644</v>
      </c>
      <c r="C512" s="158" t="s">
        <v>1617</v>
      </c>
    </row>
    <row r="513" spans="1:3" x14ac:dyDescent="0.25">
      <c r="A513" s="159">
        <v>721</v>
      </c>
      <c r="B513" s="155" t="s">
        <v>1779</v>
      </c>
      <c r="C513" s="158" t="s">
        <v>1617</v>
      </c>
    </row>
    <row r="514" spans="1:3" x14ac:dyDescent="0.25">
      <c r="A514" s="159">
        <v>722</v>
      </c>
      <c r="B514" s="155" t="s">
        <v>1779</v>
      </c>
      <c r="C514" s="158" t="s">
        <v>1617</v>
      </c>
    </row>
    <row r="515" spans="1:3" x14ac:dyDescent="0.25">
      <c r="A515" s="159">
        <v>723</v>
      </c>
      <c r="B515" s="155" t="s">
        <v>1779</v>
      </c>
      <c r="C515" s="158" t="s">
        <v>1617</v>
      </c>
    </row>
    <row r="516" spans="1:3" x14ac:dyDescent="0.25">
      <c r="A516" s="159">
        <v>724</v>
      </c>
      <c r="B516" s="155" t="s">
        <v>1779</v>
      </c>
      <c r="C516" s="158" t="s">
        <v>1617</v>
      </c>
    </row>
    <row r="517" spans="1:3" x14ac:dyDescent="0.25">
      <c r="A517" s="159">
        <v>725</v>
      </c>
      <c r="B517" s="155" t="s">
        <v>1779</v>
      </c>
      <c r="C517" s="158" t="s">
        <v>1617</v>
      </c>
    </row>
    <row r="518" spans="1:3" x14ac:dyDescent="0.25">
      <c r="A518" s="159">
        <v>726</v>
      </c>
      <c r="B518" s="155" t="s">
        <v>1779</v>
      </c>
      <c r="C518" s="158" t="s">
        <v>1617</v>
      </c>
    </row>
    <row r="519" spans="1:3" x14ac:dyDescent="0.25">
      <c r="A519" s="159">
        <v>727</v>
      </c>
      <c r="B519" s="155" t="s">
        <v>1779</v>
      </c>
      <c r="C519" s="158" t="s">
        <v>1617</v>
      </c>
    </row>
    <row r="520" spans="1:3" x14ac:dyDescent="0.25">
      <c r="A520" s="159">
        <v>728</v>
      </c>
      <c r="B520" s="155" t="s">
        <v>1780</v>
      </c>
      <c r="C520" s="158" t="s">
        <v>1617</v>
      </c>
    </row>
    <row r="521" spans="1:3" x14ac:dyDescent="0.25">
      <c r="A521" s="159">
        <v>729</v>
      </c>
      <c r="B521" s="155" t="s">
        <v>1779</v>
      </c>
      <c r="C521" s="158" t="s">
        <v>1617</v>
      </c>
    </row>
    <row r="522" spans="1:3" x14ac:dyDescent="0.25">
      <c r="A522" s="159">
        <v>730</v>
      </c>
      <c r="B522" s="155" t="s">
        <v>1780</v>
      </c>
      <c r="C522" s="158" t="s">
        <v>1617</v>
      </c>
    </row>
    <row r="523" spans="1:3" x14ac:dyDescent="0.25">
      <c r="A523" s="159">
        <v>731</v>
      </c>
      <c r="B523" s="155" t="s">
        <v>1779</v>
      </c>
      <c r="C523" s="158" t="s">
        <v>1617</v>
      </c>
    </row>
    <row r="524" spans="1:3" x14ac:dyDescent="0.25">
      <c r="A524" s="159">
        <v>732</v>
      </c>
      <c r="B524" s="155" t="s">
        <v>1780</v>
      </c>
      <c r="C524" s="158" t="s">
        <v>1617</v>
      </c>
    </row>
    <row r="525" spans="1:3" x14ac:dyDescent="0.25">
      <c r="A525" s="159">
        <v>733</v>
      </c>
      <c r="B525" s="155" t="s">
        <v>1779</v>
      </c>
      <c r="C525" s="158" t="s">
        <v>1617</v>
      </c>
    </row>
    <row r="526" spans="1:3" x14ac:dyDescent="0.25">
      <c r="A526" s="159">
        <v>734</v>
      </c>
      <c r="B526" s="155" t="s">
        <v>1780</v>
      </c>
      <c r="C526" s="158" t="s">
        <v>1617</v>
      </c>
    </row>
    <row r="527" spans="1:3" x14ac:dyDescent="0.25">
      <c r="A527" s="159">
        <v>735</v>
      </c>
      <c r="B527" s="155" t="s">
        <v>1779</v>
      </c>
      <c r="C527" s="158" t="s">
        <v>1617</v>
      </c>
    </row>
    <row r="528" spans="1:3" x14ac:dyDescent="0.25">
      <c r="A528" s="159">
        <v>736</v>
      </c>
      <c r="B528" s="155" t="s">
        <v>1780</v>
      </c>
      <c r="C528" s="158" t="s">
        <v>1617</v>
      </c>
    </row>
    <row r="529" spans="1:3" x14ac:dyDescent="0.25">
      <c r="A529" s="159">
        <v>737</v>
      </c>
      <c r="B529" s="155" t="s">
        <v>1779</v>
      </c>
      <c r="C529" s="158" t="s">
        <v>1617</v>
      </c>
    </row>
    <row r="530" spans="1:3" x14ac:dyDescent="0.25">
      <c r="A530" s="159">
        <v>738</v>
      </c>
      <c r="B530" s="155" t="s">
        <v>1780</v>
      </c>
      <c r="C530" s="158" t="s">
        <v>1617</v>
      </c>
    </row>
    <row r="531" spans="1:3" x14ac:dyDescent="0.25">
      <c r="A531" s="159">
        <v>739</v>
      </c>
      <c r="B531" s="155" t="s">
        <v>1779</v>
      </c>
      <c r="C531" s="158" t="s">
        <v>1617</v>
      </c>
    </row>
    <row r="532" spans="1:3" x14ac:dyDescent="0.25">
      <c r="A532" s="159">
        <v>740</v>
      </c>
      <c r="B532" s="155" t="s">
        <v>1780</v>
      </c>
      <c r="C532" s="158" t="s">
        <v>1617</v>
      </c>
    </row>
    <row r="533" spans="1:3" x14ac:dyDescent="0.25">
      <c r="A533" s="159">
        <v>741</v>
      </c>
      <c r="B533" s="155" t="s">
        <v>1779</v>
      </c>
      <c r="C533" s="158" t="s">
        <v>1617</v>
      </c>
    </row>
    <row r="534" spans="1:3" x14ac:dyDescent="0.25">
      <c r="A534" s="159">
        <v>742</v>
      </c>
      <c r="B534" s="155" t="s">
        <v>1780</v>
      </c>
      <c r="C534" s="158" t="s">
        <v>1617</v>
      </c>
    </row>
    <row r="535" spans="1:3" x14ac:dyDescent="0.25">
      <c r="A535" s="159">
        <v>743</v>
      </c>
      <c r="B535" s="155" t="s">
        <v>1779</v>
      </c>
      <c r="C535" s="158" t="s">
        <v>1617</v>
      </c>
    </row>
    <row r="536" spans="1:3" x14ac:dyDescent="0.25">
      <c r="A536" s="159">
        <v>744</v>
      </c>
      <c r="B536" s="155" t="s">
        <v>1780</v>
      </c>
      <c r="C536" s="158" t="s">
        <v>1617</v>
      </c>
    </row>
    <row r="537" spans="1:3" x14ac:dyDescent="0.25">
      <c r="A537" s="159">
        <v>745</v>
      </c>
      <c r="B537" s="155" t="s">
        <v>1779</v>
      </c>
      <c r="C537" s="158" t="s">
        <v>1617</v>
      </c>
    </row>
    <row r="538" spans="1:3" x14ac:dyDescent="0.25">
      <c r="A538" s="159">
        <v>746</v>
      </c>
      <c r="B538" s="155" t="s">
        <v>1780</v>
      </c>
      <c r="C538" s="158" t="s">
        <v>1617</v>
      </c>
    </row>
    <row r="539" spans="1:3" x14ac:dyDescent="0.25">
      <c r="A539" s="159">
        <v>747</v>
      </c>
      <c r="B539" s="155" t="s">
        <v>1779</v>
      </c>
      <c r="C539" s="158" t="s">
        <v>1617</v>
      </c>
    </row>
    <row r="540" spans="1:3" x14ac:dyDescent="0.25">
      <c r="A540" s="159">
        <v>748</v>
      </c>
      <c r="B540" s="155" t="s">
        <v>1779</v>
      </c>
      <c r="C540" s="158" t="s">
        <v>1617</v>
      </c>
    </row>
    <row r="541" spans="1:3" x14ac:dyDescent="0.25">
      <c r="A541" s="159">
        <v>749</v>
      </c>
      <c r="B541" s="155" t="s">
        <v>1780</v>
      </c>
      <c r="C541" s="158" t="s">
        <v>1617</v>
      </c>
    </row>
    <row r="542" spans="1:3" x14ac:dyDescent="0.25">
      <c r="A542" s="159">
        <v>752</v>
      </c>
      <c r="B542" s="155" t="s">
        <v>1779</v>
      </c>
      <c r="C542" s="158" t="s">
        <v>1617</v>
      </c>
    </row>
    <row r="543" spans="1:3" x14ac:dyDescent="0.25">
      <c r="A543" s="159">
        <v>753</v>
      </c>
      <c r="B543" s="155" t="s">
        <v>1781</v>
      </c>
      <c r="C543" s="158" t="s">
        <v>1617</v>
      </c>
    </row>
    <row r="544" spans="1:3" x14ac:dyDescent="0.25">
      <c r="A544" s="159">
        <v>754</v>
      </c>
      <c r="B544" s="155" t="s">
        <v>1779</v>
      </c>
      <c r="C544" s="158" t="s">
        <v>1617</v>
      </c>
    </row>
    <row r="545" spans="1:3" x14ac:dyDescent="0.25">
      <c r="A545" s="159">
        <v>755</v>
      </c>
      <c r="B545" s="155" t="s">
        <v>1781</v>
      </c>
      <c r="C545" s="158" t="s">
        <v>1617</v>
      </c>
    </row>
    <row r="546" spans="1:3" x14ac:dyDescent="0.25">
      <c r="A546" s="159">
        <v>756</v>
      </c>
      <c r="B546" s="155" t="s">
        <v>1779</v>
      </c>
      <c r="C546" s="158" t="s">
        <v>1617</v>
      </c>
    </row>
    <row r="547" spans="1:3" x14ac:dyDescent="0.25">
      <c r="A547" s="159">
        <v>757</v>
      </c>
      <c r="B547" s="155" t="s">
        <v>1781</v>
      </c>
      <c r="C547" s="158" t="s">
        <v>1617</v>
      </c>
    </row>
    <row r="548" spans="1:3" x14ac:dyDescent="0.25">
      <c r="A548" s="159">
        <v>758</v>
      </c>
      <c r="B548" s="155" t="s">
        <v>1779</v>
      </c>
      <c r="C548" s="158" t="s">
        <v>1617</v>
      </c>
    </row>
    <row r="549" spans="1:3" x14ac:dyDescent="0.25">
      <c r="A549" s="159">
        <v>759</v>
      </c>
      <c r="B549" s="155" t="s">
        <v>1781</v>
      </c>
      <c r="C549" s="158" t="s">
        <v>1617</v>
      </c>
    </row>
    <row r="550" spans="1:3" x14ac:dyDescent="0.25">
      <c r="A550" s="159">
        <v>760</v>
      </c>
      <c r="B550" s="155" t="s">
        <v>1779</v>
      </c>
      <c r="C550" s="158" t="s">
        <v>1617</v>
      </c>
    </row>
    <row r="551" spans="1:3" x14ac:dyDescent="0.25">
      <c r="A551" s="159">
        <v>761</v>
      </c>
      <c r="B551" s="155" t="s">
        <v>1781</v>
      </c>
      <c r="C551" s="158" t="s">
        <v>1617</v>
      </c>
    </row>
    <row r="552" spans="1:3" x14ac:dyDescent="0.25">
      <c r="A552" s="159">
        <v>762</v>
      </c>
      <c r="B552" s="155" t="s">
        <v>1779</v>
      </c>
      <c r="C552" s="158" t="s">
        <v>1617</v>
      </c>
    </row>
    <row r="553" spans="1:3" x14ac:dyDescent="0.25">
      <c r="A553" s="159">
        <v>763</v>
      </c>
      <c r="B553" s="155" t="s">
        <v>1781</v>
      </c>
      <c r="C553" s="158" t="s">
        <v>1617</v>
      </c>
    </row>
    <row r="554" spans="1:3" x14ac:dyDescent="0.25">
      <c r="A554" s="159">
        <v>764</v>
      </c>
      <c r="B554" s="155" t="s">
        <v>1779</v>
      </c>
      <c r="C554" s="158" t="s">
        <v>1617</v>
      </c>
    </row>
    <row r="555" spans="1:3" x14ac:dyDescent="0.25">
      <c r="A555" s="159">
        <v>765</v>
      </c>
      <c r="B555" s="155" t="s">
        <v>1781</v>
      </c>
      <c r="C555" s="158" t="s">
        <v>1617</v>
      </c>
    </row>
    <row r="556" spans="1:3" x14ac:dyDescent="0.25">
      <c r="A556" s="159">
        <v>766</v>
      </c>
      <c r="B556" s="155" t="s">
        <v>1779</v>
      </c>
      <c r="C556" s="158" t="s">
        <v>1617</v>
      </c>
    </row>
    <row r="557" spans="1:3" x14ac:dyDescent="0.25">
      <c r="A557" s="159">
        <v>767</v>
      </c>
      <c r="B557" s="155" t="s">
        <v>1781</v>
      </c>
      <c r="C557" s="158" t="s">
        <v>1617</v>
      </c>
    </row>
    <row r="558" spans="1:3" x14ac:dyDescent="0.25">
      <c r="A558" s="159">
        <v>768</v>
      </c>
      <c r="B558" s="155" t="s">
        <v>1779</v>
      </c>
      <c r="C558" s="158" t="s">
        <v>1617</v>
      </c>
    </row>
    <row r="559" spans="1:3" x14ac:dyDescent="0.25">
      <c r="A559" s="159">
        <v>769</v>
      </c>
      <c r="B559" s="155" t="s">
        <v>1781</v>
      </c>
      <c r="C559" s="158" t="s">
        <v>1617</v>
      </c>
    </row>
    <row r="560" spans="1:3" x14ac:dyDescent="0.25">
      <c r="A560" s="159">
        <v>770</v>
      </c>
      <c r="B560" s="155" t="s">
        <v>1782</v>
      </c>
      <c r="C560" s="158" t="s">
        <v>1617</v>
      </c>
    </row>
    <row r="561" spans="1:3" x14ac:dyDescent="0.25">
      <c r="A561" s="159">
        <v>775</v>
      </c>
      <c r="B561" s="155" t="s">
        <v>1783</v>
      </c>
      <c r="C561" s="158" t="s">
        <v>1617</v>
      </c>
    </row>
    <row r="562" spans="1:3" x14ac:dyDescent="0.25">
      <c r="A562" s="159">
        <v>776</v>
      </c>
      <c r="B562" s="155" t="s">
        <v>1783</v>
      </c>
      <c r="C562" s="158" t="s">
        <v>1617</v>
      </c>
    </row>
    <row r="563" spans="1:3" x14ac:dyDescent="0.25">
      <c r="A563" s="159">
        <v>781</v>
      </c>
      <c r="B563" s="155" t="s">
        <v>1779</v>
      </c>
      <c r="C563" s="158" t="s">
        <v>1597</v>
      </c>
    </row>
    <row r="564" spans="1:3" x14ac:dyDescent="0.25">
      <c r="A564" s="159">
        <v>782</v>
      </c>
      <c r="B564" s="155" t="s">
        <v>1779</v>
      </c>
      <c r="C564" s="158" t="s">
        <v>1617</v>
      </c>
    </row>
    <row r="565" spans="1:3" x14ac:dyDescent="0.25">
      <c r="A565" s="159">
        <v>783</v>
      </c>
      <c r="B565" s="155" t="s">
        <v>1779</v>
      </c>
      <c r="C565" s="158" t="s">
        <v>1617</v>
      </c>
    </row>
    <row r="566" spans="1:3" x14ac:dyDescent="0.25">
      <c r="A566" s="159">
        <v>784</v>
      </c>
      <c r="B566" s="155" t="s">
        <v>1779</v>
      </c>
      <c r="C566" s="158" t="s">
        <v>1617</v>
      </c>
    </row>
    <row r="567" spans="1:3" x14ac:dyDescent="0.25">
      <c r="A567" s="159">
        <v>785</v>
      </c>
      <c r="B567" s="155" t="s">
        <v>1779</v>
      </c>
      <c r="C567" s="158" t="s">
        <v>1617</v>
      </c>
    </row>
    <row r="568" spans="1:3" x14ac:dyDescent="0.25">
      <c r="A568" s="159">
        <v>786</v>
      </c>
      <c r="B568" s="155" t="s">
        <v>1779</v>
      </c>
      <c r="C568" s="158" t="s">
        <v>1617</v>
      </c>
    </row>
    <row r="569" spans="1:3" x14ac:dyDescent="0.25">
      <c r="A569" s="159">
        <v>787</v>
      </c>
      <c r="B569" s="155" t="s">
        <v>1784</v>
      </c>
      <c r="C569" s="158" t="s">
        <v>1617</v>
      </c>
    </row>
    <row r="570" spans="1:3" x14ac:dyDescent="0.25">
      <c r="A570" s="159">
        <v>788</v>
      </c>
      <c r="B570" s="155" t="s">
        <v>1785</v>
      </c>
      <c r="C570" s="158" t="s">
        <v>1617</v>
      </c>
    </row>
    <row r="571" spans="1:3" x14ac:dyDescent="0.25">
      <c r="A571" s="159">
        <v>789</v>
      </c>
      <c r="B571" s="155" t="s">
        <v>1786</v>
      </c>
      <c r="C571" s="158" t="s">
        <v>1617</v>
      </c>
    </row>
    <row r="572" spans="1:3" x14ac:dyDescent="0.25">
      <c r="A572" s="159">
        <v>790</v>
      </c>
      <c r="B572" s="155" t="s">
        <v>1787</v>
      </c>
      <c r="C572" s="158" t="s">
        <v>1617</v>
      </c>
    </row>
    <row r="573" spans="1:3" x14ac:dyDescent="0.25">
      <c r="A573" s="159">
        <v>791</v>
      </c>
      <c r="B573" s="155" t="s">
        <v>1788</v>
      </c>
      <c r="C573" s="158" t="s">
        <v>1617</v>
      </c>
    </row>
    <row r="574" spans="1:3" x14ac:dyDescent="0.25">
      <c r="A574" s="159">
        <v>792</v>
      </c>
      <c r="B574" s="155" t="s">
        <v>1789</v>
      </c>
      <c r="C574" s="158" t="s">
        <v>1617</v>
      </c>
    </row>
    <row r="575" spans="1:3" x14ac:dyDescent="0.25">
      <c r="A575" s="159">
        <v>793</v>
      </c>
      <c r="B575" s="155" t="s">
        <v>1779</v>
      </c>
      <c r="C575" s="158" t="s">
        <v>1617</v>
      </c>
    </row>
    <row r="576" spans="1:3" x14ac:dyDescent="0.25">
      <c r="A576" s="159">
        <v>794</v>
      </c>
      <c r="B576" s="155" t="s">
        <v>1780</v>
      </c>
      <c r="C576" s="158" t="s">
        <v>1617</v>
      </c>
    </row>
    <row r="577" spans="1:3" x14ac:dyDescent="0.25">
      <c r="A577" s="159">
        <v>801</v>
      </c>
      <c r="B577" s="155" t="s">
        <v>1706</v>
      </c>
      <c r="C577" s="158" t="s">
        <v>1617</v>
      </c>
    </row>
    <row r="578" spans="1:3" x14ac:dyDescent="0.25">
      <c r="A578" s="159">
        <v>802</v>
      </c>
      <c r="B578" s="155" t="s">
        <v>1790</v>
      </c>
      <c r="C578" s="158" t="s">
        <v>1617</v>
      </c>
    </row>
    <row r="579" spans="1:3" x14ac:dyDescent="0.25">
      <c r="A579" s="159">
        <v>803</v>
      </c>
      <c r="B579" s="155" t="s">
        <v>1791</v>
      </c>
      <c r="C579" s="158" t="s">
        <v>1597</v>
      </c>
    </row>
    <row r="580" spans="1:3" x14ac:dyDescent="0.25">
      <c r="A580" s="159">
        <v>804</v>
      </c>
      <c r="B580" s="155" t="s">
        <v>1790</v>
      </c>
      <c r="C580" s="158" t="s">
        <v>1617</v>
      </c>
    </row>
    <row r="581" spans="1:3" x14ac:dyDescent="0.25">
      <c r="A581" s="159">
        <v>805</v>
      </c>
      <c r="B581" s="155" t="s">
        <v>1791</v>
      </c>
      <c r="C581" s="158" t="s">
        <v>1597</v>
      </c>
    </row>
    <row r="582" spans="1:3" x14ac:dyDescent="0.25">
      <c r="A582" s="159">
        <v>806</v>
      </c>
      <c r="B582" s="155" t="s">
        <v>1790</v>
      </c>
      <c r="C582" s="158" t="s">
        <v>1617</v>
      </c>
    </row>
    <row r="583" spans="1:3" x14ac:dyDescent="0.25">
      <c r="A583" s="159">
        <v>807</v>
      </c>
      <c r="B583" s="155" t="s">
        <v>1791</v>
      </c>
      <c r="C583" s="158" t="s">
        <v>1597</v>
      </c>
    </row>
    <row r="584" spans="1:3" x14ac:dyDescent="0.25">
      <c r="A584" s="159">
        <v>808</v>
      </c>
      <c r="B584" s="155" t="s">
        <v>1790</v>
      </c>
      <c r="C584" s="158" t="s">
        <v>1617</v>
      </c>
    </row>
    <row r="585" spans="1:3" x14ac:dyDescent="0.25">
      <c r="A585" s="159">
        <v>809</v>
      </c>
      <c r="B585" s="155" t="s">
        <v>1791</v>
      </c>
      <c r="C585" s="158" t="s">
        <v>1597</v>
      </c>
    </row>
    <row r="586" spans="1:3" x14ac:dyDescent="0.25">
      <c r="A586" s="159">
        <v>810</v>
      </c>
      <c r="B586" s="155" t="s">
        <v>1790</v>
      </c>
      <c r="C586" s="158" t="s">
        <v>1617</v>
      </c>
    </row>
    <row r="587" spans="1:3" x14ac:dyDescent="0.25">
      <c r="A587" s="159">
        <v>811</v>
      </c>
      <c r="B587" s="155" t="s">
        <v>1791</v>
      </c>
      <c r="C587" s="158" t="s">
        <v>1597</v>
      </c>
    </row>
    <row r="588" spans="1:3" x14ac:dyDescent="0.25">
      <c r="A588" s="159">
        <v>812</v>
      </c>
      <c r="B588" s="155" t="s">
        <v>1790</v>
      </c>
      <c r="C588" s="158" t="s">
        <v>1617</v>
      </c>
    </row>
    <row r="589" spans="1:3" x14ac:dyDescent="0.25">
      <c r="A589" s="159">
        <v>813</v>
      </c>
      <c r="B589" s="155" t="s">
        <v>1791</v>
      </c>
      <c r="C589" s="158" t="s">
        <v>1597</v>
      </c>
    </row>
    <row r="590" spans="1:3" x14ac:dyDescent="0.25">
      <c r="A590" s="159">
        <v>814</v>
      </c>
      <c r="B590" s="155" t="s">
        <v>1790</v>
      </c>
      <c r="C590" s="158" t="s">
        <v>1617</v>
      </c>
    </row>
    <row r="591" spans="1:3" x14ac:dyDescent="0.25">
      <c r="A591" s="159">
        <v>815</v>
      </c>
      <c r="B591" s="155" t="s">
        <v>1791</v>
      </c>
      <c r="C591" s="158" t="s">
        <v>1597</v>
      </c>
    </row>
    <row r="592" spans="1:3" x14ac:dyDescent="0.25">
      <c r="A592" s="159">
        <v>816</v>
      </c>
      <c r="B592" s="155" t="s">
        <v>1790</v>
      </c>
      <c r="C592" s="158" t="s">
        <v>1617</v>
      </c>
    </row>
    <row r="593" spans="1:3" x14ac:dyDescent="0.25">
      <c r="A593" s="159">
        <v>817</v>
      </c>
      <c r="B593" s="155" t="s">
        <v>1791</v>
      </c>
      <c r="C593" s="158" t="s">
        <v>1597</v>
      </c>
    </row>
    <row r="594" spans="1:3" x14ac:dyDescent="0.25">
      <c r="A594" s="159">
        <v>818</v>
      </c>
      <c r="B594" s="155" t="s">
        <v>1790</v>
      </c>
      <c r="C594" s="158" t="s">
        <v>1617</v>
      </c>
    </row>
    <row r="595" spans="1:3" x14ac:dyDescent="0.25">
      <c r="A595" s="159">
        <v>819</v>
      </c>
      <c r="B595" s="155" t="s">
        <v>1791</v>
      </c>
      <c r="C595" s="158" t="s">
        <v>1597</v>
      </c>
    </row>
    <row r="596" spans="1:3" x14ac:dyDescent="0.25">
      <c r="A596" s="159">
        <v>820</v>
      </c>
      <c r="B596" s="155" t="s">
        <v>1790</v>
      </c>
      <c r="C596" s="158" t="s">
        <v>1617</v>
      </c>
    </row>
    <row r="597" spans="1:3" x14ac:dyDescent="0.25">
      <c r="A597" s="159">
        <v>821</v>
      </c>
      <c r="B597" s="155" t="s">
        <v>1791</v>
      </c>
      <c r="C597" s="158" t="s">
        <v>1597</v>
      </c>
    </row>
    <row r="598" spans="1:3" x14ac:dyDescent="0.25">
      <c r="A598" s="159">
        <v>822</v>
      </c>
      <c r="B598" s="155" t="s">
        <v>1790</v>
      </c>
      <c r="C598" s="158" t="s">
        <v>1617</v>
      </c>
    </row>
    <row r="599" spans="1:3" x14ac:dyDescent="0.25">
      <c r="A599" s="159">
        <v>823</v>
      </c>
      <c r="B599" s="155" t="s">
        <v>1791</v>
      </c>
      <c r="C599" s="158" t="s">
        <v>1597</v>
      </c>
    </row>
    <row r="600" spans="1:3" x14ac:dyDescent="0.25">
      <c r="A600" s="159">
        <v>824</v>
      </c>
      <c r="B600" s="155" t="s">
        <v>1790</v>
      </c>
      <c r="C600" s="158" t="s">
        <v>1617</v>
      </c>
    </row>
    <row r="601" spans="1:3" x14ac:dyDescent="0.25">
      <c r="A601" s="159">
        <v>825</v>
      </c>
      <c r="B601" s="155" t="s">
        <v>1791</v>
      </c>
      <c r="C601" s="158" t="s">
        <v>1597</v>
      </c>
    </row>
    <row r="602" spans="1:3" x14ac:dyDescent="0.25">
      <c r="A602" s="159">
        <v>826</v>
      </c>
      <c r="B602" s="155" t="s">
        <v>1790</v>
      </c>
      <c r="C602" s="158" t="s">
        <v>1617</v>
      </c>
    </row>
    <row r="603" spans="1:3" x14ac:dyDescent="0.25">
      <c r="A603" s="159">
        <v>827</v>
      </c>
      <c r="B603" s="155" t="s">
        <v>1791</v>
      </c>
      <c r="C603" s="158" t="s">
        <v>1597</v>
      </c>
    </row>
    <row r="604" spans="1:3" x14ac:dyDescent="0.25">
      <c r="A604" s="159">
        <v>828</v>
      </c>
      <c r="B604" s="155" t="s">
        <v>1790</v>
      </c>
      <c r="C604" s="158" t="s">
        <v>1617</v>
      </c>
    </row>
    <row r="605" spans="1:3" x14ac:dyDescent="0.25">
      <c r="A605" s="159">
        <v>829</v>
      </c>
      <c r="B605" s="155" t="s">
        <v>1791</v>
      </c>
      <c r="C605" s="158" t="s">
        <v>1597</v>
      </c>
    </row>
    <row r="606" spans="1:3" x14ac:dyDescent="0.25">
      <c r="A606" s="159">
        <v>830</v>
      </c>
      <c r="B606" s="155" t="s">
        <v>1790</v>
      </c>
      <c r="C606" s="158" t="s">
        <v>1617</v>
      </c>
    </row>
    <row r="607" spans="1:3" x14ac:dyDescent="0.25">
      <c r="A607" s="159">
        <v>831</v>
      </c>
      <c r="B607" s="155" t="s">
        <v>1791</v>
      </c>
      <c r="C607" s="158" t="s">
        <v>1597</v>
      </c>
    </row>
    <row r="608" spans="1:3" x14ac:dyDescent="0.25">
      <c r="A608" s="159">
        <v>832</v>
      </c>
      <c r="B608" s="155" t="s">
        <v>1790</v>
      </c>
      <c r="C608" s="158" t="s">
        <v>1617</v>
      </c>
    </row>
    <row r="609" spans="1:3" x14ac:dyDescent="0.25">
      <c r="A609" s="159">
        <v>833</v>
      </c>
      <c r="B609" s="155" t="s">
        <v>1791</v>
      </c>
      <c r="C609" s="158" t="s">
        <v>1597</v>
      </c>
    </row>
    <row r="610" spans="1:3" x14ac:dyDescent="0.25">
      <c r="A610" s="159">
        <v>834</v>
      </c>
      <c r="B610" s="155" t="s">
        <v>1790</v>
      </c>
      <c r="C610" s="158" t="s">
        <v>1617</v>
      </c>
    </row>
    <row r="611" spans="1:3" x14ac:dyDescent="0.25">
      <c r="A611" s="159">
        <v>835</v>
      </c>
      <c r="B611" s="155" t="s">
        <v>1791</v>
      </c>
      <c r="C611" s="158" t="s">
        <v>1597</v>
      </c>
    </row>
    <row r="612" spans="1:3" x14ac:dyDescent="0.25">
      <c r="A612" s="159">
        <v>836</v>
      </c>
      <c r="B612" s="155" t="s">
        <v>1790</v>
      </c>
      <c r="C612" s="158" t="s">
        <v>1617</v>
      </c>
    </row>
    <row r="613" spans="1:3" x14ac:dyDescent="0.25">
      <c r="A613" s="159">
        <v>837</v>
      </c>
      <c r="B613" s="155" t="s">
        <v>1791</v>
      </c>
      <c r="C613" s="158" t="s">
        <v>1597</v>
      </c>
    </row>
    <row r="614" spans="1:3" x14ac:dyDescent="0.25">
      <c r="A614" s="159">
        <v>838</v>
      </c>
      <c r="B614" s="155" t="s">
        <v>1790</v>
      </c>
      <c r="C614" s="158" t="s">
        <v>1617</v>
      </c>
    </row>
    <row r="615" spans="1:3" x14ac:dyDescent="0.25">
      <c r="A615" s="159">
        <v>839</v>
      </c>
      <c r="B615" s="155" t="s">
        <v>1791</v>
      </c>
      <c r="C615" s="158" t="s">
        <v>1597</v>
      </c>
    </row>
    <row r="616" spans="1:3" x14ac:dyDescent="0.25">
      <c r="A616" s="159">
        <v>840</v>
      </c>
      <c r="B616" s="155" t="s">
        <v>1790</v>
      </c>
      <c r="C616" s="158" t="s">
        <v>1617</v>
      </c>
    </row>
    <row r="617" spans="1:3" x14ac:dyDescent="0.25">
      <c r="A617" s="159">
        <v>841</v>
      </c>
      <c r="B617" s="155" t="s">
        <v>1791</v>
      </c>
      <c r="C617" s="158" t="s">
        <v>1597</v>
      </c>
    </row>
    <row r="618" spans="1:3" x14ac:dyDescent="0.25">
      <c r="A618" s="159">
        <v>842</v>
      </c>
      <c r="B618" s="155" t="s">
        <v>1790</v>
      </c>
      <c r="C618" s="158" t="s">
        <v>1617</v>
      </c>
    </row>
    <row r="619" spans="1:3" x14ac:dyDescent="0.25">
      <c r="A619" s="159">
        <v>843</v>
      </c>
      <c r="B619" s="155" t="s">
        <v>1791</v>
      </c>
      <c r="C619" s="158" t="s">
        <v>1597</v>
      </c>
    </row>
    <row r="620" spans="1:3" x14ac:dyDescent="0.25">
      <c r="A620" s="159">
        <v>844</v>
      </c>
      <c r="B620" s="155" t="s">
        <v>1790</v>
      </c>
      <c r="C620" s="158" t="s">
        <v>1617</v>
      </c>
    </row>
    <row r="621" spans="1:3" x14ac:dyDescent="0.25">
      <c r="A621" s="159">
        <v>845</v>
      </c>
      <c r="B621" s="155" t="s">
        <v>1791</v>
      </c>
      <c r="C621" s="158" t="s">
        <v>1597</v>
      </c>
    </row>
    <row r="622" spans="1:3" x14ac:dyDescent="0.25">
      <c r="A622" s="159">
        <v>846</v>
      </c>
      <c r="B622" s="155" t="s">
        <v>1790</v>
      </c>
      <c r="C622" s="158" t="s">
        <v>1617</v>
      </c>
    </row>
    <row r="623" spans="1:3" x14ac:dyDescent="0.25">
      <c r="A623" s="159">
        <v>847</v>
      </c>
      <c r="B623" s="155" t="s">
        <v>1791</v>
      </c>
      <c r="C623" s="158" t="s">
        <v>1597</v>
      </c>
    </row>
    <row r="624" spans="1:3" x14ac:dyDescent="0.25">
      <c r="A624" s="159">
        <v>848</v>
      </c>
      <c r="B624" s="155" t="s">
        <v>1790</v>
      </c>
      <c r="C624" s="158" t="s">
        <v>1617</v>
      </c>
    </row>
    <row r="625" spans="1:3" x14ac:dyDescent="0.25">
      <c r="A625" s="159">
        <v>849</v>
      </c>
      <c r="B625" s="155" t="s">
        <v>1791</v>
      </c>
      <c r="C625" s="158" t="s">
        <v>1597</v>
      </c>
    </row>
    <row r="626" spans="1:3" x14ac:dyDescent="0.25">
      <c r="A626" s="159">
        <v>850</v>
      </c>
      <c r="B626" s="155" t="s">
        <v>1791</v>
      </c>
      <c r="C626" s="158" t="s">
        <v>1597</v>
      </c>
    </row>
    <row r="627" spans="1:3" x14ac:dyDescent="0.25">
      <c r="A627" s="159">
        <v>851</v>
      </c>
      <c r="B627" s="155" t="s">
        <v>1791</v>
      </c>
      <c r="C627" s="158" t="s">
        <v>1597</v>
      </c>
    </row>
    <row r="628" spans="1:3" x14ac:dyDescent="0.25">
      <c r="A628" s="159">
        <v>852</v>
      </c>
      <c r="B628" s="155" t="s">
        <v>1790</v>
      </c>
      <c r="C628" s="158" t="s">
        <v>1617</v>
      </c>
    </row>
    <row r="629" spans="1:3" x14ac:dyDescent="0.25">
      <c r="A629" s="159">
        <v>853</v>
      </c>
      <c r="B629" s="155" t="s">
        <v>1790</v>
      </c>
      <c r="C629" s="158" t="s">
        <v>1617</v>
      </c>
    </row>
    <row r="630" spans="1:3" x14ac:dyDescent="0.25">
      <c r="A630" s="159">
        <v>854</v>
      </c>
      <c r="B630" s="155" t="s">
        <v>1790</v>
      </c>
      <c r="C630" s="158" t="s">
        <v>1617</v>
      </c>
    </row>
    <row r="631" spans="1:3" x14ac:dyDescent="0.25">
      <c r="A631" s="159">
        <v>855</v>
      </c>
      <c r="B631" s="155" t="s">
        <v>1790</v>
      </c>
      <c r="C631" s="158" t="s">
        <v>1617</v>
      </c>
    </row>
    <row r="632" spans="1:3" x14ac:dyDescent="0.25">
      <c r="A632" s="159">
        <v>856</v>
      </c>
      <c r="B632" s="155" t="s">
        <v>1790</v>
      </c>
      <c r="C632" s="158" t="s">
        <v>1617</v>
      </c>
    </row>
    <row r="633" spans="1:3" x14ac:dyDescent="0.25">
      <c r="A633" s="159">
        <v>857</v>
      </c>
      <c r="B633" s="155" t="s">
        <v>1790</v>
      </c>
      <c r="C633" s="158" t="s">
        <v>1617</v>
      </c>
    </row>
    <row r="634" spans="1:3" x14ac:dyDescent="0.25">
      <c r="A634" s="159">
        <v>858</v>
      </c>
      <c r="B634" s="155" t="s">
        <v>1790</v>
      </c>
      <c r="C634" s="158" t="s">
        <v>1617</v>
      </c>
    </row>
    <row r="635" spans="1:3" x14ac:dyDescent="0.25">
      <c r="A635" s="159">
        <v>859</v>
      </c>
      <c r="B635" s="155" t="s">
        <v>1790</v>
      </c>
      <c r="C635" s="158" t="s">
        <v>1617</v>
      </c>
    </row>
    <row r="636" spans="1:3" x14ac:dyDescent="0.25">
      <c r="A636" s="159">
        <v>860</v>
      </c>
      <c r="B636" s="155" t="s">
        <v>1790</v>
      </c>
      <c r="C636" s="158" t="s">
        <v>1617</v>
      </c>
    </row>
    <row r="637" spans="1:3" x14ac:dyDescent="0.25">
      <c r="A637" s="159">
        <v>861</v>
      </c>
      <c r="B637" s="155" t="s">
        <v>1790</v>
      </c>
      <c r="C637" s="158" t="s">
        <v>1617</v>
      </c>
    </row>
    <row r="638" spans="1:3" x14ac:dyDescent="0.25">
      <c r="A638" s="159">
        <v>862</v>
      </c>
      <c r="B638" s="155" t="s">
        <v>1790</v>
      </c>
      <c r="C638" s="158" t="s">
        <v>1617</v>
      </c>
    </row>
    <row r="639" spans="1:3" x14ac:dyDescent="0.25">
      <c r="A639" s="159">
        <v>863</v>
      </c>
      <c r="B639" s="155" t="s">
        <v>1790</v>
      </c>
      <c r="C639" s="158" t="s">
        <v>1617</v>
      </c>
    </row>
    <row r="640" spans="1:3" x14ac:dyDescent="0.25">
      <c r="A640" s="159">
        <v>864</v>
      </c>
      <c r="B640" s="155" t="s">
        <v>1790</v>
      </c>
      <c r="C640" s="158" t="s">
        <v>1617</v>
      </c>
    </row>
    <row r="641" spans="1:3" x14ac:dyDescent="0.25">
      <c r="A641" s="159">
        <v>865</v>
      </c>
      <c r="B641" s="155" t="s">
        <v>1790</v>
      </c>
      <c r="C641" s="158" t="s">
        <v>1617</v>
      </c>
    </row>
    <row r="642" spans="1:3" x14ac:dyDescent="0.25">
      <c r="A642" s="159">
        <v>866</v>
      </c>
      <c r="B642" s="155" t="s">
        <v>1791</v>
      </c>
      <c r="C642" s="158" t="s">
        <v>1597</v>
      </c>
    </row>
    <row r="643" spans="1:3" x14ac:dyDescent="0.25">
      <c r="A643" s="159">
        <v>867</v>
      </c>
      <c r="B643" s="155" t="s">
        <v>1790</v>
      </c>
      <c r="C643" s="158" t="s">
        <v>1617</v>
      </c>
    </row>
    <row r="644" spans="1:3" x14ac:dyDescent="0.25">
      <c r="A644" s="159">
        <v>868</v>
      </c>
      <c r="B644" s="155" t="s">
        <v>1791</v>
      </c>
      <c r="C644" s="158" t="s">
        <v>1597</v>
      </c>
    </row>
    <row r="645" spans="1:3" x14ac:dyDescent="0.25">
      <c r="A645" s="159">
        <v>869</v>
      </c>
      <c r="B645" s="155" t="s">
        <v>1790</v>
      </c>
      <c r="C645" s="158" t="s">
        <v>1617</v>
      </c>
    </row>
    <row r="646" spans="1:3" x14ac:dyDescent="0.25">
      <c r="A646" s="159">
        <v>870</v>
      </c>
      <c r="B646" s="155" t="s">
        <v>1791</v>
      </c>
      <c r="C646" s="158" t="s">
        <v>1597</v>
      </c>
    </row>
    <row r="647" spans="1:3" x14ac:dyDescent="0.25">
      <c r="A647" s="159">
        <v>871</v>
      </c>
      <c r="B647" s="155" t="s">
        <v>1790</v>
      </c>
      <c r="C647" s="158" t="s">
        <v>1617</v>
      </c>
    </row>
    <row r="648" spans="1:3" x14ac:dyDescent="0.25">
      <c r="A648" s="159">
        <v>872</v>
      </c>
      <c r="B648" s="155" t="s">
        <v>1791</v>
      </c>
      <c r="C648" s="158" t="s">
        <v>1597</v>
      </c>
    </row>
    <row r="649" spans="1:3" x14ac:dyDescent="0.25">
      <c r="A649" s="159">
        <v>873</v>
      </c>
      <c r="B649" s="155" t="s">
        <v>1790</v>
      </c>
      <c r="C649" s="158" t="s">
        <v>1617</v>
      </c>
    </row>
    <row r="650" spans="1:3" x14ac:dyDescent="0.25">
      <c r="A650" s="159">
        <v>874</v>
      </c>
      <c r="B650" s="155" t="s">
        <v>1791</v>
      </c>
      <c r="C650" s="158" t="s">
        <v>1597</v>
      </c>
    </row>
    <row r="651" spans="1:3" x14ac:dyDescent="0.25">
      <c r="A651" s="159">
        <v>875</v>
      </c>
      <c r="B651" s="155" t="s">
        <v>1790</v>
      </c>
      <c r="C651" s="158" t="s">
        <v>1617</v>
      </c>
    </row>
    <row r="652" spans="1:3" x14ac:dyDescent="0.25">
      <c r="A652" s="159">
        <v>876</v>
      </c>
      <c r="B652" s="155" t="s">
        <v>1791</v>
      </c>
      <c r="C652" s="158" t="s">
        <v>1597</v>
      </c>
    </row>
    <row r="653" spans="1:3" x14ac:dyDescent="0.25">
      <c r="A653" s="159">
        <v>877</v>
      </c>
      <c r="B653" s="155" t="s">
        <v>1790</v>
      </c>
      <c r="C653" s="158" t="s">
        <v>1617</v>
      </c>
    </row>
    <row r="654" spans="1:3" x14ac:dyDescent="0.25">
      <c r="A654" s="159">
        <v>878</v>
      </c>
      <c r="B654" s="155" t="s">
        <v>1791</v>
      </c>
      <c r="C654" s="158" t="s">
        <v>1597</v>
      </c>
    </row>
    <row r="655" spans="1:3" x14ac:dyDescent="0.25">
      <c r="A655" s="159">
        <v>879</v>
      </c>
      <c r="B655" s="155" t="s">
        <v>1790</v>
      </c>
      <c r="C655" s="158" t="s">
        <v>1617</v>
      </c>
    </row>
    <row r="656" spans="1:3" x14ac:dyDescent="0.25">
      <c r="A656" s="159">
        <v>880</v>
      </c>
      <c r="B656" s="155" t="s">
        <v>1791</v>
      </c>
      <c r="C656" s="158" t="s">
        <v>1597</v>
      </c>
    </row>
    <row r="657" spans="1:3" x14ac:dyDescent="0.25">
      <c r="A657" s="159">
        <v>881</v>
      </c>
      <c r="B657" s="155" t="s">
        <v>1790</v>
      </c>
      <c r="C657" s="158" t="s">
        <v>1617</v>
      </c>
    </row>
    <row r="658" spans="1:3" x14ac:dyDescent="0.25">
      <c r="A658" s="159">
        <v>882</v>
      </c>
      <c r="B658" s="155" t="s">
        <v>1791</v>
      </c>
      <c r="C658" s="158" t="s">
        <v>1597</v>
      </c>
    </row>
    <row r="659" spans="1:3" x14ac:dyDescent="0.25">
      <c r="A659" s="159">
        <v>883</v>
      </c>
      <c r="B659" s="155" t="s">
        <v>1790</v>
      </c>
      <c r="C659" s="158" t="s">
        <v>1617</v>
      </c>
    </row>
    <row r="660" spans="1:3" x14ac:dyDescent="0.25">
      <c r="A660" s="159">
        <v>884</v>
      </c>
      <c r="B660" s="155" t="s">
        <v>1791</v>
      </c>
      <c r="C660" s="158" t="s">
        <v>1597</v>
      </c>
    </row>
    <row r="661" spans="1:3" x14ac:dyDescent="0.25">
      <c r="A661" s="159">
        <v>885</v>
      </c>
      <c r="B661" s="155" t="s">
        <v>1790</v>
      </c>
      <c r="C661" s="158" t="s">
        <v>1617</v>
      </c>
    </row>
    <row r="662" spans="1:3" x14ac:dyDescent="0.25">
      <c r="A662" s="159">
        <v>886</v>
      </c>
      <c r="B662" s="155" t="s">
        <v>1791</v>
      </c>
      <c r="C662" s="158" t="s">
        <v>1597</v>
      </c>
    </row>
    <row r="663" spans="1:3" x14ac:dyDescent="0.25">
      <c r="A663" s="159">
        <v>887</v>
      </c>
      <c r="B663" s="155" t="s">
        <v>1790</v>
      </c>
      <c r="C663" s="158" t="s">
        <v>1617</v>
      </c>
    </row>
    <row r="664" spans="1:3" x14ac:dyDescent="0.25">
      <c r="A664" s="159">
        <v>888</v>
      </c>
      <c r="B664" s="155" t="s">
        <v>1791</v>
      </c>
      <c r="C664" s="158" t="s">
        <v>1597</v>
      </c>
    </row>
    <row r="665" spans="1:3" x14ac:dyDescent="0.25">
      <c r="A665" s="159">
        <v>889</v>
      </c>
      <c r="B665" s="155" t="s">
        <v>1790</v>
      </c>
      <c r="C665" s="158" t="s">
        <v>1617</v>
      </c>
    </row>
    <row r="666" spans="1:3" x14ac:dyDescent="0.25">
      <c r="A666" s="159">
        <v>890</v>
      </c>
      <c r="B666" s="155" t="s">
        <v>1791</v>
      </c>
      <c r="C666" s="158" t="s">
        <v>1597</v>
      </c>
    </row>
    <row r="667" spans="1:3" x14ac:dyDescent="0.25">
      <c r="A667" s="159">
        <v>891</v>
      </c>
      <c r="B667" s="155" t="s">
        <v>1791</v>
      </c>
      <c r="C667" s="158" t="s">
        <v>1597</v>
      </c>
    </row>
    <row r="668" spans="1:3" x14ac:dyDescent="0.25">
      <c r="A668" s="159">
        <v>892</v>
      </c>
      <c r="B668" s="155" t="s">
        <v>1791</v>
      </c>
      <c r="C668" s="158" t="s">
        <v>1597</v>
      </c>
    </row>
    <row r="669" spans="1:3" x14ac:dyDescent="0.25">
      <c r="A669" s="159">
        <v>893</v>
      </c>
      <c r="B669" s="155" t="s">
        <v>1791</v>
      </c>
      <c r="C669" s="158" t="s">
        <v>1597</v>
      </c>
    </row>
    <row r="670" spans="1:3" x14ac:dyDescent="0.25">
      <c r="A670" s="159">
        <v>894</v>
      </c>
      <c r="B670" s="155" t="s">
        <v>1748</v>
      </c>
      <c r="C670" s="158" t="s">
        <v>1597</v>
      </c>
    </row>
    <row r="671" spans="1:3" x14ac:dyDescent="0.25">
      <c r="A671" s="159">
        <v>895</v>
      </c>
      <c r="B671" s="155" t="s">
        <v>1748</v>
      </c>
      <c r="C671" s="158" t="s">
        <v>1597</v>
      </c>
    </row>
    <row r="672" spans="1:3" x14ac:dyDescent="0.25">
      <c r="A672" s="159">
        <v>896</v>
      </c>
      <c r="B672" s="155" t="s">
        <v>1748</v>
      </c>
      <c r="C672" s="158" t="s">
        <v>1597</v>
      </c>
    </row>
    <row r="673" spans="1:3" x14ac:dyDescent="0.25">
      <c r="A673" s="159">
        <v>897</v>
      </c>
      <c r="B673" s="155" t="s">
        <v>1791</v>
      </c>
      <c r="C673" s="158" t="s">
        <v>1597</v>
      </c>
    </row>
    <row r="674" spans="1:3" x14ac:dyDescent="0.25">
      <c r="A674" s="159">
        <v>898</v>
      </c>
      <c r="B674" s="155" t="s">
        <v>1791</v>
      </c>
      <c r="C674" s="158" t="s">
        <v>1597</v>
      </c>
    </row>
    <row r="675" spans="1:3" x14ac:dyDescent="0.25">
      <c r="A675" s="159">
        <v>899</v>
      </c>
      <c r="B675" s="155" t="s">
        <v>1792</v>
      </c>
      <c r="C675" s="158" t="s">
        <v>1597</v>
      </c>
    </row>
    <row r="676" spans="1:3" x14ac:dyDescent="0.25">
      <c r="A676" s="159">
        <v>900</v>
      </c>
      <c r="B676" s="155" t="s">
        <v>1792</v>
      </c>
      <c r="C676" s="158" t="s">
        <v>1597</v>
      </c>
    </row>
    <row r="677" spans="1:3" x14ac:dyDescent="0.25">
      <c r="A677" s="159">
        <v>901</v>
      </c>
      <c r="B677" s="155" t="s">
        <v>1792</v>
      </c>
      <c r="C677" s="158" t="s">
        <v>1597</v>
      </c>
    </row>
    <row r="678" spans="1:3" x14ac:dyDescent="0.25">
      <c r="A678" s="159">
        <v>902</v>
      </c>
      <c r="B678" s="155" t="s">
        <v>1792</v>
      </c>
      <c r="C678" s="158" t="s">
        <v>1597</v>
      </c>
    </row>
    <row r="679" spans="1:3" x14ac:dyDescent="0.25">
      <c r="A679" s="159">
        <v>903</v>
      </c>
      <c r="B679" s="155" t="s">
        <v>1792</v>
      </c>
      <c r="C679" s="158" t="s">
        <v>1597</v>
      </c>
    </row>
    <row r="680" spans="1:3" x14ac:dyDescent="0.25">
      <c r="A680" s="159">
        <v>904</v>
      </c>
      <c r="B680" s="155" t="s">
        <v>1793</v>
      </c>
      <c r="C680" s="158" t="s">
        <v>1597</v>
      </c>
    </row>
    <row r="681" spans="1:3" x14ac:dyDescent="0.25">
      <c r="A681" s="159">
        <v>905</v>
      </c>
      <c r="B681" s="155" t="s">
        <v>1793</v>
      </c>
      <c r="C681" s="158" t="s">
        <v>1597</v>
      </c>
    </row>
    <row r="682" spans="1:3" x14ac:dyDescent="0.25">
      <c r="A682" s="159">
        <v>906</v>
      </c>
      <c r="B682" s="155" t="s">
        <v>1793</v>
      </c>
      <c r="C682" s="158" t="s">
        <v>1597</v>
      </c>
    </row>
    <row r="683" spans="1:3" x14ac:dyDescent="0.25">
      <c r="A683" s="159">
        <v>907</v>
      </c>
      <c r="B683" s="155" t="s">
        <v>1794</v>
      </c>
      <c r="C683" s="158" t="s">
        <v>1597</v>
      </c>
    </row>
    <row r="684" spans="1:3" x14ac:dyDescent="0.25">
      <c r="A684" s="159">
        <v>908</v>
      </c>
      <c r="B684" s="155" t="s">
        <v>1794</v>
      </c>
      <c r="C684" s="158" t="s">
        <v>1597</v>
      </c>
    </row>
    <row r="685" spans="1:3" x14ac:dyDescent="0.25">
      <c r="A685" s="159">
        <v>909</v>
      </c>
      <c r="B685" s="155" t="s">
        <v>1794</v>
      </c>
      <c r="C685" s="158" t="s">
        <v>1597</v>
      </c>
    </row>
    <row r="686" spans="1:3" x14ac:dyDescent="0.25">
      <c r="A686" s="159">
        <v>910</v>
      </c>
      <c r="B686" s="155" t="s">
        <v>1794</v>
      </c>
      <c r="C686" s="158" t="s">
        <v>1597</v>
      </c>
    </row>
    <row r="687" spans="1:3" x14ac:dyDescent="0.25">
      <c r="A687" s="159">
        <v>911</v>
      </c>
      <c r="B687" s="155" t="s">
        <v>1794</v>
      </c>
      <c r="C687" s="158" t="s">
        <v>1597</v>
      </c>
    </row>
    <row r="688" spans="1:3" x14ac:dyDescent="0.25">
      <c r="A688" s="159">
        <v>912</v>
      </c>
      <c r="B688" s="155" t="s">
        <v>1794</v>
      </c>
      <c r="C688" s="158" t="s">
        <v>1597</v>
      </c>
    </row>
    <row r="689" spans="1:3" x14ac:dyDescent="0.25">
      <c r="A689" s="159">
        <v>913</v>
      </c>
      <c r="B689" s="155" t="s">
        <v>1794</v>
      </c>
      <c r="C689" s="158" t="s">
        <v>1597</v>
      </c>
    </row>
    <row r="690" spans="1:3" x14ac:dyDescent="0.25">
      <c r="A690" s="159">
        <v>914</v>
      </c>
      <c r="B690" s="155" t="s">
        <v>1795</v>
      </c>
      <c r="C690" s="158" t="s">
        <v>1617</v>
      </c>
    </row>
    <row r="691" spans="1:3" x14ac:dyDescent="0.25">
      <c r="A691" s="159">
        <v>915</v>
      </c>
      <c r="B691" s="155" t="s">
        <v>1748</v>
      </c>
      <c r="C691" s="158" t="s">
        <v>1617</v>
      </c>
    </row>
    <row r="692" spans="1:3" x14ac:dyDescent="0.25">
      <c r="A692" s="159">
        <v>916</v>
      </c>
      <c r="B692" s="155" t="s">
        <v>1748</v>
      </c>
      <c r="C692" s="158" t="s">
        <v>1617</v>
      </c>
    </row>
    <row r="693" spans="1:3" x14ac:dyDescent="0.25">
      <c r="A693" s="159">
        <v>917</v>
      </c>
      <c r="B693" s="155" t="s">
        <v>1748</v>
      </c>
      <c r="C693" s="158" t="s">
        <v>1617</v>
      </c>
    </row>
    <row r="694" spans="1:3" x14ac:dyDescent="0.25">
      <c r="A694" s="159">
        <v>918</v>
      </c>
      <c r="B694" s="155" t="s">
        <v>1683</v>
      </c>
      <c r="C694" s="158" t="s">
        <v>1617</v>
      </c>
    </row>
    <row r="695" spans="1:3" x14ac:dyDescent="0.25">
      <c r="A695" s="159">
        <v>919</v>
      </c>
      <c r="B695" s="155" t="s">
        <v>1796</v>
      </c>
      <c r="C695" s="158" t="s">
        <v>1617</v>
      </c>
    </row>
    <row r="696" spans="1:3" x14ac:dyDescent="0.25">
      <c r="A696" s="159">
        <v>920</v>
      </c>
      <c r="B696" s="155" t="s">
        <v>1796</v>
      </c>
      <c r="C696" s="158" t="s">
        <v>1617</v>
      </c>
    </row>
    <row r="697" spans="1:3" x14ac:dyDescent="0.25">
      <c r="A697" s="159">
        <v>922</v>
      </c>
      <c r="B697" s="155" t="s">
        <v>1706</v>
      </c>
      <c r="C697" s="158" t="s">
        <v>1617</v>
      </c>
    </row>
    <row r="698" spans="1:3" x14ac:dyDescent="0.25">
      <c r="A698" s="159">
        <v>923</v>
      </c>
      <c r="B698" s="155" t="s">
        <v>1706</v>
      </c>
      <c r="C698" s="158" t="s">
        <v>1617</v>
      </c>
    </row>
    <row r="699" spans="1:3" x14ac:dyDescent="0.25">
      <c r="A699" s="159">
        <v>924</v>
      </c>
      <c r="B699" s="155" t="s">
        <v>1706</v>
      </c>
      <c r="C699" s="158" t="s">
        <v>1617</v>
      </c>
    </row>
    <row r="700" spans="1:3" x14ac:dyDescent="0.25">
      <c r="A700" s="159">
        <v>925</v>
      </c>
      <c r="B700" s="155" t="s">
        <v>1797</v>
      </c>
      <c r="C700" s="158" t="s">
        <v>1736</v>
      </c>
    </row>
    <row r="701" spans="1:3" x14ac:dyDescent="0.25">
      <c r="A701" s="159">
        <v>926</v>
      </c>
      <c r="B701" s="155" t="s">
        <v>1737</v>
      </c>
      <c r="C701" s="158" t="s">
        <v>1736</v>
      </c>
    </row>
    <row r="702" spans="1:3" x14ac:dyDescent="0.25">
      <c r="A702" s="159">
        <v>927</v>
      </c>
      <c r="B702" s="155" t="s">
        <v>1739</v>
      </c>
      <c r="C702" s="158" t="s">
        <v>1736</v>
      </c>
    </row>
    <row r="703" spans="1:3" x14ac:dyDescent="0.25">
      <c r="A703" s="159">
        <v>928</v>
      </c>
      <c r="B703" s="155" t="s">
        <v>1738</v>
      </c>
      <c r="C703" s="158" t="s">
        <v>1736</v>
      </c>
    </row>
    <row r="704" spans="1:3" x14ac:dyDescent="0.25">
      <c r="A704" s="159">
        <v>929</v>
      </c>
      <c r="B704" s="155" t="s">
        <v>1792</v>
      </c>
      <c r="C704" s="158" t="s">
        <v>1597</v>
      </c>
    </row>
    <row r="705" spans="1:3" x14ac:dyDescent="0.25">
      <c r="A705" s="159">
        <v>930</v>
      </c>
      <c r="B705" s="155" t="s">
        <v>1792</v>
      </c>
      <c r="C705" s="158" t="s">
        <v>1597</v>
      </c>
    </row>
    <row r="706" spans="1:3" x14ac:dyDescent="0.25">
      <c r="A706" s="159">
        <v>931</v>
      </c>
      <c r="B706" s="155" t="s">
        <v>1792</v>
      </c>
      <c r="C706" s="158" t="s">
        <v>1597</v>
      </c>
    </row>
    <row r="707" spans="1:3" x14ac:dyDescent="0.25">
      <c r="A707" s="159">
        <v>932</v>
      </c>
      <c r="B707" s="155" t="s">
        <v>1798</v>
      </c>
      <c r="C707" s="158" t="s">
        <v>1617</v>
      </c>
    </row>
    <row r="708" spans="1:3" x14ac:dyDescent="0.25">
      <c r="A708" s="159">
        <v>933</v>
      </c>
      <c r="B708" s="155" t="s">
        <v>1790</v>
      </c>
      <c r="C708" s="158" t="s">
        <v>1617</v>
      </c>
    </row>
    <row r="709" spans="1:3" x14ac:dyDescent="0.25">
      <c r="A709" s="159">
        <v>934</v>
      </c>
      <c r="B709" s="155" t="s">
        <v>1791</v>
      </c>
      <c r="C709" s="158" t="s">
        <v>1597</v>
      </c>
    </row>
    <row r="710" spans="1:3" x14ac:dyDescent="0.25">
      <c r="A710" s="159">
        <v>935</v>
      </c>
      <c r="B710" s="155" t="s">
        <v>1799</v>
      </c>
      <c r="C710" s="158" t="s">
        <v>1617</v>
      </c>
    </row>
    <row r="711" spans="1:3" x14ac:dyDescent="0.25">
      <c r="A711" s="159">
        <v>936</v>
      </c>
      <c r="B711" s="155" t="s">
        <v>1799</v>
      </c>
      <c r="C711" s="158" t="s">
        <v>1617</v>
      </c>
    </row>
    <row r="712" spans="1:3" x14ac:dyDescent="0.25">
      <c r="A712" s="159">
        <v>937</v>
      </c>
      <c r="B712" s="155" t="s">
        <v>1799</v>
      </c>
      <c r="C712" s="158" t="s">
        <v>1617</v>
      </c>
    </row>
    <row r="713" spans="1:3" x14ac:dyDescent="0.25">
      <c r="A713" s="159">
        <v>938</v>
      </c>
      <c r="B713" s="155" t="s">
        <v>1799</v>
      </c>
      <c r="C713" s="158" t="s">
        <v>1617</v>
      </c>
    </row>
    <row r="714" spans="1:3" x14ac:dyDescent="0.25">
      <c r="A714" s="159">
        <v>939</v>
      </c>
      <c r="B714" s="155" t="s">
        <v>1799</v>
      </c>
      <c r="C714" s="158" t="s">
        <v>1617</v>
      </c>
    </row>
    <row r="715" spans="1:3" x14ac:dyDescent="0.25">
      <c r="A715" s="159">
        <v>940</v>
      </c>
      <c r="B715" s="155" t="s">
        <v>1800</v>
      </c>
      <c r="C715" s="158" t="s">
        <v>1758</v>
      </c>
    </row>
    <row r="716" spans="1:3" x14ac:dyDescent="0.25">
      <c r="A716" s="159">
        <v>941</v>
      </c>
      <c r="B716" s="155" t="s">
        <v>1801</v>
      </c>
      <c r="C716" s="158" t="s">
        <v>1758</v>
      </c>
    </row>
    <row r="717" spans="1:3" x14ac:dyDescent="0.25">
      <c r="A717" s="159">
        <v>942</v>
      </c>
      <c r="B717" s="155" t="s">
        <v>1652</v>
      </c>
      <c r="C717" s="158" t="s">
        <v>1617</v>
      </c>
    </row>
    <row r="718" spans="1:3" x14ac:dyDescent="0.25">
      <c r="A718" s="159">
        <v>943</v>
      </c>
      <c r="B718" s="155" t="s">
        <v>1643</v>
      </c>
      <c r="C718" s="158" t="s">
        <v>1617</v>
      </c>
    </row>
    <row r="719" spans="1:3" x14ac:dyDescent="0.25">
      <c r="A719" s="159">
        <v>944</v>
      </c>
      <c r="B719" s="155" t="s">
        <v>1643</v>
      </c>
      <c r="C719" s="158" t="s">
        <v>1617</v>
      </c>
    </row>
    <row r="720" spans="1:3" x14ac:dyDescent="0.25">
      <c r="A720" s="159">
        <v>945</v>
      </c>
      <c r="B720" s="155" t="s">
        <v>1643</v>
      </c>
      <c r="C720" s="158" t="s">
        <v>1617</v>
      </c>
    </row>
    <row r="721" spans="1:3" x14ac:dyDescent="0.25">
      <c r="A721" s="159">
        <v>946</v>
      </c>
      <c r="B721" s="155" t="s">
        <v>1643</v>
      </c>
      <c r="C721" s="158" t="s">
        <v>1617</v>
      </c>
    </row>
    <row r="722" spans="1:3" x14ac:dyDescent="0.25">
      <c r="A722" s="159">
        <v>947</v>
      </c>
      <c r="B722" s="155" t="s">
        <v>1802</v>
      </c>
      <c r="C722" s="158" t="s">
        <v>1617</v>
      </c>
    </row>
    <row r="723" spans="1:3" x14ac:dyDescent="0.25">
      <c r="A723" s="159">
        <v>948</v>
      </c>
      <c r="B723" s="155" t="s">
        <v>1803</v>
      </c>
      <c r="C723" s="158" t="s">
        <v>1617</v>
      </c>
    </row>
    <row r="724" spans="1:3" x14ac:dyDescent="0.25">
      <c r="A724" s="159">
        <v>949</v>
      </c>
      <c r="B724" s="155" t="s">
        <v>1804</v>
      </c>
      <c r="C724" s="158" t="s">
        <v>1617</v>
      </c>
    </row>
    <row r="725" spans="1:3" x14ac:dyDescent="0.25">
      <c r="A725" s="159">
        <v>950</v>
      </c>
      <c r="B725" s="155" t="s">
        <v>1805</v>
      </c>
      <c r="C725" s="158" t="s">
        <v>1597</v>
      </c>
    </row>
    <row r="726" spans="1:3" x14ac:dyDescent="0.25">
      <c r="A726" s="159">
        <v>951</v>
      </c>
      <c r="B726" s="155" t="s">
        <v>1806</v>
      </c>
      <c r="C726" s="158" t="s">
        <v>1597</v>
      </c>
    </row>
    <row r="727" spans="1:3" x14ac:dyDescent="0.25">
      <c r="A727" s="159">
        <v>952</v>
      </c>
      <c r="B727" s="155" t="s">
        <v>1807</v>
      </c>
      <c r="C727" s="158" t="s">
        <v>1617</v>
      </c>
    </row>
    <row r="728" spans="1:3" x14ac:dyDescent="0.25">
      <c r="A728" s="159">
        <v>953</v>
      </c>
      <c r="B728" s="155" t="s">
        <v>1808</v>
      </c>
      <c r="C728" s="158" t="s">
        <v>1617</v>
      </c>
    </row>
    <row r="729" spans="1:3" x14ac:dyDescent="0.25">
      <c r="A729" s="159">
        <v>954</v>
      </c>
      <c r="B729" s="155" t="s">
        <v>1809</v>
      </c>
      <c r="C729" s="158" t="s">
        <v>1617</v>
      </c>
    </row>
    <row r="730" spans="1:3" x14ac:dyDescent="0.25">
      <c r="A730" s="159">
        <v>955</v>
      </c>
      <c r="B730" s="155" t="s">
        <v>1810</v>
      </c>
      <c r="C730" s="158" t="s">
        <v>1617</v>
      </c>
    </row>
    <row r="731" spans="1:3" x14ac:dyDescent="0.25">
      <c r="A731" s="159">
        <v>956</v>
      </c>
      <c r="B731" s="155" t="s">
        <v>1811</v>
      </c>
      <c r="C731" s="158" t="s">
        <v>1617</v>
      </c>
    </row>
    <row r="732" spans="1:3" x14ac:dyDescent="0.25">
      <c r="A732" s="159">
        <v>957</v>
      </c>
      <c r="B732" s="155" t="s">
        <v>1812</v>
      </c>
      <c r="C732" s="158" t="s">
        <v>1617</v>
      </c>
    </row>
    <row r="733" spans="1:3" x14ac:dyDescent="0.25">
      <c r="A733" s="159">
        <v>958</v>
      </c>
      <c r="B733" s="155" t="s">
        <v>1813</v>
      </c>
      <c r="C733" s="158" t="s">
        <v>1617</v>
      </c>
    </row>
    <row r="734" spans="1:3" x14ac:dyDescent="0.25">
      <c r="A734" s="159">
        <v>959</v>
      </c>
      <c r="B734" s="155" t="s">
        <v>1814</v>
      </c>
      <c r="C734" s="158" t="s">
        <v>1617</v>
      </c>
    </row>
    <row r="735" spans="1:3" x14ac:dyDescent="0.25">
      <c r="A735" s="159">
        <v>960</v>
      </c>
      <c r="B735" s="155" t="s">
        <v>1815</v>
      </c>
      <c r="C735" s="158" t="s">
        <v>1617</v>
      </c>
    </row>
    <row r="736" spans="1:3" x14ac:dyDescent="0.25">
      <c r="A736" s="159">
        <v>961</v>
      </c>
      <c r="B736" s="155" t="s">
        <v>1816</v>
      </c>
      <c r="C736" s="158" t="s">
        <v>1617</v>
      </c>
    </row>
    <row r="737" spans="1:3" x14ac:dyDescent="0.25">
      <c r="A737" s="159">
        <v>962</v>
      </c>
      <c r="B737" s="155" t="s">
        <v>1817</v>
      </c>
      <c r="C737" s="158" t="s">
        <v>1617</v>
      </c>
    </row>
    <row r="738" spans="1:3" x14ac:dyDescent="0.25">
      <c r="A738" s="159">
        <v>963</v>
      </c>
      <c r="B738" s="155" t="s">
        <v>1818</v>
      </c>
      <c r="C738" s="158" t="s">
        <v>1617</v>
      </c>
    </row>
    <row r="739" spans="1:3" x14ac:dyDescent="0.25">
      <c r="A739" s="159">
        <v>964</v>
      </c>
      <c r="B739" s="155" t="s">
        <v>1819</v>
      </c>
      <c r="C739" s="158" t="s">
        <v>1617</v>
      </c>
    </row>
    <row r="740" spans="1:3" x14ac:dyDescent="0.25">
      <c r="A740" s="159">
        <v>965</v>
      </c>
      <c r="B740" s="155" t="s">
        <v>1820</v>
      </c>
      <c r="C740" s="158" t="s">
        <v>1617</v>
      </c>
    </row>
    <row r="741" spans="1:3" x14ac:dyDescent="0.25">
      <c r="A741" s="159">
        <v>966</v>
      </c>
      <c r="B741" s="155" t="s">
        <v>1663</v>
      </c>
      <c r="C741" s="158" t="s">
        <v>1597</v>
      </c>
    </row>
    <row r="742" spans="1:3" x14ac:dyDescent="0.25">
      <c r="A742" s="159">
        <v>967</v>
      </c>
      <c r="B742" s="155" t="s">
        <v>1675</v>
      </c>
      <c r="C742" s="158" t="s">
        <v>1617</v>
      </c>
    </row>
    <row r="743" spans="1:3" x14ac:dyDescent="0.25">
      <c r="A743" s="159">
        <v>968</v>
      </c>
      <c r="B743" s="155" t="s">
        <v>1675</v>
      </c>
      <c r="C743" s="158" t="s">
        <v>1617</v>
      </c>
    </row>
    <row r="744" spans="1:3" x14ac:dyDescent="0.25">
      <c r="A744" s="159">
        <v>969</v>
      </c>
      <c r="B744" s="155" t="s">
        <v>1820</v>
      </c>
      <c r="C744" s="158" t="s">
        <v>1617</v>
      </c>
    </row>
    <row r="745" spans="1:3" x14ac:dyDescent="0.25">
      <c r="A745" s="159">
        <v>970</v>
      </c>
      <c r="B745" s="155" t="s">
        <v>1631</v>
      </c>
      <c r="C745" s="158" t="s">
        <v>1617</v>
      </c>
    </row>
    <row r="746" spans="1:3" x14ac:dyDescent="0.25">
      <c r="A746" s="159">
        <v>971</v>
      </c>
      <c r="B746" s="155" t="s">
        <v>1821</v>
      </c>
      <c r="C746" s="158" t="s">
        <v>1617</v>
      </c>
    </row>
    <row r="747" spans="1:3" x14ac:dyDescent="0.25">
      <c r="A747" s="159">
        <v>972</v>
      </c>
      <c r="B747" s="155" t="s">
        <v>1822</v>
      </c>
      <c r="C747" s="158" t="s">
        <v>1617</v>
      </c>
    </row>
    <row r="748" spans="1:3" x14ac:dyDescent="0.25">
      <c r="A748" s="159">
        <v>973</v>
      </c>
      <c r="B748" s="155" t="s">
        <v>1673</v>
      </c>
      <c r="C748" s="158" t="s">
        <v>1617</v>
      </c>
    </row>
    <row r="749" spans="1:3" x14ac:dyDescent="0.25">
      <c r="A749" s="159">
        <v>974</v>
      </c>
      <c r="B749" s="155" t="s">
        <v>1699</v>
      </c>
      <c r="C749" s="158" t="s">
        <v>1617</v>
      </c>
    </row>
    <row r="750" spans="1:3" x14ac:dyDescent="0.25">
      <c r="A750" s="159">
        <v>975</v>
      </c>
      <c r="B750" s="155" t="s">
        <v>1823</v>
      </c>
      <c r="C750" s="158" t="s">
        <v>1617</v>
      </c>
    </row>
    <row r="751" spans="1:3" x14ac:dyDescent="0.25">
      <c r="A751" s="159">
        <v>976</v>
      </c>
      <c r="B751" s="155" t="s">
        <v>1824</v>
      </c>
      <c r="C751" s="158" t="s">
        <v>1617</v>
      </c>
    </row>
    <row r="752" spans="1:3" x14ac:dyDescent="0.25">
      <c r="A752" s="159">
        <v>978</v>
      </c>
      <c r="B752" s="155" t="s">
        <v>1657</v>
      </c>
      <c r="C752" s="158" t="s">
        <v>1597</v>
      </c>
    </row>
    <row r="753" spans="1:3" x14ac:dyDescent="0.25">
      <c r="A753" s="159">
        <v>979</v>
      </c>
      <c r="B753" s="155" t="s">
        <v>1696</v>
      </c>
      <c r="C753" s="158" t="s">
        <v>1597</v>
      </c>
    </row>
    <row r="754" spans="1:3" x14ac:dyDescent="0.25">
      <c r="A754" s="159">
        <v>980</v>
      </c>
      <c r="B754" s="155" t="s">
        <v>1825</v>
      </c>
      <c r="C754" s="158" t="s">
        <v>1617</v>
      </c>
    </row>
    <row r="755" spans="1:3" x14ac:dyDescent="0.25">
      <c r="A755" s="159">
        <v>981</v>
      </c>
      <c r="B755" s="155" t="s">
        <v>1826</v>
      </c>
      <c r="C755" s="158" t="s">
        <v>1597</v>
      </c>
    </row>
    <row r="756" spans="1:3" x14ac:dyDescent="0.25">
      <c r="A756" s="159">
        <v>982</v>
      </c>
      <c r="B756" s="155" t="s">
        <v>1827</v>
      </c>
      <c r="C756" s="158" t="s">
        <v>1617</v>
      </c>
    </row>
    <row r="757" spans="1:3" x14ac:dyDescent="0.25">
      <c r="A757" s="159">
        <v>983</v>
      </c>
      <c r="B757" s="155" t="s">
        <v>1828</v>
      </c>
      <c r="C757" s="158" t="s">
        <v>1617</v>
      </c>
    </row>
    <row r="758" spans="1:3" x14ac:dyDescent="0.25">
      <c r="A758" s="159">
        <v>984</v>
      </c>
      <c r="B758" s="155" t="s">
        <v>1829</v>
      </c>
      <c r="C758" s="158" t="s">
        <v>1617</v>
      </c>
    </row>
    <row r="759" spans="1:3" x14ac:dyDescent="0.25">
      <c r="A759" s="159">
        <v>985</v>
      </c>
      <c r="B759" s="155" t="s">
        <v>1830</v>
      </c>
      <c r="C759" s="158" t="s">
        <v>1617</v>
      </c>
    </row>
    <row r="760" spans="1:3" x14ac:dyDescent="0.25">
      <c r="A760" s="159">
        <v>989</v>
      </c>
      <c r="B760" s="155" t="s">
        <v>1712</v>
      </c>
      <c r="C760" s="158" t="s">
        <v>1617</v>
      </c>
    </row>
    <row r="761" spans="1:3" x14ac:dyDescent="0.25">
      <c r="A761" s="159">
        <v>990</v>
      </c>
      <c r="B761" s="155" t="s">
        <v>1713</v>
      </c>
      <c r="C761" s="158" t="s">
        <v>1597</v>
      </c>
    </row>
    <row r="762" spans="1:3" x14ac:dyDescent="0.25">
      <c r="A762" s="159">
        <v>991</v>
      </c>
      <c r="B762" s="155" t="s">
        <v>1663</v>
      </c>
      <c r="C762" s="158" t="s">
        <v>1597</v>
      </c>
    </row>
    <row r="763" spans="1:3" x14ac:dyDescent="0.25">
      <c r="A763" s="159">
        <v>996</v>
      </c>
      <c r="B763" s="155" t="s">
        <v>1743</v>
      </c>
      <c r="C763" s="158" t="s">
        <v>1617</v>
      </c>
    </row>
    <row r="764" spans="1:3" x14ac:dyDescent="0.25">
      <c r="A764" s="159">
        <v>997</v>
      </c>
      <c r="B764" s="155" t="s">
        <v>1831</v>
      </c>
      <c r="C764" s="158" t="s">
        <v>1617</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Header>&amp;C&amp;G</oddHeader>
    <oddFooter>&amp;C&amp;P of &amp;N</oddFooter>
    <firstHeader>&amp;LSSC TPP Unit Rate Lookup Table&amp;C&amp;G</firstHeader>
    <firstFooter>&amp;C&amp;P of &amp;N</first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4"/>
  <sheetViews>
    <sheetView showGridLines="0" zoomScale="80" zoomScaleNormal="80" workbookViewId="0">
      <selection activeCell="G2" sqref="G2"/>
    </sheetView>
  </sheetViews>
  <sheetFormatPr defaultRowHeight="12.5" x14ac:dyDescent="0.25"/>
  <cols>
    <col min="1" max="1" width="32.08984375" bestFit="1" customWidth="1"/>
    <col min="2" max="2" width="11.90625" bestFit="1" customWidth="1"/>
    <col min="3" max="3" width="5.453125" bestFit="1" customWidth="1"/>
    <col min="4" max="4" width="16.453125" customWidth="1"/>
    <col min="5" max="6" width="16.08984375" bestFit="1" customWidth="1"/>
  </cols>
  <sheetData>
    <row r="1" spans="1:14" x14ac:dyDescent="0.25">
      <c r="A1" s="152" t="s">
        <v>39</v>
      </c>
      <c r="B1" s="152"/>
    </row>
    <row r="2" spans="1:14" ht="36.75" customHeight="1" x14ac:dyDescent="0.25">
      <c r="A2" s="233" t="str">
        <f>Overview!B4&amp; " - Effective from "&amp;Overview!C4&amp;" - "&amp;Overview!E4&amp;" Residual Charging Bands"</f>
        <v>Southern Electric Power Distribution plc - Effective from 2027/28 - Final  Residual Charging Bands</v>
      </c>
      <c r="B2" s="234"/>
      <c r="C2" s="234"/>
      <c r="D2" s="234"/>
      <c r="E2" s="234"/>
      <c r="F2" s="235"/>
    </row>
    <row r="4" spans="1:14" ht="42" customHeight="1" x14ac:dyDescent="0.25">
      <c r="A4" s="173" t="s">
        <v>1832</v>
      </c>
      <c r="B4" s="173" t="s">
        <v>1833</v>
      </c>
      <c r="C4" s="173" t="s">
        <v>1834</v>
      </c>
      <c r="D4" s="173" t="s">
        <v>1835</v>
      </c>
      <c r="E4" s="173" t="s">
        <v>1836</v>
      </c>
      <c r="F4" s="19" t="s">
        <v>1837</v>
      </c>
    </row>
    <row r="5" spans="1:14" ht="14" x14ac:dyDescent="0.25">
      <c r="A5" s="174" t="s">
        <v>1838</v>
      </c>
      <c r="B5" s="175" t="s">
        <v>1839</v>
      </c>
      <c r="C5" s="175" t="s">
        <v>1840</v>
      </c>
      <c r="D5" s="180" t="s">
        <v>1840</v>
      </c>
      <c r="E5" s="180" t="s">
        <v>1840</v>
      </c>
      <c r="F5" s="179">
        <v>-1.1739142922507246</v>
      </c>
      <c r="L5" s="194"/>
      <c r="N5" s="194"/>
    </row>
    <row r="6" spans="1:14" ht="14.25" customHeight="1" x14ac:dyDescent="0.25">
      <c r="A6" s="272" t="s">
        <v>1841</v>
      </c>
      <c r="B6" s="175">
        <v>1</v>
      </c>
      <c r="C6" s="175" t="s">
        <v>1842</v>
      </c>
      <c r="D6" s="181">
        <v>0</v>
      </c>
      <c r="E6" s="181">
        <v>3986</v>
      </c>
      <c r="F6" s="179">
        <v>-0.40498613779725717</v>
      </c>
      <c r="K6" s="194"/>
      <c r="L6" s="194"/>
      <c r="M6" s="194"/>
      <c r="N6" s="194"/>
    </row>
    <row r="7" spans="1:14" ht="14" x14ac:dyDescent="0.25">
      <c r="A7" s="273"/>
      <c r="B7" s="175">
        <v>2</v>
      </c>
      <c r="C7" s="175" t="s">
        <v>1842</v>
      </c>
      <c r="D7" s="181">
        <v>3986</v>
      </c>
      <c r="E7" s="181">
        <v>13677</v>
      </c>
      <c r="F7" s="179">
        <v>-2.4058007901736036</v>
      </c>
      <c r="K7" s="194"/>
      <c r="L7" s="194"/>
      <c r="M7" s="194"/>
      <c r="N7" s="194"/>
    </row>
    <row r="8" spans="1:14" ht="14" x14ac:dyDescent="0.25">
      <c r="A8" s="273"/>
      <c r="B8" s="175">
        <v>3</v>
      </c>
      <c r="C8" s="175" t="s">
        <v>1842</v>
      </c>
      <c r="D8" s="181">
        <v>13677</v>
      </c>
      <c r="E8" s="181">
        <v>27543</v>
      </c>
      <c r="F8" s="179">
        <v>-6.0804053680496493</v>
      </c>
      <c r="K8" s="194"/>
      <c r="M8" s="194"/>
    </row>
    <row r="9" spans="1:14" ht="14" x14ac:dyDescent="0.25">
      <c r="A9" s="274"/>
      <c r="B9" s="175">
        <v>4</v>
      </c>
      <c r="C9" s="175" t="s">
        <v>1842</v>
      </c>
      <c r="D9" s="181">
        <v>27543</v>
      </c>
      <c r="E9" s="181" t="s">
        <v>1843</v>
      </c>
      <c r="F9" s="179">
        <v>-17.739228977775362</v>
      </c>
      <c r="I9" s="194"/>
    </row>
    <row r="10" spans="1:14" ht="14" x14ac:dyDescent="0.25">
      <c r="A10" s="272" t="s">
        <v>1844</v>
      </c>
      <c r="B10" s="175">
        <v>1</v>
      </c>
      <c r="C10" s="175" t="s">
        <v>1845</v>
      </c>
      <c r="D10" s="181">
        <v>0</v>
      </c>
      <c r="E10" s="181">
        <v>90</v>
      </c>
      <c r="F10" s="179">
        <v>-30.462240646959938</v>
      </c>
      <c r="I10" s="194"/>
    </row>
    <row r="11" spans="1:14" ht="14" x14ac:dyDescent="0.25">
      <c r="A11" s="273"/>
      <c r="B11" s="175">
        <v>2</v>
      </c>
      <c r="C11" s="175" t="s">
        <v>1845</v>
      </c>
      <c r="D11" s="181">
        <v>90</v>
      </c>
      <c r="E11" s="181">
        <v>150</v>
      </c>
      <c r="F11" s="179">
        <v>-49.851000032206507</v>
      </c>
    </row>
    <row r="12" spans="1:14" ht="14" x14ac:dyDescent="0.25">
      <c r="A12" s="273"/>
      <c r="B12" s="175">
        <v>3</v>
      </c>
      <c r="C12" s="175" t="s">
        <v>1845</v>
      </c>
      <c r="D12" s="181">
        <v>150</v>
      </c>
      <c r="E12" s="181">
        <v>250</v>
      </c>
      <c r="F12" s="179">
        <v>-87.362758840452216</v>
      </c>
    </row>
    <row r="13" spans="1:14" ht="14" x14ac:dyDescent="0.25">
      <c r="A13" s="274"/>
      <c r="B13" s="175">
        <v>4</v>
      </c>
      <c r="C13" s="175" t="s">
        <v>1845</v>
      </c>
      <c r="D13" s="181">
        <v>250</v>
      </c>
      <c r="E13" s="181" t="s">
        <v>1843</v>
      </c>
      <c r="F13" s="179">
        <v>-217.88790631310036</v>
      </c>
    </row>
    <row r="14" spans="1:14" ht="14" x14ac:dyDescent="0.25">
      <c r="A14" s="272" t="s">
        <v>1846</v>
      </c>
      <c r="B14" s="175">
        <v>1</v>
      </c>
      <c r="C14" s="175" t="s">
        <v>1845</v>
      </c>
      <c r="D14" s="181">
        <v>0</v>
      </c>
      <c r="E14" s="181">
        <v>500</v>
      </c>
      <c r="F14" s="179">
        <v>-196.48103004591133</v>
      </c>
    </row>
    <row r="15" spans="1:14" ht="14" x14ac:dyDescent="0.25">
      <c r="A15" s="273"/>
      <c r="B15" s="175">
        <v>2</v>
      </c>
      <c r="C15" s="175" t="s">
        <v>1845</v>
      </c>
      <c r="D15" s="181">
        <v>500</v>
      </c>
      <c r="E15" s="181">
        <v>1100</v>
      </c>
      <c r="F15" s="179">
        <v>-486.99060322599138</v>
      </c>
    </row>
    <row r="16" spans="1:14" ht="14" x14ac:dyDescent="0.25">
      <c r="A16" s="273"/>
      <c r="B16" s="175">
        <v>3</v>
      </c>
      <c r="C16" s="175" t="s">
        <v>1845</v>
      </c>
      <c r="D16" s="181">
        <v>1100</v>
      </c>
      <c r="E16" s="181">
        <v>2000</v>
      </c>
      <c r="F16" s="179">
        <v>-921.89564430668008</v>
      </c>
    </row>
    <row r="17" spans="1:14" ht="14" x14ac:dyDescent="0.25">
      <c r="A17" s="274"/>
      <c r="B17" s="175">
        <v>4</v>
      </c>
      <c r="C17" s="175" t="s">
        <v>1845</v>
      </c>
      <c r="D17" s="181">
        <v>2000</v>
      </c>
      <c r="E17" s="181" t="s">
        <v>1843</v>
      </c>
      <c r="F17" s="179">
        <v>-2235.4778184129882</v>
      </c>
    </row>
    <row r="18" spans="1:14" ht="14" x14ac:dyDescent="0.25">
      <c r="A18" s="275" t="s">
        <v>1847</v>
      </c>
      <c r="B18" s="175">
        <v>1</v>
      </c>
      <c r="C18" s="175" t="s">
        <v>1845</v>
      </c>
      <c r="D18" s="181">
        <v>0</v>
      </c>
      <c r="E18" s="181">
        <v>3500</v>
      </c>
      <c r="F18" s="179">
        <v>7877.5870058551718</v>
      </c>
      <c r="G18" s="194"/>
      <c r="H18" s="194"/>
      <c r="I18" s="194"/>
      <c r="L18" s="194"/>
      <c r="N18" s="194"/>
    </row>
    <row r="19" spans="1:14" ht="14" x14ac:dyDescent="0.25">
      <c r="A19" s="276"/>
      <c r="B19" s="175">
        <v>2</v>
      </c>
      <c r="C19" s="175" t="s">
        <v>1845</v>
      </c>
      <c r="D19" s="181">
        <v>3500</v>
      </c>
      <c r="E19" s="181">
        <v>11000</v>
      </c>
      <c r="F19" s="179">
        <v>42701.552703445304</v>
      </c>
      <c r="I19" s="194"/>
      <c r="J19" s="194"/>
      <c r="K19" s="194"/>
      <c r="L19" s="194"/>
      <c r="M19" s="194"/>
      <c r="N19" s="194"/>
    </row>
    <row r="20" spans="1:14" ht="14" x14ac:dyDescent="0.25">
      <c r="A20" s="276"/>
      <c r="B20" s="175">
        <v>3</v>
      </c>
      <c r="C20" s="175" t="s">
        <v>1845</v>
      </c>
      <c r="D20" s="181">
        <v>11000</v>
      </c>
      <c r="E20" s="181">
        <v>20000</v>
      </c>
      <c r="F20" s="179">
        <v>109357.25478119466</v>
      </c>
      <c r="K20" s="194"/>
      <c r="M20" s="194"/>
    </row>
    <row r="21" spans="1:14" ht="14" x14ac:dyDescent="0.25">
      <c r="A21" s="277"/>
      <c r="B21" s="175">
        <v>4</v>
      </c>
      <c r="C21" s="175" t="s">
        <v>1845</v>
      </c>
      <c r="D21" s="181">
        <v>20000</v>
      </c>
      <c r="E21" s="181" t="s">
        <v>1843</v>
      </c>
      <c r="F21" s="179">
        <v>542270.68965180975</v>
      </c>
      <c r="L21" s="194"/>
      <c r="N21" s="194"/>
    </row>
    <row r="22" spans="1:14" x14ac:dyDescent="0.25">
      <c r="A22" t="s">
        <v>1848</v>
      </c>
      <c r="I22" s="194"/>
      <c r="K22" s="194"/>
      <c r="L22" s="194"/>
      <c r="M22" s="194"/>
      <c r="N22" s="194"/>
    </row>
    <row r="23" spans="1:14" x14ac:dyDescent="0.25">
      <c r="K23" s="194"/>
      <c r="L23" s="194"/>
      <c r="M23" s="194"/>
      <c r="N23" s="194"/>
    </row>
    <row r="24" spans="1:14" x14ac:dyDescent="0.25">
      <c r="K24" s="194"/>
      <c r="M24" s="194"/>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Header>&amp;C&amp;G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zoomScale="80" zoomScaleNormal="80" workbookViewId="0">
      <selection activeCell="G2" sqref="G2"/>
    </sheetView>
  </sheetViews>
  <sheetFormatPr defaultRowHeight="12.5" x14ac:dyDescent="0.25"/>
  <cols>
    <col min="1" max="1" width="41.08984375" customWidth="1"/>
    <col min="2" max="2" width="26.90625" customWidth="1"/>
    <col min="3" max="3" width="8.984375E-2" customWidth="1"/>
    <col min="4" max="4" width="9.08984375" hidden="1" customWidth="1"/>
    <col min="5" max="5" width="0.90625" hidden="1" customWidth="1"/>
    <col min="6" max="6" width="9.08984375" hidden="1" customWidth="1"/>
  </cols>
  <sheetData>
    <row r="1" spans="1:6" x14ac:dyDescent="0.25">
      <c r="A1" s="152" t="s">
        <v>39</v>
      </c>
    </row>
    <row r="2" spans="1:6" ht="33" customHeight="1" x14ac:dyDescent="0.25">
      <c r="A2" s="222" t="str">
        <f>Overview!C4&amp;" - Effective from "&amp;Overview!D4&amp;" - "&amp;Overview!F4&amp;" TNUoS Mapping"</f>
        <v>2027/28 - Effective from 1 April 2027 -  TNUoS Mapping</v>
      </c>
      <c r="B2" s="222"/>
      <c r="C2" s="222"/>
      <c r="D2" s="222"/>
      <c r="E2" s="222"/>
      <c r="F2" s="222"/>
    </row>
    <row r="3" spans="1:6" ht="13" x14ac:dyDescent="0.25">
      <c r="A3" s="173" t="s">
        <v>1849</v>
      </c>
      <c r="B3" s="173" t="s">
        <v>1850</v>
      </c>
      <c r="C3" s="182"/>
      <c r="D3" s="182"/>
      <c r="E3" s="182"/>
      <c r="F3" s="182"/>
    </row>
    <row r="4" spans="1:6" x14ac:dyDescent="0.25">
      <c r="A4" s="183" t="s">
        <v>73</v>
      </c>
      <c r="B4" s="183" t="s">
        <v>1851</v>
      </c>
      <c r="C4" s="182"/>
      <c r="D4" s="182"/>
      <c r="E4" s="182"/>
      <c r="F4" s="182"/>
    </row>
    <row r="5" spans="1:6" x14ac:dyDescent="0.25">
      <c r="A5" s="184" t="s">
        <v>77</v>
      </c>
      <c r="B5" s="184" t="s">
        <v>1852</v>
      </c>
      <c r="C5" s="182"/>
      <c r="D5" s="182"/>
      <c r="E5" s="182"/>
      <c r="F5" s="182"/>
    </row>
    <row r="6" spans="1:6" x14ac:dyDescent="0.25">
      <c r="A6" s="184" t="s">
        <v>80</v>
      </c>
      <c r="B6" s="184" t="str">
        <f>$B$5</f>
        <v>n/a (Non-Final Demand Site)</v>
      </c>
      <c r="C6" s="182"/>
      <c r="D6" s="182"/>
      <c r="E6" s="182"/>
      <c r="F6" s="182"/>
    </row>
    <row r="7" spans="1:6" x14ac:dyDescent="0.25">
      <c r="A7" s="183" t="s">
        <v>84</v>
      </c>
      <c r="B7" s="183" t="s">
        <v>1853</v>
      </c>
      <c r="C7" s="182"/>
      <c r="D7" s="182"/>
      <c r="E7" s="182"/>
      <c r="F7" s="182"/>
    </row>
    <row r="8" spans="1:6" x14ac:dyDescent="0.25">
      <c r="A8" s="183" t="s">
        <v>87</v>
      </c>
      <c r="B8" s="183" t="s">
        <v>1854</v>
      </c>
      <c r="C8" s="182"/>
      <c r="D8" s="182"/>
      <c r="E8" s="182"/>
      <c r="F8" s="182"/>
    </row>
    <row r="9" spans="1:6" x14ac:dyDescent="0.25">
      <c r="A9" s="183" t="s">
        <v>90</v>
      </c>
      <c r="B9" s="183" t="s">
        <v>1855</v>
      </c>
      <c r="C9" s="182"/>
      <c r="D9" s="182"/>
      <c r="E9" s="182"/>
      <c r="F9" s="182"/>
    </row>
    <row r="10" spans="1:6" x14ac:dyDescent="0.25">
      <c r="A10" s="183" t="s">
        <v>93</v>
      </c>
      <c r="B10" s="183" t="s">
        <v>1856</v>
      </c>
      <c r="C10" s="182"/>
      <c r="D10" s="182"/>
      <c r="E10" s="182"/>
      <c r="F10" s="182"/>
    </row>
    <row r="11" spans="1:6" x14ac:dyDescent="0.25">
      <c r="A11" s="184" t="s">
        <v>96</v>
      </c>
      <c r="B11" s="184" t="str">
        <f t="shared" ref="B11:B12" si="0">$B$5</f>
        <v>n/a (Non-Final Demand Site)</v>
      </c>
      <c r="C11" s="182"/>
      <c r="D11" s="182"/>
      <c r="E11" s="182"/>
      <c r="F11" s="182"/>
    </row>
    <row r="12" spans="1:6" x14ac:dyDescent="0.25">
      <c r="A12" s="184" t="s">
        <v>99</v>
      </c>
      <c r="B12" s="184" t="str">
        <f t="shared" si="0"/>
        <v>n/a (Non-Final Demand Site)</v>
      </c>
      <c r="C12" s="182"/>
      <c r="D12" s="182"/>
      <c r="E12" s="182"/>
      <c r="F12" s="182"/>
    </row>
    <row r="13" spans="1:6" x14ac:dyDescent="0.25">
      <c r="A13" s="183" t="s">
        <v>101</v>
      </c>
      <c r="B13" s="183" t="s">
        <v>1857</v>
      </c>
      <c r="C13" s="182"/>
      <c r="D13" s="182"/>
      <c r="E13" s="182"/>
      <c r="F13" s="182"/>
    </row>
    <row r="14" spans="1:6" x14ac:dyDescent="0.25">
      <c r="A14" s="183" t="s">
        <v>103</v>
      </c>
      <c r="B14" s="183" t="s">
        <v>1858</v>
      </c>
      <c r="C14" s="182"/>
      <c r="D14" s="182"/>
      <c r="E14" s="182"/>
      <c r="F14" s="182"/>
    </row>
    <row r="15" spans="1:6" x14ac:dyDescent="0.25">
      <c r="A15" s="183" t="s">
        <v>105</v>
      </c>
      <c r="B15" s="183" t="s">
        <v>1859</v>
      </c>
      <c r="C15" s="182"/>
      <c r="D15" s="182"/>
      <c r="E15" s="182"/>
      <c r="F15" s="182"/>
    </row>
    <row r="16" spans="1:6" x14ac:dyDescent="0.25">
      <c r="A16" s="183" t="s">
        <v>107</v>
      </c>
      <c r="B16" s="183" t="s">
        <v>1860</v>
      </c>
      <c r="C16" s="182"/>
      <c r="D16" s="182"/>
      <c r="E16" s="182"/>
      <c r="F16" s="182"/>
    </row>
    <row r="17" spans="1:6" x14ac:dyDescent="0.25">
      <c r="A17" s="184" t="s">
        <v>109</v>
      </c>
      <c r="B17" s="184" t="str">
        <f>$B$5</f>
        <v>n/a (Non-Final Demand Site)</v>
      </c>
      <c r="C17" s="182"/>
      <c r="D17" s="182"/>
      <c r="E17" s="182"/>
      <c r="F17" s="182"/>
    </row>
    <row r="18" spans="1:6" x14ac:dyDescent="0.25">
      <c r="A18" s="183" t="s">
        <v>111</v>
      </c>
      <c r="B18" s="183" t="s">
        <v>1857</v>
      </c>
      <c r="C18" s="182"/>
      <c r="D18" s="182"/>
      <c r="E18" s="182"/>
      <c r="F18" s="182"/>
    </row>
    <row r="19" spans="1:6" x14ac:dyDescent="0.25">
      <c r="A19" s="183" t="s">
        <v>113</v>
      </c>
      <c r="B19" s="183" t="s">
        <v>1858</v>
      </c>
      <c r="C19" s="182"/>
      <c r="D19" s="182"/>
      <c r="E19" s="182"/>
      <c r="F19" s="182"/>
    </row>
    <row r="20" spans="1:6" x14ac:dyDescent="0.25">
      <c r="A20" s="183" t="s">
        <v>115</v>
      </c>
      <c r="B20" s="183" t="s">
        <v>1859</v>
      </c>
      <c r="C20" s="182"/>
      <c r="D20" s="182"/>
      <c r="E20" s="182"/>
      <c r="F20" s="182"/>
    </row>
    <row r="21" spans="1:6" x14ac:dyDescent="0.25">
      <c r="A21" s="183" t="s">
        <v>117</v>
      </c>
      <c r="B21" s="183" t="s">
        <v>1860</v>
      </c>
      <c r="C21" s="182"/>
      <c r="D21" s="182"/>
      <c r="E21" s="182"/>
      <c r="F21" s="182"/>
    </row>
    <row r="22" spans="1:6" x14ac:dyDescent="0.25">
      <c r="A22" s="184" t="s">
        <v>119</v>
      </c>
      <c r="B22" s="184" t="str">
        <f>$B$5</f>
        <v>n/a (Non-Final Demand Site)</v>
      </c>
      <c r="C22" s="182"/>
      <c r="D22" s="182"/>
      <c r="E22" s="182"/>
      <c r="F22" s="182"/>
    </row>
    <row r="23" spans="1:6" x14ac:dyDescent="0.25">
      <c r="A23" s="183" t="s">
        <v>121</v>
      </c>
      <c r="B23" s="183" t="s">
        <v>1861</v>
      </c>
      <c r="C23" s="182"/>
      <c r="D23" s="182"/>
      <c r="E23" s="182"/>
      <c r="F23" s="182"/>
    </row>
    <row r="24" spans="1:6" x14ac:dyDescent="0.25">
      <c r="A24" s="183" t="s">
        <v>123</v>
      </c>
      <c r="B24" s="183" t="s">
        <v>1862</v>
      </c>
      <c r="C24" s="182"/>
      <c r="D24" s="182"/>
      <c r="E24" s="182"/>
      <c r="F24" s="182"/>
    </row>
    <row r="25" spans="1:6" x14ac:dyDescent="0.25">
      <c r="A25" s="183" t="s">
        <v>125</v>
      </c>
      <c r="B25" s="183" t="s">
        <v>1863</v>
      </c>
      <c r="C25" s="182"/>
      <c r="D25" s="182"/>
      <c r="E25" s="182"/>
      <c r="F25" s="182"/>
    </row>
    <row r="26" spans="1:6" x14ac:dyDescent="0.25">
      <c r="A26" s="183" t="s">
        <v>127</v>
      </c>
      <c r="B26" s="183" t="s">
        <v>1864</v>
      </c>
      <c r="C26" s="182"/>
      <c r="D26" s="182"/>
      <c r="E26" s="182"/>
      <c r="F26" s="182"/>
    </row>
    <row r="27" spans="1:6" x14ac:dyDescent="0.25">
      <c r="A27" s="184" t="s">
        <v>129</v>
      </c>
      <c r="B27" s="184" t="s">
        <v>1865</v>
      </c>
      <c r="C27" s="182"/>
      <c r="D27" s="182"/>
      <c r="E27" s="182"/>
      <c r="F27" s="182"/>
    </row>
    <row r="28" spans="1:6" x14ac:dyDescent="0.25">
      <c r="A28" s="184" t="s">
        <v>132</v>
      </c>
      <c r="B28" s="184" t="str">
        <f t="shared" ref="B28:B36" si="1">$B$5</f>
        <v>n/a (Non-Final Demand Site)</v>
      </c>
      <c r="C28" s="182"/>
      <c r="D28" s="182"/>
      <c r="E28" s="182"/>
      <c r="F28" s="182"/>
    </row>
    <row r="29" spans="1:6" x14ac:dyDescent="0.25">
      <c r="A29" s="184" t="s">
        <v>134</v>
      </c>
      <c r="B29" s="184" t="str">
        <f t="shared" si="1"/>
        <v>n/a (Non-Final Demand Site)</v>
      </c>
      <c r="C29" s="182"/>
      <c r="D29" s="182"/>
      <c r="E29" s="182"/>
      <c r="F29" s="182"/>
    </row>
    <row r="30" spans="1:6" x14ac:dyDescent="0.25">
      <c r="A30" s="184" t="s">
        <v>135</v>
      </c>
      <c r="B30" s="184" t="str">
        <f t="shared" si="1"/>
        <v>n/a (Non-Final Demand Site)</v>
      </c>
      <c r="C30" s="182"/>
      <c r="D30" s="182"/>
      <c r="E30" s="182"/>
      <c r="F30" s="182"/>
    </row>
    <row r="31" spans="1:6" x14ac:dyDescent="0.25">
      <c r="A31" s="184" t="s">
        <v>137</v>
      </c>
      <c r="B31" s="184" t="str">
        <f t="shared" si="1"/>
        <v>n/a (Non-Final Demand Site)</v>
      </c>
      <c r="C31" s="182"/>
      <c r="D31" s="182"/>
      <c r="E31" s="182"/>
      <c r="F31" s="182"/>
    </row>
    <row r="32" spans="1:6" x14ac:dyDescent="0.25">
      <c r="A32" s="184" t="s">
        <v>139</v>
      </c>
      <c r="B32" s="184" t="str">
        <f t="shared" si="1"/>
        <v>n/a (Non-Final Demand Site)</v>
      </c>
      <c r="C32" s="182"/>
      <c r="D32" s="182"/>
      <c r="E32" s="182"/>
      <c r="F32" s="182"/>
    </row>
    <row r="33" spans="1:6" x14ac:dyDescent="0.25">
      <c r="A33" s="184" t="s">
        <v>141</v>
      </c>
      <c r="B33" s="184" t="str">
        <f t="shared" si="1"/>
        <v>n/a (Non-Final Demand Site)</v>
      </c>
      <c r="C33" s="182"/>
      <c r="D33" s="182"/>
      <c r="E33" s="182"/>
      <c r="F33" s="182"/>
    </row>
    <row r="34" spans="1:6" x14ac:dyDescent="0.25">
      <c r="A34" s="184" t="s">
        <v>143</v>
      </c>
      <c r="B34" s="184" t="str">
        <f t="shared" si="1"/>
        <v>n/a (Non-Final Demand Site)</v>
      </c>
      <c r="C34" s="182"/>
      <c r="D34" s="182"/>
      <c r="E34" s="182"/>
      <c r="F34" s="182"/>
    </row>
    <row r="35" spans="1:6" x14ac:dyDescent="0.25">
      <c r="A35" s="184" t="s">
        <v>145</v>
      </c>
      <c r="B35" s="184" t="str">
        <f t="shared" si="1"/>
        <v>n/a (Non-Final Demand Site)</v>
      </c>
      <c r="C35" s="182"/>
      <c r="D35" s="182"/>
      <c r="E35" s="182"/>
      <c r="F35" s="182"/>
    </row>
    <row r="36" spans="1:6" x14ac:dyDescent="0.25">
      <c r="A36" s="184" t="s">
        <v>1866</v>
      </c>
      <c r="B36" s="184" t="str">
        <f t="shared" si="1"/>
        <v>n/a (Non-Final Demand Site)</v>
      </c>
      <c r="C36" s="182"/>
      <c r="D36" s="182"/>
      <c r="E36" s="182"/>
      <c r="F36" s="182"/>
    </row>
    <row r="37" spans="1:6" x14ac:dyDescent="0.25">
      <c r="A37" s="183" t="s">
        <v>1867</v>
      </c>
      <c r="B37" s="183" t="s">
        <v>1868</v>
      </c>
      <c r="C37" s="182"/>
      <c r="D37" s="182"/>
      <c r="E37" s="182"/>
      <c r="F37" s="182"/>
    </row>
    <row r="38" spans="1:6" x14ac:dyDescent="0.25">
      <c r="A38" s="183" t="s">
        <v>1869</v>
      </c>
      <c r="B38" s="183" t="s">
        <v>1870</v>
      </c>
      <c r="C38" s="182"/>
      <c r="D38" s="182"/>
      <c r="E38" s="182"/>
      <c r="F38" s="182"/>
    </row>
    <row r="39" spans="1:6" x14ac:dyDescent="0.25">
      <c r="A39" s="183" t="s">
        <v>1871</v>
      </c>
      <c r="B39" s="183" t="s">
        <v>1872</v>
      </c>
      <c r="C39" s="182"/>
      <c r="D39" s="182"/>
      <c r="E39" s="182"/>
      <c r="F39" s="182"/>
    </row>
    <row r="40" spans="1:6" x14ac:dyDescent="0.25">
      <c r="A40" s="183" t="s">
        <v>1873</v>
      </c>
      <c r="B40" s="183" t="s">
        <v>1874</v>
      </c>
      <c r="C40" s="182"/>
      <c r="D40" s="182"/>
      <c r="E40" s="182"/>
      <c r="F40" s="182"/>
    </row>
  </sheetData>
  <mergeCells count="1">
    <mergeCell ref="A2:F2"/>
  </mergeCells>
  <hyperlinks>
    <hyperlink ref="A1" location="Overview!A1" display="Back to Overview" xr:uid="{564C6D85-AEA0-441E-B605-C50AC13976D7}"/>
  </hyperlinks>
  <pageMargins left="0.7" right="0.7" top="0.75" bottom="0.75" header="0.3" footer="0.3"/>
  <headerFooter>
    <oddHeader>&amp;C&amp;G</oddHeader>
  </headerFooter>
  <legacyDrawingHF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showGridLines="0" zoomScale="80" zoomScaleNormal="80" workbookViewId="0"/>
  </sheetViews>
  <sheetFormatPr defaultRowHeight="12.5" x14ac:dyDescent="0.25"/>
  <cols>
    <col min="1" max="1" width="2.453125" customWidth="1"/>
    <col min="2" max="2" width="33.54296875" customWidth="1"/>
    <col min="3" max="4" width="14.08984375" customWidth="1"/>
    <col min="5" max="9" width="12.08984375" customWidth="1"/>
    <col min="10" max="10" width="5.54296875" customWidth="1"/>
    <col min="11" max="11" width="5.453125" customWidth="1"/>
    <col min="12" max="12" width="35.453125" customWidth="1"/>
    <col min="13" max="20" width="11.54296875" customWidth="1"/>
    <col min="28" max="28" width="25" bestFit="1" customWidth="1"/>
    <col min="29" max="29" width="14.54296875" bestFit="1" customWidth="1"/>
  </cols>
  <sheetData>
    <row r="1" spans="1:154" x14ac:dyDescent="0.25">
      <c r="B1" s="94" t="s">
        <v>39</v>
      </c>
    </row>
    <row r="2" spans="1:154" s="2" customFormat="1" ht="21.75" customHeight="1" x14ac:dyDescent="0.25">
      <c r="B2" s="278" t="str">
        <f>Overview!B4&amp; " - Effective from "&amp;Overview!D4&amp;" - "&amp;Overview!E4</f>
        <v xml:space="preserve">Southern Electric Power Distribution plc - Effective from 1 April 2027 - Final </v>
      </c>
      <c r="C2" s="279"/>
      <c r="D2" s="279"/>
      <c r="E2" s="279"/>
      <c r="F2" s="279"/>
      <c r="G2" s="279"/>
      <c r="H2" s="279"/>
      <c r="I2" s="279"/>
      <c r="J2" s="279"/>
      <c r="K2" s="279"/>
      <c r="L2" s="279"/>
      <c r="M2" s="279"/>
      <c r="N2" s="279"/>
      <c r="O2" s="279"/>
      <c r="P2" s="279"/>
      <c r="Q2" s="279"/>
      <c r="R2" s="279"/>
      <c r="S2" s="279"/>
      <c r="T2" s="280"/>
      <c r="U2"/>
      <c r="V2"/>
      <c r="W2"/>
      <c r="X2"/>
      <c r="Y2"/>
      <c r="Z2"/>
      <c r="AA2"/>
      <c r="AB2" s="27"/>
      <c r="AC2" s="55" t="s">
        <v>65</v>
      </c>
      <c r="AD2" s="55" t="s">
        <v>66</v>
      </c>
      <c r="AE2" s="55" t="s">
        <v>67</v>
      </c>
      <c r="AF2" s="13" t="s">
        <v>68</v>
      </c>
      <c r="AG2" s="13" t="s">
        <v>69</v>
      </c>
      <c r="AH2" s="27" t="s">
        <v>70</v>
      </c>
      <c r="AI2" s="13" t="s">
        <v>71</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6" customFormat="1" ht="9" customHeight="1" x14ac:dyDescent="0.25">
      <c r="A3" s="105"/>
      <c r="B3" s="105"/>
      <c r="C3" s="105"/>
      <c r="D3" s="105"/>
      <c r="E3" s="105"/>
      <c r="F3" s="105"/>
      <c r="G3" s="105"/>
      <c r="H3" s="105"/>
      <c r="I3" s="105"/>
      <c r="J3" s="105"/>
      <c r="K3" s="105"/>
      <c r="L3"/>
      <c r="M3"/>
      <c r="N3"/>
      <c r="O3"/>
      <c r="P3"/>
      <c r="Q3"/>
      <c r="R3"/>
      <c r="S3"/>
      <c r="T3"/>
      <c r="U3"/>
      <c r="V3"/>
      <c r="W3"/>
      <c r="X3"/>
      <c r="Y3"/>
      <c r="Z3"/>
      <c r="AA3"/>
      <c r="AB3" s="15" t="s">
        <v>1838</v>
      </c>
      <c r="AC3" s="138" t="s">
        <v>1875</v>
      </c>
      <c r="AD3" s="139" t="s">
        <v>1876</v>
      </c>
      <c r="AE3" s="140" t="s">
        <v>67</v>
      </c>
      <c r="AF3" s="146" t="s">
        <v>1877</v>
      </c>
      <c r="AG3" s="141" t="s">
        <v>1878</v>
      </c>
      <c r="AH3" s="141" t="s">
        <v>1878</v>
      </c>
      <c r="AI3" s="142" t="s">
        <v>1878</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5">
      <c r="B4" s="284" t="s">
        <v>1879</v>
      </c>
      <c r="C4" s="285"/>
      <c r="D4" s="285"/>
      <c r="E4" s="285"/>
      <c r="F4" s="285"/>
      <c r="G4" s="285"/>
      <c r="H4" s="285"/>
      <c r="I4" s="286"/>
      <c r="L4" s="284" t="s">
        <v>1880</v>
      </c>
      <c r="M4" s="285"/>
      <c r="N4" s="285"/>
      <c r="O4" s="285"/>
      <c r="P4" s="285"/>
      <c r="Q4" s="285"/>
      <c r="R4" s="285"/>
      <c r="S4" s="285"/>
      <c r="T4" s="286"/>
      <c r="AB4" s="15" t="s">
        <v>1881</v>
      </c>
      <c r="AC4" s="138" t="s">
        <v>1875</v>
      </c>
      <c r="AD4" s="139" t="s">
        <v>1876</v>
      </c>
      <c r="AE4" s="140" t="s">
        <v>67</v>
      </c>
      <c r="AF4" s="141" t="s">
        <v>1878</v>
      </c>
      <c r="AG4" s="141" t="s">
        <v>1878</v>
      </c>
      <c r="AH4" s="141" t="s">
        <v>1878</v>
      </c>
      <c r="AI4" s="142" t="s">
        <v>1878</v>
      </c>
    </row>
    <row r="5" spans="1:154" ht="18" customHeight="1" x14ac:dyDescent="0.25">
      <c r="B5" s="288" t="s">
        <v>1882</v>
      </c>
      <c r="C5" s="288"/>
      <c r="D5" s="288"/>
      <c r="E5" s="288"/>
      <c r="F5" s="288"/>
      <c r="G5" s="288"/>
      <c r="H5" s="288"/>
      <c r="I5" s="288"/>
      <c r="L5" s="288" t="s">
        <v>1883</v>
      </c>
      <c r="M5" s="288"/>
      <c r="N5" s="288"/>
      <c r="O5" s="288"/>
      <c r="P5" s="288"/>
      <c r="Q5" s="288"/>
      <c r="R5" s="288"/>
      <c r="S5" s="288"/>
      <c r="T5" s="288"/>
      <c r="AB5" s="15" t="s">
        <v>1884</v>
      </c>
      <c r="AC5" s="138" t="s">
        <v>1875</v>
      </c>
      <c r="AD5" s="139" t="s">
        <v>1876</v>
      </c>
      <c r="AE5" s="140" t="s">
        <v>67</v>
      </c>
      <c r="AF5" s="146" t="s">
        <v>1877</v>
      </c>
      <c r="AG5" s="141" t="s">
        <v>1878</v>
      </c>
      <c r="AH5" s="141" t="s">
        <v>1878</v>
      </c>
      <c r="AI5" s="142" t="s">
        <v>1878</v>
      </c>
    </row>
    <row r="6" spans="1:154" s="107" customFormat="1" ht="27.75" customHeight="1" x14ac:dyDescent="0.25">
      <c r="B6" s="287" t="s">
        <v>1885</v>
      </c>
      <c r="C6" s="287"/>
      <c r="D6" s="287"/>
      <c r="E6" s="287"/>
      <c r="F6" s="287"/>
      <c r="G6" s="287"/>
      <c r="H6" s="287"/>
      <c r="I6" s="287"/>
      <c r="L6" s="287" t="s">
        <v>1886</v>
      </c>
      <c r="M6" s="287"/>
      <c r="N6" s="287"/>
      <c r="O6" s="287"/>
      <c r="P6" s="287"/>
      <c r="Q6" s="287"/>
      <c r="R6" s="287"/>
      <c r="S6" s="287"/>
      <c r="T6" s="287"/>
      <c r="AB6" s="15" t="s">
        <v>96</v>
      </c>
      <c r="AC6" s="138" t="s">
        <v>1875</v>
      </c>
      <c r="AD6" s="139" t="s">
        <v>1876</v>
      </c>
      <c r="AE6" s="140" t="s">
        <v>67</v>
      </c>
      <c r="AF6" s="141" t="s">
        <v>1878</v>
      </c>
      <c r="AG6" s="141" t="s">
        <v>1878</v>
      </c>
      <c r="AH6" s="141" t="s">
        <v>1878</v>
      </c>
      <c r="AI6" s="142" t="s">
        <v>1878</v>
      </c>
    </row>
    <row r="7" spans="1:154" ht="18" customHeight="1" x14ac:dyDescent="0.25">
      <c r="B7" s="288" t="s">
        <v>1887</v>
      </c>
      <c r="C7" s="288"/>
      <c r="D7" s="288"/>
      <c r="E7" s="288"/>
      <c r="F7" s="288"/>
      <c r="G7" s="288"/>
      <c r="H7" s="288"/>
      <c r="I7" s="288"/>
      <c r="L7" s="288" t="s">
        <v>1888</v>
      </c>
      <c r="M7" s="288"/>
      <c r="N7" s="288"/>
      <c r="O7" s="288"/>
      <c r="P7" s="288"/>
      <c r="Q7" s="288"/>
      <c r="R7" s="288"/>
      <c r="S7" s="288"/>
      <c r="T7" s="288"/>
      <c r="AB7" s="15" t="s">
        <v>1889</v>
      </c>
      <c r="AC7" s="138" t="s">
        <v>1875</v>
      </c>
      <c r="AD7" s="139" t="s">
        <v>1876</v>
      </c>
      <c r="AE7" s="140" t="s">
        <v>67</v>
      </c>
      <c r="AF7" s="146" t="s">
        <v>1877</v>
      </c>
      <c r="AG7" s="146" t="s">
        <v>1890</v>
      </c>
      <c r="AH7" s="147" t="s">
        <v>1891</v>
      </c>
      <c r="AI7" s="148" t="s">
        <v>71</v>
      </c>
    </row>
    <row r="8" spans="1:154" ht="8.25" customHeight="1" x14ac:dyDescent="0.25">
      <c r="AB8" s="15" t="s">
        <v>1892</v>
      </c>
      <c r="AC8" s="138" t="s">
        <v>1875</v>
      </c>
      <c r="AD8" s="139" t="s">
        <v>1876</v>
      </c>
      <c r="AE8" s="140" t="s">
        <v>67</v>
      </c>
      <c r="AF8" s="146" t="s">
        <v>1877</v>
      </c>
      <c r="AG8" s="146" t="s">
        <v>1890</v>
      </c>
      <c r="AH8" s="147" t="s">
        <v>1891</v>
      </c>
      <c r="AI8" s="143" t="s">
        <v>71</v>
      </c>
    </row>
    <row r="9" spans="1:154" ht="72" customHeight="1" x14ac:dyDescent="0.25">
      <c r="B9" s="108" t="s">
        <v>1893</v>
      </c>
      <c r="C9" s="109" t="str">
        <f>IFERROR(VLOOKUP($B$10,$AB$2:$AI$18,2,FALSE),AC2)</f>
        <v>Red/black unit charge
p/kWh</v>
      </c>
      <c r="D9" s="109" t="str">
        <f>IFERROR(VLOOKUP($B$10,$AB$2:$AI$18,3,FALSE),AD2)</f>
        <v>Amber/yellow unit charge
p/kWh</v>
      </c>
      <c r="E9" s="109" t="str">
        <f>IFERROR(VLOOKUP($B$10,$AB$2:$AI$18,4,FALSE),AE2)</f>
        <v>Green unit charge
p/kWh</v>
      </c>
      <c r="F9" s="109" t="str">
        <f>IFERROR(VLOOKUP($B$10,$AB$2:$AI$18,5,FALSE),AF2)</f>
        <v>Fixed charge p/MPAN/day</v>
      </c>
      <c r="G9" s="109" t="str">
        <f>IFERROR(VLOOKUP($B$10,$AB$2:$AI$18,6,FALSE),AG2)</f>
        <v>Capacity charge p/kVA/day</v>
      </c>
      <c r="H9" s="109" t="str">
        <f>IFERROR(VLOOKUP($B$10,$AB$2:$AI$18,7,FALSE),AH2)</f>
        <v>Exceeded capacity charge
p/kVA/day</v>
      </c>
      <c r="I9" s="109" t="str">
        <f>IFERROR(VLOOKUP($B$10,$AB$2:$AI$18,8,FALSE),AI2)</f>
        <v>Reactive power charge
p/kVArh</v>
      </c>
      <c r="L9" s="108" t="s">
        <v>1894</v>
      </c>
      <c r="M9" s="125" t="str">
        <f>'Annex 2 Designated EHV charges'!G9</f>
        <v>Import
Super Red
unit charge
(p/kWh)</v>
      </c>
      <c r="N9" s="125" t="str">
        <f>'Annex 2 Designated EHV charges'!H9</f>
        <v>Import
fixed charge
(p/day)</v>
      </c>
      <c r="O9" s="125" t="str">
        <f>'Annex 2 Designated EHV charges'!I9</f>
        <v>Import
capacity charge
(p/kVA/day)</v>
      </c>
      <c r="P9" s="125" t="str">
        <f>'Annex 2 Designated EHV charges'!J9</f>
        <v>Import
exceeded capacity charge
(p/kVA/day)</v>
      </c>
      <c r="Q9" s="126" t="str">
        <f>'Annex 2 Designated EHV charges'!K9</f>
        <v>Export
Super Red
unit charge
(p/kWh)</v>
      </c>
      <c r="R9" s="126" t="str">
        <f>'Annex 2 Designated EHV charges'!L9</f>
        <v>Export
fixed charge
(p/day)</v>
      </c>
      <c r="S9" s="126" t="str">
        <f>'Annex 2 Designated EHV charges'!M9</f>
        <v>Export
capacity charge
(p/kVA/day)</v>
      </c>
      <c r="T9" s="126" t="str">
        <f>'Annex 2 Designated EHV charges'!N9</f>
        <v>Export
exceeded capacity charge
(p/kVA/day)</v>
      </c>
      <c r="AB9" s="15" t="s">
        <v>1895</v>
      </c>
      <c r="AC9" s="138" t="s">
        <v>1875</v>
      </c>
      <c r="AD9" s="139" t="s">
        <v>1876</v>
      </c>
      <c r="AE9" s="140" t="s">
        <v>67</v>
      </c>
      <c r="AF9" s="146" t="s">
        <v>1877</v>
      </c>
      <c r="AG9" s="146" t="s">
        <v>1890</v>
      </c>
      <c r="AH9" s="147" t="s">
        <v>1891</v>
      </c>
      <c r="AI9" s="143" t="s">
        <v>71</v>
      </c>
    </row>
    <row r="10" spans="1:154" ht="30" customHeight="1" x14ac:dyDescent="0.25">
      <c r="B10" s="99"/>
      <c r="C10" s="123" t="str">
        <f>IFERROR(VLOOKUP($B$10,'Annex 1 LV, HV and UMS charges'!$A:$K,4,FALSE),"")</f>
        <v/>
      </c>
      <c r="D10" s="124" t="str">
        <f>IFERROR(VLOOKUP($B$10,'Annex 1 LV, HV and UMS charges'!$A:$K,5,FALSE),"")</f>
        <v/>
      </c>
      <c r="E10" s="124" t="str">
        <f>IFERROR(VLOOKUP($B$10,'Annex 1 LV, HV and UMS charges'!$A:$K,6,FALSE),"")</f>
        <v/>
      </c>
      <c r="F10" s="101" t="str">
        <f>IFERROR(VLOOKUP($B$10,'Annex 1 LV, HV and UMS charges'!$A:$K,7,FALSE),"")</f>
        <v/>
      </c>
      <c r="G10" s="101" t="str">
        <f>IFERROR(VLOOKUP($B$10,'Annex 1 LV, HV and UMS charges'!$A:$K,8,FALSE),"")</f>
        <v/>
      </c>
      <c r="H10" s="101" t="str">
        <f>IFERROR(VLOOKUP($B$10,'Annex 1 LV, HV and UMS charges'!$A:$K,9,FALSE),"")</f>
        <v/>
      </c>
      <c r="I10" s="101" t="str">
        <f>IFERROR(VLOOKUP($B$10,'Annex 1 LV, HV and UMS charges'!$A:$K,10,FALSE),"")</f>
        <v/>
      </c>
      <c r="L10" s="99"/>
      <c r="M10" s="101" t="str">
        <f>IFERROR(VLOOKUP($L$10,'Annex 2 Designated EHV charges'!$E:$N,3,FALSE),"")</f>
        <v/>
      </c>
      <c r="N10" s="101" t="str">
        <f>IFERROR(VLOOKUP($L$10,'Annex 2 Designated EHV charges'!$E:$N,4,FALSE),"")</f>
        <v/>
      </c>
      <c r="O10" s="101" t="str">
        <f>IFERROR(VLOOKUP($L$10,'Annex 2 Designated EHV charges'!$E:$N,5,FALSE),"")</f>
        <v/>
      </c>
      <c r="P10" s="101" t="str">
        <f>IFERROR(VLOOKUP($L$10,'Annex 2 Designated EHV charges'!$E:$N,6,FALSE),"")</f>
        <v/>
      </c>
      <c r="Q10" s="111" t="str">
        <f>IFERROR(VLOOKUP($L$10,'Annex 2 Designated EHV charges'!$E:$N,7,FALSE),"")</f>
        <v/>
      </c>
      <c r="R10" s="111" t="str">
        <f>IFERROR(VLOOKUP($L$10,'Annex 2 Designated EHV charges'!$E:$N,8,FALSE),"")</f>
        <v/>
      </c>
      <c r="S10" s="111" t="str">
        <f>IFERROR(VLOOKUP($L$10,'Annex 2 Designated EHV charges'!$E:$N,9,FALSE),"")</f>
        <v/>
      </c>
      <c r="T10" s="111" t="str">
        <f>IFERROR(VLOOKUP($L$10,'Annex 2 Designated EHV charges'!$E:$N,10,FALSE),"")</f>
        <v/>
      </c>
      <c r="AB10" s="15" t="s">
        <v>129</v>
      </c>
      <c r="AC10" s="144" t="s">
        <v>1896</v>
      </c>
      <c r="AD10" s="145" t="s">
        <v>1897</v>
      </c>
      <c r="AE10" s="140" t="s">
        <v>67</v>
      </c>
      <c r="AF10" s="141" t="s">
        <v>1878</v>
      </c>
      <c r="AG10" s="141" t="s">
        <v>1878</v>
      </c>
      <c r="AH10" s="141" t="s">
        <v>1878</v>
      </c>
      <c r="AI10" s="141" t="s">
        <v>1878</v>
      </c>
    </row>
    <row r="11" spans="1:154" ht="7.5" customHeight="1" x14ac:dyDescent="0.25">
      <c r="AB11" s="15" t="s">
        <v>132</v>
      </c>
      <c r="AC11" s="138" t="s">
        <v>1875</v>
      </c>
      <c r="AD11" s="139" t="s">
        <v>1876</v>
      </c>
      <c r="AE11" s="140" t="s">
        <v>67</v>
      </c>
      <c r="AF11" s="146" t="s">
        <v>1877</v>
      </c>
      <c r="AG11" s="141" t="s">
        <v>1878</v>
      </c>
      <c r="AH11" s="141" t="s">
        <v>1878</v>
      </c>
      <c r="AI11" s="141" t="s">
        <v>1878</v>
      </c>
    </row>
    <row r="12" spans="1:154" ht="88.5" customHeight="1" x14ac:dyDescent="0.25">
      <c r="B12" s="112" t="s">
        <v>1898</v>
      </c>
      <c r="C12" s="109" t="str">
        <f>C9</f>
        <v>Red/black unit charge
p/kWh</v>
      </c>
      <c r="D12" s="109" t="str">
        <f>D9</f>
        <v>Amber/yellow unit charge
p/kWh</v>
      </c>
      <c r="E12" s="109" t="str">
        <f>E9</f>
        <v>Green unit charge
p/kWh</v>
      </c>
      <c r="F12" s="109" t="s">
        <v>1899</v>
      </c>
      <c r="G12" s="109" t="s">
        <v>1900</v>
      </c>
      <c r="H12" s="109" t="s">
        <v>1901</v>
      </c>
      <c r="I12" s="109" t="s">
        <v>1902</v>
      </c>
      <c r="L12" s="112" t="s">
        <v>1898</v>
      </c>
      <c r="M12" s="109" t="s">
        <v>1903</v>
      </c>
      <c r="N12" s="109" t="s">
        <v>1899</v>
      </c>
      <c r="O12" s="109" t="s">
        <v>1904</v>
      </c>
      <c r="P12" s="109" t="s">
        <v>1901</v>
      </c>
      <c r="Q12" s="110" t="s">
        <v>1905</v>
      </c>
      <c r="R12" s="110" t="s">
        <v>1899</v>
      </c>
      <c r="S12" s="110" t="s">
        <v>1906</v>
      </c>
      <c r="T12" s="110" t="s">
        <v>1901</v>
      </c>
      <c r="AB12" s="15" t="s">
        <v>134</v>
      </c>
      <c r="AC12" s="138" t="s">
        <v>1875</v>
      </c>
      <c r="AD12" s="139" t="s">
        <v>1876</v>
      </c>
      <c r="AE12" s="140" t="s">
        <v>67</v>
      </c>
      <c r="AF12" s="146" t="s">
        <v>1877</v>
      </c>
      <c r="AG12" s="141" t="s">
        <v>1878</v>
      </c>
      <c r="AH12" s="141" t="s">
        <v>1878</v>
      </c>
      <c r="AI12" s="141" t="s">
        <v>1878</v>
      </c>
    </row>
    <row r="13" spans="1:154" ht="30" customHeight="1" x14ac:dyDescent="0.25">
      <c r="B13" s="113" t="s">
        <v>1907</v>
      </c>
      <c r="C13" s="118"/>
      <c r="D13" s="118"/>
      <c r="E13" s="118"/>
      <c r="F13" s="118"/>
      <c r="G13" s="118"/>
      <c r="H13" s="118"/>
      <c r="I13" s="118"/>
      <c r="L13" s="113" t="s">
        <v>1907</v>
      </c>
      <c r="M13" s="102"/>
      <c r="N13" s="102"/>
      <c r="O13" s="102"/>
      <c r="P13" s="102"/>
      <c r="Q13" s="103"/>
      <c r="R13" s="103">
        <f>N13</f>
        <v>0</v>
      </c>
      <c r="S13" s="103"/>
      <c r="T13" s="103"/>
      <c r="AB13" s="15" t="s">
        <v>135</v>
      </c>
      <c r="AC13" s="138" t="s">
        <v>1875</v>
      </c>
      <c r="AD13" s="139" t="s">
        <v>1876</v>
      </c>
      <c r="AE13" s="140" t="s">
        <v>67</v>
      </c>
      <c r="AF13" s="146" t="s">
        <v>1877</v>
      </c>
      <c r="AG13" s="141" t="s">
        <v>1878</v>
      </c>
      <c r="AH13" s="141" t="s">
        <v>1878</v>
      </c>
      <c r="AI13" s="143" t="s">
        <v>71</v>
      </c>
    </row>
    <row r="14" spans="1:154" ht="30" customHeight="1" x14ac:dyDescent="0.25">
      <c r="B14" s="114" t="s">
        <v>1908</v>
      </c>
      <c r="C14" s="100">
        <f t="shared" ref="C14:I14" si="0">C13</f>
        <v>0</v>
      </c>
      <c r="D14" s="100">
        <f t="shared" si="0"/>
        <v>0</v>
      </c>
      <c r="E14" s="100">
        <f t="shared" si="0"/>
        <v>0</v>
      </c>
      <c r="F14" s="100">
        <f t="shared" si="0"/>
        <v>0</v>
      </c>
      <c r="G14" s="100">
        <f t="shared" si="0"/>
        <v>0</v>
      </c>
      <c r="H14" s="100">
        <f t="shared" si="0"/>
        <v>0</v>
      </c>
      <c r="I14" s="100">
        <f t="shared" si="0"/>
        <v>0</v>
      </c>
      <c r="L14" s="114" t="s">
        <v>1908</v>
      </c>
      <c r="M14" s="100">
        <f>M13</f>
        <v>0</v>
      </c>
      <c r="N14" s="100">
        <f t="shared" ref="N14:T14" si="1">N13</f>
        <v>0</v>
      </c>
      <c r="O14" s="100">
        <f t="shared" si="1"/>
        <v>0</v>
      </c>
      <c r="P14" s="100">
        <f t="shared" si="1"/>
        <v>0</v>
      </c>
      <c r="Q14" s="104">
        <f t="shared" si="1"/>
        <v>0</v>
      </c>
      <c r="R14" s="104">
        <f t="shared" si="1"/>
        <v>0</v>
      </c>
      <c r="S14" s="104">
        <f t="shared" si="1"/>
        <v>0</v>
      </c>
      <c r="T14" s="104">
        <f t="shared" si="1"/>
        <v>0</v>
      </c>
      <c r="AB14" s="15" t="s">
        <v>137</v>
      </c>
      <c r="AC14" s="138" t="s">
        <v>1875</v>
      </c>
      <c r="AD14" s="139" t="s">
        <v>1876</v>
      </c>
      <c r="AE14" s="140" t="s">
        <v>67</v>
      </c>
      <c r="AF14" s="146" t="s">
        <v>1877</v>
      </c>
      <c r="AG14" s="141" t="s">
        <v>1878</v>
      </c>
      <c r="AH14" s="141" t="s">
        <v>1878</v>
      </c>
      <c r="AI14" s="141" t="s">
        <v>1878</v>
      </c>
    </row>
    <row r="15" spans="1:154" ht="7.5" customHeight="1" x14ac:dyDescent="0.25">
      <c r="AB15" s="15" t="s">
        <v>139</v>
      </c>
      <c r="AC15" s="138" t="s">
        <v>1875</v>
      </c>
      <c r="AD15" s="139" t="s">
        <v>1876</v>
      </c>
      <c r="AE15" s="140" t="s">
        <v>67</v>
      </c>
      <c r="AF15" s="146" t="s">
        <v>1877</v>
      </c>
      <c r="AG15" s="141" t="s">
        <v>1878</v>
      </c>
      <c r="AH15" s="141" t="s">
        <v>1878</v>
      </c>
      <c r="AI15" s="143" t="s">
        <v>71</v>
      </c>
    </row>
    <row r="16" spans="1:154" ht="63.75" customHeight="1" x14ac:dyDescent="0.25">
      <c r="B16" s="112" t="s">
        <v>1909</v>
      </c>
      <c r="C16" s="109" t="s">
        <v>1910</v>
      </c>
      <c r="D16" s="109" t="s">
        <v>1911</v>
      </c>
      <c r="E16" s="109" t="s">
        <v>1912</v>
      </c>
      <c r="F16" s="109" t="s">
        <v>1913</v>
      </c>
      <c r="G16" s="109" t="s">
        <v>1914</v>
      </c>
      <c r="H16" s="109" t="s">
        <v>1915</v>
      </c>
      <c r="I16" s="109" t="s">
        <v>1916</v>
      </c>
      <c r="L16" s="112" t="s">
        <v>1909</v>
      </c>
      <c r="M16" s="109" t="s">
        <v>1917</v>
      </c>
      <c r="N16" s="109" t="s">
        <v>1918</v>
      </c>
      <c r="O16" s="109" t="s">
        <v>1919</v>
      </c>
      <c r="P16" s="109" t="s">
        <v>1920</v>
      </c>
      <c r="Q16" s="110" t="s">
        <v>1921</v>
      </c>
      <c r="R16" s="110" t="s">
        <v>1922</v>
      </c>
      <c r="S16" s="110" t="s">
        <v>1923</v>
      </c>
      <c r="T16" s="110" t="s">
        <v>1924</v>
      </c>
      <c r="AB16" s="15" t="s">
        <v>141</v>
      </c>
      <c r="AC16" s="138" t="s">
        <v>1875</v>
      </c>
      <c r="AD16" s="139" t="s">
        <v>1876</v>
      </c>
      <c r="AE16" s="140" t="s">
        <v>67</v>
      </c>
      <c r="AF16" s="146" t="s">
        <v>1877</v>
      </c>
      <c r="AG16" s="141" t="s">
        <v>1878</v>
      </c>
      <c r="AH16" s="141" t="s">
        <v>1878</v>
      </c>
      <c r="AI16" s="141" t="s">
        <v>1878</v>
      </c>
    </row>
    <row r="17" spans="2:35" ht="30" customHeight="1" x14ac:dyDescent="0.25">
      <c r="B17" s="113" t="s">
        <v>1925</v>
      </c>
      <c r="C17" s="119" t="str">
        <f>IFERROR(C10*C13/100,"")</f>
        <v/>
      </c>
      <c r="D17" s="119" t="str">
        <f t="shared" ref="D17:I17" si="2">IFERROR(D10*D13/100,"")</f>
        <v/>
      </c>
      <c r="E17" s="119" t="str">
        <f t="shared" si="2"/>
        <v/>
      </c>
      <c r="F17" s="119" t="str">
        <f t="shared" si="2"/>
        <v/>
      </c>
      <c r="G17" s="119" t="str">
        <f>IFERROR(G10*G13*F13/100,"")</f>
        <v/>
      </c>
      <c r="H17" s="119" t="str">
        <f>IFERROR(H10*H13*F13/100,"")</f>
        <v/>
      </c>
      <c r="I17" s="119" t="str">
        <f t="shared" si="2"/>
        <v/>
      </c>
      <c r="L17" s="115" t="s">
        <v>1925</v>
      </c>
      <c r="M17" s="119" t="str">
        <f>IFERROR(M10*M13/100,"")</f>
        <v/>
      </c>
      <c r="N17" s="119" t="str">
        <f>IFERROR(N10*N13/100,"")</f>
        <v/>
      </c>
      <c r="O17" s="119" t="str">
        <f>IFERROR(O10*O13*N13/100,"")</f>
        <v/>
      </c>
      <c r="P17" s="119" t="str">
        <f>IFERROR(P10*P13*N13/100,"")</f>
        <v/>
      </c>
      <c r="Q17" s="120" t="str">
        <f>IFERROR(Q10*Q13/100,"")</f>
        <v/>
      </c>
      <c r="R17" s="120" t="str">
        <f>IFERROR(R10*R13/100,"")</f>
        <v/>
      </c>
      <c r="S17" s="120" t="str">
        <f>IFERROR(S10*S13*R13/100,"")</f>
        <v/>
      </c>
      <c r="T17" s="120" t="str">
        <f>IFERROR(T10*T13*R13/100,"")</f>
        <v/>
      </c>
      <c r="AB17" s="15" t="s">
        <v>143</v>
      </c>
      <c r="AC17" s="138" t="s">
        <v>1875</v>
      </c>
      <c r="AD17" s="139" t="s">
        <v>1876</v>
      </c>
      <c r="AE17" s="140" t="s">
        <v>67</v>
      </c>
      <c r="AF17" s="146" t="s">
        <v>1877</v>
      </c>
      <c r="AG17" s="141" t="s">
        <v>1878</v>
      </c>
      <c r="AH17" s="141" t="s">
        <v>1878</v>
      </c>
      <c r="AI17" s="143" t="s">
        <v>71</v>
      </c>
    </row>
    <row r="18" spans="2:35" ht="30" customHeight="1" x14ac:dyDescent="0.25">
      <c r="B18" s="114" t="s">
        <v>1926</v>
      </c>
      <c r="C18" s="121" t="str">
        <f>IFERROR(C10*C14/100,"")</f>
        <v/>
      </c>
      <c r="D18" s="121" t="str">
        <f t="shared" ref="D18:I18" si="3">IFERROR(D10*D14/100,"")</f>
        <v/>
      </c>
      <c r="E18" s="121" t="str">
        <f t="shared" si="3"/>
        <v/>
      </c>
      <c r="F18" s="121" t="str">
        <f t="shared" si="3"/>
        <v/>
      </c>
      <c r="G18" s="121" t="str">
        <f>IFERROR(G10*G14*F14/100,"")</f>
        <v/>
      </c>
      <c r="H18" s="121" t="str">
        <f>IFERROR(H10*H14*F14/100,"")</f>
        <v/>
      </c>
      <c r="I18" s="121" t="str">
        <f t="shared" si="3"/>
        <v/>
      </c>
      <c r="L18" s="116" t="s">
        <v>1926</v>
      </c>
      <c r="M18" s="121" t="str">
        <f>IFERROR(M10*M14/100,"")</f>
        <v/>
      </c>
      <c r="N18" s="121" t="str">
        <f>IFERROR(N10*N14/100,"")</f>
        <v/>
      </c>
      <c r="O18" s="121" t="str">
        <f>IFERROR(O10*O14*N14/100,"")</f>
        <v/>
      </c>
      <c r="P18" s="121" t="str">
        <f>IFERROR(P10*P14*N14/100,"")</f>
        <v/>
      </c>
      <c r="Q18" s="122" t="str">
        <f>IFERROR(Q10*Q14/100,"")</f>
        <v/>
      </c>
      <c r="R18" s="122" t="str">
        <f>IFERROR(R10*R14/100,"")</f>
        <v/>
      </c>
      <c r="S18" s="122" t="str">
        <f>IFERROR(S10*S14*R14/100,"")</f>
        <v/>
      </c>
      <c r="T18" s="122" t="str">
        <f>IFERROR(T10*T14*R14/100,"")</f>
        <v/>
      </c>
      <c r="AB18" s="15" t="s">
        <v>145</v>
      </c>
      <c r="AC18" s="138" t="s">
        <v>1875</v>
      </c>
      <c r="AD18" s="139" t="s">
        <v>1876</v>
      </c>
      <c r="AE18" s="140" t="s">
        <v>67</v>
      </c>
      <c r="AF18" s="146" t="s">
        <v>1877</v>
      </c>
      <c r="AG18" s="141" t="s">
        <v>1878</v>
      </c>
      <c r="AH18" s="141" t="s">
        <v>1878</v>
      </c>
      <c r="AI18" s="141" t="s">
        <v>1878</v>
      </c>
    </row>
    <row r="19" spans="2:35" ht="7.5" customHeight="1" x14ac:dyDescent="0.25"/>
    <row r="20" spans="2:35" ht="39.75" customHeight="1" x14ac:dyDescent="0.25">
      <c r="C20" s="117" t="s">
        <v>1927</v>
      </c>
      <c r="M20" s="109" t="s">
        <v>1928</v>
      </c>
      <c r="N20" s="110" t="s">
        <v>1929</v>
      </c>
    </row>
    <row r="21" spans="2:35" ht="30" customHeight="1" x14ac:dyDescent="0.25">
      <c r="B21" s="113" t="s">
        <v>1925</v>
      </c>
      <c r="C21" s="119">
        <f>SUM(C17:I17)</f>
        <v>0</v>
      </c>
      <c r="L21" s="113" t="s">
        <v>1925</v>
      </c>
      <c r="M21" s="119">
        <f>SUM(M17:P17)</f>
        <v>0</v>
      </c>
      <c r="N21" s="120">
        <f>SUM(Q17:T17)</f>
        <v>0</v>
      </c>
    </row>
    <row r="22" spans="2:35" ht="30" customHeight="1" x14ac:dyDescent="0.25">
      <c r="B22" s="114" t="s">
        <v>1926</v>
      </c>
      <c r="C22" s="121">
        <f>SUM(C18:I18)</f>
        <v>0</v>
      </c>
      <c r="L22" s="114" t="s">
        <v>1926</v>
      </c>
      <c r="M22" s="121">
        <f>SUM(M18:P18)</f>
        <v>0</v>
      </c>
      <c r="N22" s="122">
        <f>SUM(Q18:T18)</f>
        <v>0</v>
      </c>
    </row>
    <row r="24" spans="2:35" ht="30.75" customHeight="1" x14ac:dyDescent="0.25">
      <c r="B24" s="281" t="s">
        <v>1930</v>
      </c>
      <c r="C24" s="282"/>
      <c r="D24" s="283"/>
      <c r="L24" s="281" t="s">
        <v>1931</v>
      </c>
      <c r="M24" s="282"/>
      <c r="N24" s="283"/>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headerFooter>
    <oddHeader>&amp;C&amp;G</oddHeader>
  </headerFooter>
  <ignoredErrors>
    <ignoredError sqref="G17:G18" formula="1"/>
    <ignoredError sqref="M14:T14 R13 C14:G14"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charges'!$A$14:$A$45</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charges'!$E$10:$E$354</xm:f>
          </x14:formula1>
          <xm:sqref>L10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8142c5-9ee5-4b85-be7a-56efc4171250">
      <Terms xmlns="http://schemas.microsoft.com/office/infopath/2007/PartnerControls"/>
    </lcf76f155ced4ddcb4097134ff3c332f>
    <TaxCatchAll xmlns="a4882ece-4f70-42ee-bd94-3531ab96d4c8" xsi:nil="true"/>
    <_ip_UnifiedCompliancePolicyUIAction xmlns="http://schemas.microsoft.com/sharepoint/v3" xsi:nil="true"/>
    <TaxKeywordTaxHTField xmlns="a4882ece-4f70-42ee-bd94-3531ab96d4c8">
      <Terms xmlns="http://schemas.microsoft.com/office/infopath/2007/PartnerControls"/>
    </TaxKeywordTaxHTField>
    <_Flow_SignoffStatus xmlns="678142c5-9ee5-4b85-be7a-56efc4171250" xsi:nil="true"/>
    <_ip_UnifiedCompliancePolicyProperties xmlns="http://schemas.microsoft.com/sharepoint/v3" xsi:nil="true"/>
    <BusinessUnit xmlns="678142c5-9ee5-4b85-be7a-56efc4171250" xsi:nil="true"/>
    <Migrated xmlns="678142c5-9ee5-4b85-be7a-56efc417125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D5651F44DB5E4CBE76FC4AEDE9EDBC" ma:contentTypeVersion="32" ma:contentTypeDescription="Create a new document." ma:contentTypeScope="" ma:versionID="e69f79657af78d22f2a6f0c1d5a33ba6">
  <xsd:schema xmlns:xsd="http://www.w3.org/2001/XMLSchema" xmlns:xs="http://www.w3.org/2001/XMLSchema" xmlns:p="http://schemas.microsoft.com/office/2006/metadata/properties" xmlns:ns1="http://schemas.microsoft.com/sharepoint/v3" xmlns:ns2="a4882ece-4f70-42ee-bd94-3531ab96d4c8" xmlns:ns3="678142c5-9ee5-4b85-be7a-56efc4171250" targetNamespace="http://schemas.microsoft.com/office/2006/metadata/properties" ma:root="true" ma:fieldsID="e1542393a5de27e72a1bccb8a3aed40b" ns1:_="" ns2:_="" ns3:_="">
    <xsd:import namespace="http://schemas.microsoft.com/sharepoint/v3"/>
    <xsd:import namespace="a4882ece-4f70-42ee-bd94-3531ab96d4c8"/>
    <xsd:import namespace="678142c5-9ee5-4b85-be7a-56efc4171250"/>
    <xsd:element name="properties">
      <xsd:complexType>
        <xsd:sequence>
          <xsd:element name="documentManagement">
            <xsd:complexType>
              <xsd:all>
                <xsd:element ref="ns2:TaxCatchAll" minOccurs="0"/>
                <xsd:element ref="ns2:TaxKeywordTaxHTFiel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1:_ip_UnifiedCompliancePolicyProperties" minOccurs="0"/>
                <xsd:element ref="ns1:_ip_UnifiedCompliancePolicyUIAction" minOccurs="0"/>
                <xsd:element ref="ns3:lcf76f155ced4ddcb4097134ff3c332f" minOccurs="0"/>
                <xsd:element ref="ns3:MediaServiceObjectDetectorVersions" minOccurs="0"/>
                <xsd:element ref="ns3:BusinessUnit" minOccurs="0"/>
                <xsd:element ref="ns3:Migrated"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82ece-4f70-42ee-bd94-3531ab96d4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714d1d0-5d9d-4710-9762-24ba22637594}" ma:internalName="TaxCatchAll" ma:showField="CatchAllData" ma:web="a4882ece-4f70-42ee-bd94-3531ab96d4c8">
      <xsd:complexType>
        <xsd:complexContent>
          <xsd:extension base="dms:MultiChoiceLookup">
            <xsd:sequence>
              <xsd:element name="Value" type="dms:Lookup" maxOccurs="unbounded" minOccurs="0" nillable="true"/>
            </xsd:sequence>
          </xsd:extension>
        </xsd:complexContent>
      </xsd:complexType>
    </xsd:element>
    <xsd:element name="TaxKeywordTaxHTField" ma:index="9" nillable="true" ma:taxonomy="true" ma:internalName="TaxKeywordTaxHTField" ma:taxonomyFieldName="TaxKeyword" ma:displayName="Enterprise Keywords" ma:readOnly="false" ma:fieldId="{23f27201-bee3-471e-b2e7-b64fd8b7ca38}" ma:taxonomyMulti="true" ma:sspId="b0fa5b73-c91b-4169-bfc8-b85bc92a6461" ma:termSetId="00000000-0000-0000-0000-000000000000" ma:anchorId="00000000-0000-0000-0000-000000000000" ma:open="true" ma:isKeyword="tru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142c5-9ee5-4b85-be7a-56efc41712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_Flow_SignoffStatus" ma:index="24" nillable="true" ma:displayName="Sign-off status" ma:internalName="Sign_x002d_off_x0020_status">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usinessUnit" ma:index="30" nillable="true" ma:displayName="Business Unit" ma:format="Dropdown" ma:indexed="true" ma:internalName="BusinessUnit">
      <xsd:simpleType>
        <xsd:restriction base="dms:Choice">
          <xsd:enumeration value="Distribution"/>
          <xsd:enumeration value="Transmission"/>
        </xsd:restriction>
      </xsd:simpleType>
    </xsd:element>
    <xsd:element name="Migrated" ma:index="31" nillable="true" ma:displayName="Migrated" ma:internalName="Migrated">
      <xsd:simpleType>
        <xsd:restriction base="dms:Text">
          <xsd:maxLength value="255"/>
        </xsd:restrictio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62C16-A7A4-4E9E-BA20-81B84A5615C4}">
  <ds:schemaRefs>
    <ds:schemaRef ds:uri="http://schemas.microsoft.com/sharepoint/v3/contenttype/forms"/>
  </ds:schemaRefs>
</ds:datastoreItem>
</file>

<file path=customXml/itemProps2.xml><?xml version="1.0" encoding="utf-8"?>
<ds:datastoreItem xmlns:ds="http://schemas.openxmlformats.org/officeDocument/2006/customXml" ds:itemID="{E3764EB4-D9D0-4D41-8671-3398BE36E750}">
  <ds:schemaRefs>
    <ds:schemaRef ds:uri="http://schemas.microsoft.com/office/2006/documentManagement/types"/>
    <ds:schemaRef ds:uri="4fb325ff-59f4-4202-984d-cc4ef0b29ee2"/>
    <ds:schemaRef ds:uri="375f405a-1d4b-4796-a028-0e90b458cbcf"/>
    <ds:schemaRef ds:uri="http://purl.org/dc/terms/"/>
    <ds:schemaRef ds:uri="http://purl.org/dc/elements/1.1/"/>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ECAF691-DB65-4F21-8C4C-356FC17764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 Power Networks</dc:creator>
  <cp:keywords/>
  <dc:description/>
  <cp:lastModifiedBy>Mott, Charles</cp:lastModifiedBy>
  <cp:revision/>
  <dcterms:created xsi:type="dcterms:W3CDTF">2009-11-12T11:38:00Z</dcterms:created>
  <dcterms:modified xsi:type="dcterms:W3CDTF">2026-10-02T14:52:34Z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ContentTypeId">
    <vt:lpwstr>0x01010015D5651F44DB5E4CBE76FC4AEDE9EDBC</vt:lpwstr>
  </property>
  <property fmtid="{D5CDD505-2E9C-101B-9397-08002B2CF9AE}" pid="14" name="MediaServiceImageTags">
    <vt:lpwstr/>
  </property>
  <property fmtid="{D5CDD505-2E9C-101B-9397-08002B2CF9AE}" pid="15" name="MSIP_Label_9a1593e3-eb40-4b63-9198-a6ec3e998e52_Enabled">
    <vt:lpwstr>true</vt:lpwstr>
  </property>
  <property fmtid="{D5CDD505-2E9C-101B-9397-08002B2CF9AE}" pid="16" name="MSIP_Label_9a1593e3-eb40-4b63-9198-a6ec3e998e52_SetDate">
    <vt:lpwstr>2025-01-02T12:46:51Z</vt:lpwstr>
  </property>
  <property fmtid="{D5CDD505-2E9C-101B-9397-08002B2CF9AE}" pid="17" name="MSIP_Label_9a1593e3-eb40-4b63-9198-a6ec3e998e52_Method">
    <vt:lpwstr>Privileged</vt:lpwstr>
  </property>
  <property fmtid="{D5CDD505-2E9C-101B-9397-08002B2CF9AE}" pid="18" name="MSIP_Label_9a1593e3-eb40-4b63-9198-a6ec3e998e52_Name">
    <vt:lpwstr>9a1593e3-eb40-4b63-9198-a6ec3e998e52</vt:lpwstr>
  </property>
  <property fmtid="{D5CDD505-2E9C-101B-9397-08002B2CF9AE}" pid="19" name="MSIP_Label_9a1593e3-eb40-4b63-9198-a6ec3e998e52_SiteId">
    <vt:lpwstr>953b0f83-1ce6-45c3-82c9-1d847e372339</vt:lpwstr>
  </property>
  <property fmtid="{D5CDD505-2E9C-101B-9397-08002B2CF9AE}" pid="20" name="MSIP_Label_9a1593e3-eb40-4b63-9198-a6ec3e998e52_ActionId">
    <vt:lpwstr>e91df3db-345f-459e-901c-0e2a296fa1e0</vt:lpwstr>
  </property>
  <property fmtid="{D5CDD505-2E9C-101B-9397-08002B2CF9AE}" pid="21" name="MSIP_Label_9a1593e3-eb40-4b63-9198-a6ec3e998e52_ContentBits">
    <vt:lpwstr>4</vt:lpwstr>
  </property>
</Properties>
</file>