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6-27/Final/V1.1 26-27 LC14 &amp; SCOT updates (In-area) - February 26/"/>
    </mc:Choice>
  </mc:AlternateContent>
  <xr:revisionPtr revIDLastSave="1390" documentId="13_ncr:1_{F18BA0E7-F0E5-4932-8867-7EE9C88B0A31}" xr6:coauthVersionLast="47" xr6:coauthVersionMax="47" xr10:uidLastSave="{924B857D-46EB-461C-BA9C-00F88B54153C}"/>
  <bookViews>
    <workbookView xWindow="-108" yWindow="-108" windowWidth="23256" windowHeight="12456"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charges'!$A$9:$O$333</definedName>
    <definedName name="_xlnm._FilterDatabase" localSheetId="3" hidden="1">'Annex 2a Import'!$A$4:$M$4</definedName>
    <definedName name="_xlnm._FilterDatabase" localSheetId="4" hidden="1">'Annex 2b Export'!$A$4:$N$253</definedName>
    <definedName name="_xlnm._FilterDatabase" localSheetId="6" hidden="1">'Annex 4 LDNO charges'!$A$13:$Q$203</definedName>
    <definedName name="_xlnm._FilterDatabase" localSheetId="7" hidden="1">'Annex 5 LLFs'!$A$352:$F$601</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charges'!$A$2:$N$159</definedName>
    <definedName name="_xlnm.Print_Area" localSheetId="3">'Annex 2a Import'!$A$2:$G$150</definedName>
    <definedName name="_xlnm.Print_Area" localSheetId="4">'Annex 2b Export'!$A$2:$G$143</definedName>
    <definedName name="_xlnm.Print_Area" localSheetId="5">'Annex 3 Preserved charges'!$A$2:$J$23</definedName>
    <definedName name="_xlnm.Print_Area" localSheetId="6">'Annex 4 LDNO charges'!$A$2:$J$9</definedName>
    <definedName name="_xlnm.Print_Area" localSheetId="7">'Annex 5 LLFs'!$A$2:$F$357</definedName>
    <definedName name="_xlnm.Print_Area" localSheetId="8">'Annex 6 New or Amended EHV'!$A$4:$P$29</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charges'!$A$2:$J$23</definedName>
    <definedName name="Z_5032A364_B81A_48DA_88DA_AB3B86B47EE9_.wvu.PrintArea" localSheetId="6" hidden="1">'Annex 4 LDNO charges'!$A$2:$I$9</definedName>
    <definedName name="Z_5032A364_B81A_48DA_88DA_AB3B86B47EE9_.wvu.PrintArea" localSheetId="7" hidden="1">'Annex 5 LLFs'!$A$3:$F$357</definedName>
    <definedName name="Z_5032A364_B81A_48DA_88DA_AB3B86B47EE9_.wvu.PrintArea" localSheetId="8" hidden="1">'Annex 6 New or Amended EHV'!$A$1:$P$29</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T10" i="15" l="1"/>
  <c r="S10" i="15"/>
  <c r="R10" i="15"/>
  <c r="Q10" i="15"/>
  <c r="P10" i="15"/>
  <c r="O10" i="15"/>
  <c r="N10" i="15"/>
  <c r="M10" i="15"/>
  <c r="R9" i="15" l="1"/>
  <c r="S9" i="15"/>
  <c r="T9" i="15"/>
  <c r="Q9" i="15"/>
  <c r="N9" i="15"/>
  <c r="O9" i="15"/>
  <c r="P9" i="15"/>
  <c r="M9" i="15"/>
  <c r="I5" i="8"/>
  <c r="J5" i="8"/>
  <c r="K5" i="8"/>
  <c r="L5" i="8"/>
  <c r="M5" i="8"/>
  <c r="N5" i="8"/>
  <c r="O5" i="8"/>
  <c r="H5" i="8"/>
  <c r="A19"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2" i="5"/>
  <c r="A2" i="4" l="1"/>
  <c r="A2" i="2" l="1"/>
  <c r="G10" i="15" s="1"/>
  <c r="I10" i="15" l="1"/>
  <c r="H10" i="15"/>
  <c r="B11" i="1"/>
  <c r="B9" i="1"/>
  <c r="H17" i="15" l="1"/>
  <c r="C14" i="15" l="1"/>
  <c r="R13" i="15" l="1"/>
  <c r="R14" i="15" s="1"/>
  <c r="N14" i="15"/>
  <c r="O14" i="15"/>
  <c r="P14" i="15"/>
  <c r="Q14" i="15"/>
  <c r="S14" i="15"/>
  <c r="T14" i="15"/>
  <c r="M14" i="15"/>
  <c r="Q17" i="15"/>
  <c r="P17" i="15"/>
  <c r="O17" i="15"/>
  <c r="N17" i="15"/>
  <c r="M17" i="15"/>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<sst xmlns="http://schemas.openxmlformats.org/spreadsheetml/2006/main" count="5275" uniqueCount="1920">
  <si>
    <t>Company and Licence name, charging year, effective from, status</t>
  </si>
  <si>
    <t>Company and Licence name</t>
  </si>
  <si>
    <t>Year</t>
  </si>
  <si>
    <t>Effective From</t>
  </si>
  <si>
    <t>Status</t>
  </si>
  <si>
    <t>Southern Electric Power Distribution plc</t>
  </si>
  <si>
    <t>2026/27</t>
  </si>
  <si>
    <t>1 April 2026</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</si>
  <si>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</si>
  <si>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</si>
  <si>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</si>
  <si>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</si>
  <si>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</si>
  <si>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</si>
  <si>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</si>
  <si>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</si>
  <si>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</si>
  <si>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</si>
  <si>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</si>
  <si>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</si>
  <si>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</si>
  <si>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</si>
  <si>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</si>
  <si>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</si>
  <si>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</si>
  <si>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</si>
  <si>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</si>
  <si>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</si>
  <si>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</si>
  <si>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</si>
  <si>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</si>
  <si>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</si>
  <si>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</si>
  <si>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</si>
  <si>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</si>
  <si>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</si>
  <si>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</si>
  <si>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</si>
  <si>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</si>
  <si>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</si>
  <si>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</si>
  <si>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</si>
  <si>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</si>
  <si>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</si>
  <si>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</si>
  <si>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</si>
  <si>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</si>
  <si>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</si>
  <si>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</si>
  <si>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</si>
  <si>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</si>
  <si>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</si>
  <si>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</si>
  <si>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</si>
  <si>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</si>
  <si>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</si>
  <si>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</si>
  <si>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</si>
  <si>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</si>
  <si>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</si>
  <si>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</si>
  <si>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</si>
  <si>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</si>
  <si>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</si>
  <si>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</si>
  <si>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</si>
  <si>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</si>
  <si>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</si>
  <si>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</si>
  <si>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</si>
  <si>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</si>
  <si>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</si>
  <si>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</si>
  <si>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</si>
  <si>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100-111, 154-157, 160-161, 456, Q55</t>
  </si>
  <si>
    <t>0, 1, 2</t>
  </si>
  <si>
    <t>124-125</t>
  </si>
  <si>
    <t>Domestic Aggregated (Related MPAN)</t>
  </si>
  <si>
    <t>115, 121, 150-153</t>
  </si>
  <si>
    <t>112-114, 116-120, 122-123</t>
  </si>
  <si>
    <t>Non-Domestic Aggregated or CT No Residual</t>
  </si>
  <si>
    <t>H00, H05, H10, H15, H20, H25, H30, H35, H40, H45, H50, H55, H60, H70, H75, H80, Q00, Q56</t>
  </si>
  <si>
    <t>0, 3, 4, 5-8</t>
  </si>
  <si>
    <t>Q35, Q40</t>
  </si>
  <si>
    <t>Non-Domestic Aggregated or CT Band 1</t>
  </si>
  <si>
    <t>H01, H06, H11, H16, H21, H26, H31, H36, H41, H46, H51, H56, H61, H71, H76, H81, Q01, Q57</t>
  </si>
  <si>
    <t>Q36, Q41</t>
  </si>
  <si>
    <t>Non-Domestic Aggregated or CT Band 2</t>
  </si>
  <si>
    <t>H02, H07, H12, H17, H22, H27, H32, H37, H42, H47, H52, H57, H62, H72, H77, H82, Q02, Q58</t>
  </si>
  <si>
    <t>Q37, Q42</t>
  </si>
  <si>
    <t>Non-Domestic Aggregated or CT Band 3</t>
  </si>
  <si>
    <t>H03, H08, H13, H18, H23, H28, H33, H38, H43, H48, H53, H58, H63, H73, H78, H83, Q03, Q59</t>
  </si>
  <si>
    <t>Q38, Q43</t>
  </si>
  <si>
    <t>Non-Domestic Aggregated or CT Band 4</t>
  </si>
  <si>
    <t>H04, H09, H14, H19, H24, H29, H34, H39, H44, H49, H54, H59, H64, H74, H79, H84, Q04, Q60</t>
  </si>
  <si>
    <t>Q39, Q44</t>
  </si>
  <si>
    <t>Non-Domestic Aggregated (related MPAN)</t>
  </si>
  <si>
    <t>140, 144</t>
  </si>
  <si>
    <t>138-139, 141-143, 145</t>
  </si>
  <si>
    <t>LV Site Specific No Residual</t>
  </si>
  <si>
    <t>H85</t>
  </si>
  <si>
    <t>LV Site Specific Band 1</t>
  </si>
  <si>
    <t>H86</t>
  </si>
  <si>
    <t>LV Site Specific Band 2</t>
  </si>
  <si>
    <t>H87</t>
  </si>
  <si>
    <t>LV Site Specific Band 3</t>
  </si>
  <si>
    <t>H88</t>
  </si>
  <si>
    <t>LV Site Specific Band 4</t>
  </si>
  <si>
    <t>H89</t>
  </si>
  <si>
    <t>LV Sub Site Specific No Residual</t>
  </si>
  <si>
    <t>H90</t>
  </si>
  <si>
    <t>LV Sub Site Specific Band 1</t>
  </si>
  <si>
    <t>H91</t>
  </si>
  <si>
    <t>LV Sub Site Specific Band 2</t>
  </si>
  <si>
    <t>H92</t>
  </si>
  <si>
    <t>LV Sub Site Specific Band 3</t>
  </si>
  <si>
    <t>H93</t>
  </si>
  <si>
    <t>LV Sub Site Specific Band 4</t>
  </si>
  <si>
    <t>H94</t>
  </si>
  <si>
    <t>HV Site Specific No Residual</t>
  </si>
  <si>
    <t>Q45</t>
  </si>
  <si>
    <t>HV Site Specific Band 1</t>
  </si>
  <si>
    <t>Q46</t>
  </si>
  <si>
    <t>HV Site Specific Band 2</t>
  </si>
  <si>
    <t>Q47</t>
  </si>
  <si>
    <t>HV Site Specific Band 3</t>
  </si>
  <si>
    <t>Q48</t>
  </si>
  <si>
    <t>HV Site Specific Band 4</t>
  </si>
  <si>
    <t>Q49</t>
  </si>
  <si>
    <t>Unmetered Supplies</t>
  </si>
  <si>
    <t>500-503, 520</t>
  </si>
  <si>
    <t>0, 1 or 8</t>
  </si>
  <si>
    <t>LV Generation Aggregated</t>
  </si>
  <si>
    <t>0 or 8</t>
  </si>
  <si>
    <t>LV Sub Generation Aggregated</t>
  </si>
  <si>
    <t>LV Generation Site Specific</t>
  </si>
  <si>
    <t>1-2, 909</t>
  </si>
  <si>
    <t>LV Generation Site Specific no RP charge</t>
  </si>
  <si>
    <t>7-8</t>
  </si>
  <si>
    <t>LV Sub Generation Site Specific</t>
  </si>
  <si>
    <t>3-4</t>
  </si>
  <si>
    <t>LV Sub Generation Site Specific no RP charge</t>
  </si>
  <si>
    <t>146-147</t>
  </si>
  <si>
    <t>HV Generation Site Specific</t>
  </si>
  <si>
    <t>5-6, 910</t>
  </si>
  <si>
    <t>HV Generation Site Specific no RP charge</t>
  </si>
  <si>
    <t>148-149</t>
  </si>
  <si>
    <t>Copy EDCM table 5001 range starting B101 and paste into G11.  Extend or reduce print area as required.</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</si>
  <si>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</si>
  <si>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</si>
  <si>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</si>
  <si>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</si>
  <si>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</si>
  <si>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</si>
  <si>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</si>
  <si>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</si>
  <si>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</si>
  <si>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</si>
  <si>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</si>
  <si>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</si>
  <si>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</si>
  <si>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</si>
  <si>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</si>
  <si>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</si>
  <si>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Tariff 1</t>
  </si>
  <si>
    <t>Tariff 2</t>
  </si>
  <si>
    <t>Tariff 3</t>
  </si>
  <si>
    <t>Tariff 4</t>
  </si>
  <si>
    <t>Tariff 5</t>
  </si>
  <si>
    <t>Tariff 6</t>
  </si>
  <si>
    <t>Tariff 7</t>
  </si>
  <si>
    <t>Tariff 8</t>
  </si>
  <si>
    <t>2000027387210, 2000054817604, 2000055899218</t>
  </si>
  <si>
    <t>2000055899236, 2000055899245, 2000055205806</t>
  </si>
  <si>
    <t>Tariff 9</t>
  </si>
  <si>
    <t>Tariff 10</t>
  </si>
  <si>
    <t>Tariff 11</t>
  </si>
  <si>
    <t>Tariff 12</t>
  </si>
  <si>
    <t>Tariff 13</t>
  </si>
  <si>
    <t>Tariff 14</t>
  </si>
  <si>
    <t>Tariff 15</t>
  </si>
  <si>
    <t>Tariff 16</t>
  </si>
  <si>
    <t>Tariff 17</t>
  </si>
  <si>
    <t>Tariff 18</t>
  </si>
  <si>
    <t>Tariff 19</t>
  </si>
  <si>
    <t>Tariff 20</t>
  </si>
  <si>
    <t>Tariff 21</t>
  </si>
  <si>
    <t>Tariff 22</t>
  </si>
  <si>
    <t>Tariff 23</t>
  </si>
  <si>
    <t>Tariff 24</t>
  </si>
  <si>
    <t>2000050275631, 2000056717878, 2000056717887</t>
  </si>
  <si>
    <t>Tariff 25</t>
  </si>
  <si>
    <t>Tariff 26</t>
  </si>
  <si>
    <t>Tariff 27</t>
  </si>
  <si>
    <t>Tariff 28</t>
  </si>
  <si>
    <t>Tariff 29</t>
  </si>
  <si>
    <t>Tariff 30</t>
  </si>
  <si>
    <t>Tariff 31</t>
  </si>
  <si>
    <t>Tariff 32</t>
  </si>
  <si>
    <t>Tariff 34</t>
  </si>
  <si>
    <t>Tariff 35</t>
  </si>
  <si>
    <t>Tariff 36</t>
  </si>
  <si>
    <t>Tariff 37</t>
  </si>
  <si>
    <t>Tariff 38</t>
  </si>
  <si>
    <t>Tariff 39</t>
  </si>
  <si>
    <t>Tariff 40</t>
  </si>
  <si>
    <t>Tariff 41</t>
  </si>
  <si>
    <t>Tariff 43</t>
  </si>
  <si>
    <t>Tariff 44</t>
  </si>
  <si>
    <t>Tariff 45</t>
  </si>
  <si>
    <t>Tariff 46</t>
  </si>
  <si>
    <t>Tariff 47</t>
  </si>
  <si>
    <t>Tariff 49</t>
  </si>
  <si>
    <t>Tariff 50</t>
  </si>
  <si>
    <t>Tariff 51</t>
  </si>
  <si>
    <t>Tariff 52</t>
  </si>
  <si>
    <t>Tariff 53</t>
  </si>
  <si>
    <t>Tariff 54</t>
  </si>
  <si>
    <t>Tariff 55</t>
  </si>
  <si>
    <t>Tariff 56</t>
  </si>
  <si>
    <t>Tariff 57</t>
  </si>
  <si>
    <t>Tariff 58</t>
  </si>
  <si>
    <t>Tariff 59</t>
  </si>
  <si>
    <t>Tariff 60</t>
  </si>
  <si>
    <t>Tariff 61</t>
  </si>
  <si>
    <t>Tariff 62</t>
  </si>
  <si>
    <t>Tariff 63</t>
  </si>
  <si>
    <t>Tariff 64</t>
  </si>
  <si>
    <t>Tariff 65</t>
  </si>
  <si>
    <t>Tariff 66</t>
  </si>
  <si>
    <t>Tariff 67</t>
  </si>
  <si>
    <t>Tariff 68</t>
  </si>
  <si>
    <t>Tariff 69</t>
  </si>
  <si>
    <t>Tariff 70</t>
  </si>
  <si>
    <t>Tariff 71</t>
  </si>
  <si>
    <t>Tariff 72</t>
  </si>
  <si>
    <t>Tariff 73</t>
  </si>
  <si>
    <t>Tariff 74</t>
  </si>
  <si>
    <t>Tariff 75</t>
  </si>
  <si>
    <t>Tariff 76</t>
  </si>
  <si>
    <t>Tariff 77</t>
  </si>
  <si>
    <t>Tariff 78</t>
  </si>
  <si>
    <t>Tariff 79</t>
  </si>
  <si>
    <t>Tariff 80</t>
  </si>
  <si>
    <t>Tariff 81</t>
  </si>
  <si>
    <t>Tariff 82</t>
  </si>
  <si>
    <t>Tariff 83</t>
  </si>
  <si>
    <t>Tariff 84</t>
  </si>
  <si>
    <t>Tariff 85</t>
  </si>
  <si>
    <t>Tariff 86</t>
  </si>
  <si>
    <t>Tariff 87</t>
  </si>
  <si>
    <t>Tariff 88</t>
  </si>
  <si>
    <t>Tariff 89</t>
  </si>
  <si>
    <t>Tariff 90</t>
  </si>
  <si>
    <t>Tariff 91</t>
  </si>
  <si>
    <t>Tariff 92</t>
  </si>
  <si>
    <t>Tariff 93</t>
  </si>
  <si>
    <t>Tariff 95</t>
  </si>
  <si>
    <t>Tariff 96</t>
  </si>
  <si>
    <t>Tariff 97</t>
  </si>
  <si>
    <t>Tariff 98</t>
  </si>
  <si>
    <t>Tariff 99</t>
  </si>
  <si>
    <t>Tariff 101</t>
  </si>
  <si>
    <t>Tariff 102</t>
  </si>
  <si>
    <t>Tariff 103</t>
  </si>
  <si>
    <t>Tariff 104</t>
  </si>
  <si>
    <t>Tariff 105</t>
  </si>
  <si>
    <t>Tariff 106</t>
  </si>
  <si>
    <t>Tariff 107</t>
  </si>
  <si>
    <t>Tariff 108</t>
  </si>
  <si>
    <t>Tariff 110</t>
  </si>
  <si>
    <t>Tariff 111</t>
  </si>
  <si>
    <t>Tariff 112</t>
  </si>
  <si>
    <t>Tariff 113</t>
  </si>
  <si>
    <t>Tariff 114</t>
  </si>
  <si>
    <t>Tariff 115</t>
  </si>
  <si>
    <t>Tariff 116</t>
  </si>
  <si>
    <t>Tariff 117</t>
  </si>
  <si>
    <t>Tariff 119</t>
  </si>
  <si>
    <t>Tariff 120</t>
  </si>
  <si>
    <t>Tariff 121</t>
  </si>
  <si>
    <t>SHP 1</t>
  </si>
  <si>
    <t>SHP 2</t>
  </si>
  <si>
    <t>Tariff 122</t>
  </si>
  <si>
    <t>Tariff 123</t>
  </si>
  <si>
    <t>Tariff 124</t>
  </si>
  <si>
    <t>Tariff 125</t>
  </si>
  <si>
    <t>Tariff 126</t>
  </si>
  <si>
    <t>Tariff 127</t>
  </si>
  <si>
    <t>Tariff 128</t>
  </si>
  <si>
    <t>Tariff 129</t>
  </si>
  <si>
    <t>Tariff 131</t>
  </si>
  <si>
    <t xml:space="preserve"> - </t>
  </si>
  <si>
    <t>Tariff 132</t>
  </si>
  <si>
    <t>Tariff 134</t>
  </si>
  <si>
    <t>Tariff 135</t>
  </si>
  <si>
    <t>Tariff 136</t>
  </si>
  <si>
    <t>Tariff 137</t>
  </si>
  <si>
    <t>Tariff 138</t>
  </si>
  <si>
    <t>Tariff 139</t>
  </si>
  <si>
    <t>Y00</t>
  </si>
  <si>
    <t>Z00</t>
  </si>
  <si>
    <t>Tariff 140</t>
  </si>
  <si>
    <t>Tariff 143</t>
  </si>
  <si>
    <t>Tariff 144</t>
  </si>
  <si>
    <t>Tariff 146</t>
  </si>
  <si>
    <t>Tariff 147</t>
  </si>
  <si>
    <t>Tariff 148</t>
  </si>
  <si>
    <t>Y29</t>
  </si>
  <si>
    <t>Z29</t>
  </si>
  <si>
    <t>Tariff 149</t>
  </si>
  <si>
    <t>Tariff 151</t>
  </si>
  <si>
    <t>Tariff 152</t>
  </si>
  <si>
    <t>Tariff 153</t>
  </si>
  <si>
    <t>Tariff 154</t>
  </si>
  <si>
    <t>Tariff 155</t>
  </si>
  <si>
    <t>Tariff 156</t>
  </si>
  <si>
    <t>Tariff 158</t>
  </si>
  <si>
    <t>Tariff 160</t>
  </si>
  <si>
    <t>Tariff 161</t>
  </si>
  <si>
    <t>Tariff 162</t>
  </si>
  <si>
    <t>Tariff 164</t>
  </si>
  <si>
    <t>Tariff 165</t>
  </si>
  <si>
    <t>Tariff 167</t>
  </si>
  <si>
    <t>Tariff 168</t>
  </si>
  <si>
    <t>Tariff 169</t>
  </si>
  <si>
    <t>Tariff 170</t>
  </si>
  <si>
    <t>Tariff 171</t>
  </si>
  <si>
    <t>Tariff 173</t>
  </si>
  <si>
    <t>Tariff 174</t>
  </si>
  <si>
    <t>Tariff 175</t>
  </si>
  <si>
    <t>Tariff 176</t>
  </si>
  <si>
    <t>Tariff 177</t>
  </si>
  <si>
    <t>Tariff 178</t>
  </si>
  <si>
    <t>Tariff 179</t>
  </si>
  <si>
    <t>Tariff 180</t>
  </si>
  <si>
    <t>Tariff 181</t>
  </si>
  <si>
    <t>Tariff 182</t>
  </si>
  <si>
    <t>Tariff 184</t>
  </si>
  <si>
    <t>Tariff 185</t>
  </si>
  <si>
    <t>Tariff 186</t>
  </si>
  <si>
    <t>Tariff 187</t>
  </si>
  <si>
    <t>Tariff 188</t>
  </si>
  <si>
    <t>Y01</t>
  </si>
  <si>
    <t>Z01</t>
  </si>
  <si>
    <t>Tariff 189</t>
  </si>
  <si>
    <t>Tariff 190</t>
  </si>
  <si>
    <t>Tariff 191</t>
  </si>
  <si>
    <t>Tariff 192</t>
  </si>
  <si>
    <t>Tariff 194</t>
  </si>
  <si>
    <t>Tariff 196</t>
  </si>
  <si>
    <t>Tariff 198</t>
  </si>
  <si>
    <t>Tariff 199</t>
  </si>
  <si>
    <t>2000055874979, 2000060638456</t>
  </si>
  <si>
    <t>Tariff 201</t>
  </si>
  <si>
    <t>Tariff 202</t>
  </si>
  <si>
    <t>Tariff 205</t>
  </si>
  <si>
    <t>2000055373760, 2000055373779, 2000055373788, 2000055373797, 2000055373802, 2000055373811, 2000055373820, 2000055373830, 2000056698230, 2000056698240, 2000056698259, 2000056698268, 2000056698277, 2000056698286, 2000056793498, 2000056793503, 2000058020371</t>
  </si>
  <si>
    <t>Tariff 206</t>
  </si>
  <si>
    <t>Tariff 208</t>
  </si>
  <si>
    <t>Tariff 209</t>
  </si>
  <si>
    <t>Tariff 212</t>
  </si>
  <si>
    <t>Tariff 213</t>
  </si>
  <si>
    <t>Tariff 214</t>
  </si>
  <si>
    <t>Tariff 215</t>
  </si>
  <si>
    <t>Tariff 218</t>
  </si>
  <si>
    <t>Tariff 219</t>
  </si>
  <si>
    <t>Tariff 220</t>
  </si>
  <si>
    <t>Y02</t>
  </si>
  <si>
    <t>Z02</t>
  </si>
  <si>
    <t>Tariff 222</t>
  </si>
  <si>
    <t>Tariff 225</t>
  </si>
  <si>
    <t>Tariff 227</t>
  </si>
  <si>
    <t>Tariff 228</t>
  </si>
  <si>
    <t>Tariff 229</t>
  </si>
  <si>
    <t>Tariff 230</t>
  </si>
  <si>
    <t>Tariff 233</t>
  </si>
  <si>
    <t>Tariff 234</t>
  </si>
  <si>
    <t>Tariff 235</t>
  </si>
  <si>
    <t>Tariff 238</t>
  </si>
  <si>
    <t>Tariff 240</t>
  </si>
  <si>
    <t>Tariff 244</t>
  </si>
  <si>
    <t>2000056580947, 2000056580956</t>
  </si>
  <si>
    <t>Tariff 246</t>
  </si>
  <si>
    <t>Tariff 247</t>
  </si>
  <si>
    <t>Tariff 248</t>
  </si>
  <si>
    <t>Tariff 249</t>
  </si>
  <si>
    <t>Tariff 250</t>
  </si>
  <si>
    <t>Tariff 251</t>
  </si>
  <si>
    <t>Tariff 252</t>
  </si>
  <si>
    <t>Tariff 253</t>
  </si>
  <si>
    <t>Tariff 254</t>
  </si>
  <si>
    <t>Tariff 255</t>
  </si>
  <si>
    <t>Tariff 256</t>
  </si>
  <si>
    <t>Tariff 257</t>
  </si>
  <si>
    <t>Tariff 258</t>
  </si>
  <si>
    <t>Tariff 260</t>
  </si>
  <si>
    <t>Tariff 262</t>
  </si>
  <si>
    <t>Y03</t>
  </si>
  <si>
    <t>Z03</t>
  </si>
  <si>
    <t>Tariff 264</t>
  </si>
  <si>
    <t>Tariff 265</t>
  </si>
  <si>
    <t>Tariff 269</t>
  </si>
  <si>
    <t>Y05</t>
  </si>
  <si>
    <t>Z05</t>
  </si>
  <si>
    <t>Tariff 270</t>
  </si>
  <si>
    <t>Tariff 275</t>
  </si>
  <si>
    <t>Y06</t>
  </si>
  <si>
    <t>Z06</t>
  </si>
  <si>
    <t>Tariff 276</t>
  </si>
  <si>
    <t>Y26</t>
  </si>
  <si>
    <t>Z26</t>
  </si>
  <si>
    <t>Tariff 277</t>
  </si>
  <si>
    <t>Tariff 279</t>
  </si>
  <si>
    <t>Tariff 280</t>
  </si>
  <si>
    <t>Tariff 283</t>
  </si>
  <si>
    <t>Y07</t>
  </si>
  <si>
    <t>Z07</t>
  </si>
  <si>
    <t>Tariff 284</t>
  </si>
  <si>
    <t>Y27</t>
  </si>
  <si>
    <t>Z27</t>
  </si>
  <si>
    <t>Tariff 286</t>
  </si>
  <si>
    <t>2000056495496, 2000056496295</t>
  </si>
  <si>
    <t>2000056495501, 2000056496300</t>
  </si>
  <si>
    <t>Tariff 291</t>
  </si>
  <si>
    <t>Y08</t>
  </si>
  <si>
    <t>Z08</t>
  </si>
  <si>
    <t>Tariff 292</t>
  </si>
  <si>
    <t>Tariff 293</t>
  </si>
  <si>
    <t>Tariff 294</t>
  </si>
  <si>
    <t>Tariff 295</t>
  </si>
  <si>
    <t>Y10</t>
  </si>
  <si>
    <t>Z10</t>
  </si>
  <si>
    <t>Tariff 296</t>
  </si>
  <si>
    <t>Tariff 300</t>
  </si>
  <si>
    <t>Y11</t>
  </si>
  <si>
    <t>Z11</t>
  </si>
  <si>
    <t>Tariff 301</t>
  </si>
  <si>
    <t>Tariff 304</t>
  </si>
  <si>
    <t>Tariff 305</t>
  </si>
  <si>
    <t>Y12</t>
  </si>
  <si>
    <t>2000056623634, 2000056638213</t>
  </si>
  <si>
    <t>Tariff 306</t>
  </si>
  <si>
    <t>Tariff 311</t>
  </si>
  <si>
    <t>Y13</t>
  </si>
  <si>
    <t>Z13</t>
  </si>
  <si>
    <t>Tariff 312</t>
  </si>
  <si>
    <t>Y14</t>
  </si>
  <si>
    <t>Z14</t>
  </si>
  <si>
    <t>Tariff 316</t>
  </si>
  <si>
    <t>Y15</t>
  </si>
  <si>
    <t>Z15</t>
  </si>
  <si>
    <t>Tariff 320</t>
  </si>
  <si>
    <t>Y16</t>
  </si>
  <si>
    <t>Z16</t>
  </si>
  <si>
    <t>Tariff 322</t>
  </si>
  <si>
    <t>Y17</t>
  </si>
  <si>
    <t>Z17</t>
  </si>
  <si>
    <t>Tariff 329</t>
  </si>
  <si>
    <t>Y18</t>
  </si>
  <si>
    <t>Z18</t>
  </si>
  <si>
    <t>Tariff 331</t>
  </si>
  <si>
    <t>Tariff 333</t>
  </si>
  <si>
    <t>Tariff 339</t>
  </si>
  <si>
    <t>Tariff 340</t>
  </si>
  <si>
    <t>Tariff 341</t>
  </si>
  <si>
    <t>Tariff 342</t>
  </si>
  <si>
    <t>Tariff 343</t>
  </si>
  <si>
    <t>Tariff 344</t>
  </si>
  <si>
    <t>Y20</t>
  </si>
  <si>
    <t>Z20</t>
  </si>
  <si>
    <t>Tariff 346</t>
  </si>
  <si>
    <t>Y21</t>
  </si>
  <si>
    <t>Z21</t>
  </si>
  <si>
    <t>Tariff 347</t>
  </si>
  <si>
    <t>Y31</t>
  </si>
  <si>
    <t>Z31</t>
  </si>
  <si>
    <t>Tariff 348</t>
  </si>
  <si>
    <t>Tariff 353</t>
  </si>
  <si>
    <t>Y32</t>
  </si>
  <si>
    <t>Z32</t>
  </si>
  <si>
    <t>Tariff 354</t>
  </si>
  <si>
    <t>Y38</t>
  </si>
  <si>
    <t>Z36</t>
  </si>
  <si>
    <t>Tariff 356</t>
  </si>
  <si>
    <t>Tariff 365</t>
  </si>
  <si>
    <t>Y22</t>
  </si>
  <si>
    <t>Z22</t>
  </si>
  <si>
    <t>Tariff 374</t>
  </si>
  <si>
    <t>Y23</t>
  </si>
  <si>
    <t>Z23</t>
  </si>
  <si>
    <t>Tariff 379</t>
  </si>
  <si>
    <t>Y33</t>
  </si>
  <si>
    <t>Z33</t>
  </si>
  <si>
    <t>Tariff 381</t>
  </si>
  <si>
    <t>Tariff 383</t>
  </si>
  <si>
    <t>Tariff 385</t>
  </si>
  <si>
    <t>Y24</t>
  </si>
  <si>
    <t>Z24</t>
  </si>
  <si>
    <t>Tariff 391</t>
  </si>
  <si>
    <t>Y25</t>
  </si>
  <si>
    <t>Z25</t>
  </si>
  <si>
    <t>Tariff 392</t>
  </si>
  <si>
    <t>Y34</t>
  </si>
  <si>
    <t>Z34</t>
  </si>
  <si>
    <t>Tariff 394</t>
  </si>
  <si>
    <t>Tariff 402</t>
  </si>
  <si>
    <t>Z37</t>
  </si>
  <si>
    <t>Tariff 405</t>
  </si>
  <si>
    <t>Tariff 413</t>
  </si>
  <si>
    <t>Y35</t>
  </si>
  <si>
    <t>Z35</t>
  </si>
  <si>
    <t>Tariff 414</t>
  </si>
  <si>
    <t>Tariff 415</t>
  </si>
  <si>
    <t>Y28</t>
  </si>
  <si>
    <t>Z28</t>
  </si>
  <si>
    <t>Tariff 417</t>
  </si>
  <si>
    <t>Tariff 444</t>
  </si>
  <si>
    <t>Tariff 445</t>
  </si>
  <si>
    <t>Tariff 450</t>
  </si>
  <si>
    <t>2000054784320, 2000054784330</t>
  </si>
  <si>
    <t>Tariff 453</t>
  </si>
  <si>
    <t>Y37</t>
  </si>
  <si>
    <t>Tariff 455</t>
  </si>
  <si>
    <t>Tariff 460</t>
  </si>
  <si>
    <t>Tariff 461</t>
  </si>
  <si>
    <t>Z04</t>
  </si>
  <si>
    <t>Tariff 462</t>
  </si>
  <si>
    <t>Y19</t>
  </si>
  <si>
    <t>Tariff 463</t>
  </si>
  <si>
    <t>Tariff 469</t>
  </si>
  <si>
    <t>Tariff 470</t>
  </si>
  <si>
    <t>Tariff 471</t>
  </si>
  <si>
    <t>Tariff 473</t>
  </si>
  <si>
    <t>Y36</t>
  </si>
  <si>
    <t>2000056598002, 2000056598085, 2000057489980, 2000057489990</t>
  </si>
  <si>
    <t>Tariff 474</t>
  </si>
  <si>
    <t>Tariff 475</t>
  </si>
  <si>
    <t>Tariff 478</t>
  </si>
  <si>
    <t>Tariff 479</t>
  </si>
  <si>
    <t>Tariff 480</t>
  </si>
  <si>
    <t>Z30</t>
  </si>
  <si>
    <t>Tariff 481</t>
  </si>
  <si>
    <t>Y04</t>
  </si>
  <si>
    <t>2000060014536, 2000060068504</t>
  </si>
  <si>
    <t>Tariff 482</t>
  </si>
  <si>
    <t>Y09</t>
  </si>
  <si>
    <t>Z09</t>
  </si>
  <si>
    <t>Tariff 483</t>
  </si>
  <si>
    <t>Y39</t>
  </si>
  <si>
    <t>Z38</t>
  </si>
  <si>
    <t>Tariff 484</t>
  </si>
  <si>
    <t>Y40</t>
  </si>
  <si>
    <t>Z39</t>
  </si>
  <si>
    <t>Tariff 485</t>
  </si>
  <si>
    <t>Tariff 487</t>
  </si>
  <si>
    <t>Tariff 489</t>
  </si>
  <si>
    <t>Y30</t>
  </si>
  <si>
    <t>Tariff 490</t>
  </si>
  <si>
    <t>Z42</t>
  </si>
  <si>
    <t>Tariff 491</t>
  </si>
  <si>
    <t>Z40</t>
  </si>
  <si>
    <t>Z43</t>
  </si>
  <si>
    <t>Tariff 492</t>
  </si>
  <si>
    <t>Z41</t>
  </si>
  <si>
    <t>Z44</t>
  </si>
  <si>
    <t>Tariff 493</t>
  </si>
  <si>
    <t>Tariff 494</t>
  </si>
  <si>
    <t>Tariff 495</t>
  </si>
  <si>
    <t>Tariff 496</t>
  </si>
  <si>
    <t>Tariff 497</t>
  </si>
  <si>
    <t>Tariff 498</t>
  </si>
  <si>
    <t>Tariff 501</t>
  </si>
  <si>
    <t>Tariff 502</t>
  </si>
  <si>
    <t>Tariff 503</t>
  </si>
  <si>
    <t>Tariff 504</t>
  </si>
  <si>
    <t>Tariff 505</t>
  </si>
  <si>
    <t>Tariff 506</t>
  </si>
  <si>
    <t>Tariff 507</t>
  </si>
  <si>
    <t>Tariff 508</t>
  </si>
  <si>
    <t>Tariff 510</t>
  </si>
  <si>
    <t>Tariff 512</t>
  </si>
  <si>
    <t>Tariff 513</t>
  </si>
  <si>
    <t>Tariff 514</t>
  </si>
  <si>
    <t>Tariff 515</t>
  </si>
  <si>
    <t>Tariff 516</t>
  </si>
  <si>
    <t>Tariff 517</t>
  </si>
  <si>
    <t>Note: The list of MPANs / MSIDs provided may be incomplete; the DNO reserves the right to apply the listed charges to any other MPANs / MSIDs associated with the site.
Note: The timebands are as shown in Annex 2.</t>
  </si>
  <si>
    <t>Supercustomer preserved charges / additional LLFCs / DUoS Tariff IDs</t>
  </si>
  <si>
    <t>Closed LLFCs /DUoS Tariff IDs</t>
  </si>
  <si>
    <t>Notes:</t>
  </si>
  <si>
    <t>Unit time periods are as specified in Annex 1.</t>
  </si>
  <si>
    <t xml:space="preserve">Site Specific preserved charges / additional LLFCs / DUoS Tariff IDs </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</si>
  <si>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</si>
  <si>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</si>
  <si>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</si>
  <si>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</si>
  <si>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</si>
  <si>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</si>
  <si>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</si>
  <si>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</si>
  <si>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</si>
  <si>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</si>
  <si>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</si>
  <si>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</si>
  <si>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</si>
  <si>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</si>
  <si>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</si>
  <si>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</si>
  <si>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</si>
  <si>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</si>
  <si>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</si>
  <si>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</si>
  <si>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</si>
  <si>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</si>
  <si>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</si>
  <si>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</si>
  <si>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</si>
  <si>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</si>
  <si>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</si>
  <si>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</si>
  <si>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</si>
  <si>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</si>
  <si>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</si>
  <si>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</si>
  <si>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</si>
  <si>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</si>
  <si>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</si>
  <si>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</si>
  <si>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</si>
  <si>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</si>
  <si>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</si>
  <si>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</si>
  <si>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</si>
  <si>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</si>
  <si>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</si>
  <si>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</si>
  <si>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</si>
  <si>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</si>
  <si>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</si>
  <si>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</si>
  <si>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</si>
  <si>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</si>
  <si>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</si>
  <si>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</si>
  <si>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</si>
  <si>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</si>
  <si>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</si>
  <si>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</si>
  <si>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</si>
  <si>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</si>
  <si>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</si>
  <si>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</si>
  <si>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</si>
  <si>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</si>
  <si>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</si>
  <si>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</si>
  <si>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</si>
  <si>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</si>
  <si>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</si>
  <si>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</si>
  <si>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</si>
  <si>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</si>
  <si>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</si>
  <si>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</si>
  <si>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</si>
  <si>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</si>
  <si>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</si>
  <si>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</si>
  <si>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</si>
  <si>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</si>
  <si>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</si>
  <si>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</si>
  <si>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</si>
  <si>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</si>
  <si>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</si>
  <si>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</si>
  <si>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</si>
  <si>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</si>
  <si>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</si>
  <si>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</si>
  <si>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</si>
  <si>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</si>
  <si>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</si>
  <si>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</si>
  <si>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</si>
  <si>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</si>
  <si>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</si>
  <si>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</si>
  <si>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</si>
  <si>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</si>
  <si>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</si>
  <si>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</si>
  <si>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</si>
  <si>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</si>
  <si>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</si>
  <si>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</si>
  <si>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</si>
  <si>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</si>
  <si>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</si>
  <si>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</si>
  <si>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</si>
  <si>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</si>
  <si>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</si>
  <si>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</si>
  <si>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</si>
  <si>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</si>
  <si>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</si>
  <si>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</si>
  <si>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</si>
  <si>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</si>
  <si>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</si>
  <si>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</si>
  <si>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</si>
  <si>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</si>
  <si>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</si>
  <si>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</si>
  <si>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</si>
  <si>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</si>
  <si>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</si>
  <si>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</si>
  <si>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</si>
  <si>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</si>
  <si>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</si>
  <si>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</si>
  <si>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</si>
  <si>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</si>
  <si>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</si>
  <si>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</si>
  <si>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</si>
  <si>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</si>
  <si>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</si>
  <si>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</si>
  <si>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</si>
  <si>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</si>
  <si>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</si>
  <si>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</si>
  <si>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</si>
  <si>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</si>
  <si>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</si>
  <si>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</si>
  <si>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</si>
  <si>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</si>
  <si>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</si>
  <si>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</si>
  <si>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</si>
  <si>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</si>
  <si>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</si>
  <si>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</si>
  <si>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</si>
  <si>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</si>
  <si>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</si>
  <si>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</si>
  <si>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</si>
  <si>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</si>
  <si>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</si>
  <si>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</si>
  <si>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</si>
  <si>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</si>
  <si>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</si>
  <si>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</si>
  <si>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</si>
  <si>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</si>
  <si>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</si>
  <si>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</si>
  <si>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</si>
  <si>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</si>
  <si>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</si>
  <si>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</si>
  <si>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</si>
  <si>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</si>
  <si>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</si>
  <si>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</si>
  <si>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</si>
  <si>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</si>
  <si>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</si>
  <si>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</si>
  <si>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</si>
  <si>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</si>
  <si>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</si>
  <si>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</si>
  <si>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</si>
  <si>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</si>
  <si>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</si>
  <si>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</si>
  <si>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</si>
  <si>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</si>
  <si>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</si>
  <si>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</si>
  <si>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</si>
  <si>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</si>
  <si>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Period 1</t>
  </si>
  <si>
    <t>Period 2</t>
  </si>
  <si>
    <t>Period 3</t>
  </si>
  <si>
    <t>Period 4</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</si>
  <si>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</si>
  <si>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</si>
  <si>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</si>
  <si>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</si>
  <si>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</si>
  <si>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</si>
  <si>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</si>
  <si>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</si>
  <si>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</si>
  <si>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</si>
  <si>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</si>
  <si>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</si>
  <si>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</si>
  <si>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</si>
  <si>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</si>
  <si>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</si>
  <si>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</si>
  <si>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01/04/2026</t>
  </si>
  <si>
    <t>Tariff 519</t>
  </si>
  <si>
    <t>Tariff 500</t>
  </si>
  <si>
    <t>Tariff 518</t>
  </si>
  <si>
    <t>Tariff 521</t>
  </si>
  <si>
    <t>Tariff 520</t>
  </si>
  <si>
    <t>01/05/2026</t>
  </si>
  <si>
    <t>Tariff 395</t>
  </si>
  <si>
    <t>Tariff 523</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</si>
  <si>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</si>
  <si>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</si>
  <si>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</si>
  <si>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</si>
  <si>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</si>
  <si>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</si>
  <si>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</si>
  <si>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</si>
  <si>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</si>
  <si>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</si>
  <si>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</si>
  <si>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</si>
  <si>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</si>
  <si>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</si>
  <si>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</si>
  <si>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</si>
  <si>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</si>
  <si>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Melksham</t>
  </si>
  <si>
    <t>Mannington</t>
  </si>
  <si>
    <t>Fleet &amp; Bramley</t>
  </si>
  <si>
    <t>Amersham</t>
  </si>
  <si>
    <t>Bramley (ANDO &amp; THAT)</t>
  </si>
  <si>
    <t>Axminster</t>
  </si>
  <si>
    <t>Bramley (BASI)</t>
  </si>
  <si>
    <t>Minety</t>
  </si>
  <si>
    <t>Fawley &amp; Nursling</t>
  </si>
  <si>
    <t>Botley Wood</t>
  </si>
  <si>
    <t>Iver 132</t>
  </si>
  <si>
    <t>Lovedean A2</t>
  </si>
  <si>
    <t>Cowley126</t>
  </si>
  <si>
    <t>Cowley34</t>
  </si>
  <si>
    <t>Laleham</t>
  </si>
  <si>
    <t>Lovedean A1</t>
  </si>
  <si>
    <t>Chickerell</t>
  </si>
  <si>
    <t>Ealing</t>
  </si>
  <si>
    <t>Willesden</t>
  </si>
  <si>
    <t>North Hyde</t>
  </si>
  <si>
    <t>Iver 66</t>
  </si>
  <si>
    <t>GSP:NHYD-SN2    66.000</t>
  </si>
  <si>
    <t>East Claydon12</t>
  </si>
  <si>
    <t>East Claydon34</t>
  </si>
  <si>
    <t>East Claydon GSP</t>
  </si>
  <si>
    <t>GSPHYB:Axminster &amp; Chickerell</t>
  </si>
  <si>
    <t>Shaftesbury</t>
  </si>
  <si>
    <t>Wokingham</t>
  </si>
  <si>
    <t>Alton</t>
  </si>
  <si>
    <t>Aldershot</t>
  </si>
  <si>
    <t>Amesbury</t>
  </si>
  <si>
    <t>Andover</t>
  </si>
  <si>
    <t>Chichester &amp; Hunston</t>
  </si>
  <si>
    <t>Arnewood</t>
  </si>
  <si>
    <t>Basingstoke A1MTA A2MTA 60's</t>
  </si>
  <si>
    <t>Basingstoke A1MTB A2MTB 90's</t>
  </si>
  <si>
    <t>Basingstoke A3MT A4MT 90's</t>
  </si>
  <si>
    <t>Witney &amp; Yarnton</t>
  </si>
  <si>
    <t>Cirencester</t>
  </si>
  <si>
    <t>Bournemouth</t>
  </si>
  <si>
    <t>Botley Wood 2x90MVA</t>
  </si>
  <si>
    <t>Bracknell Reserve</t>
  </si>
  <si>
    <t>Bracknell Main</t>
  </si>
  <si>
    <t>Burghfield Main</t>
  </si>
  <si>
    <t>Camberley Main Bar</t>
  </si>
  <si>
    <t>Camberley Reserve Bar</t>
  </si>
  <si>
    <t>Chalvey</t>
  </si>
  <si>
    <t>Chippenham</t>
  </si>
  <si>
    <t>Christchurch</t>
  </si>
  <si>
    <t>Cowley 2x90MVA</t>
  </si>
  <si>
    <t>Cowley 2x45MVA</t>
  </si>
  <si>
    <t>Cowes &amp; Wootton Common</t>
  </si>
  <si>
    <t>Coxmoor Wood</t>
  </si>
  <si>
    <t>Denham</t>
  </si>
  <si>
    <t>Drayton</t>
  </si>
  <si>
    <t>East Bedfont 22 &amp; 11 kV</t>
  </si>
  <si>
    <t>Swindon</t>
  </si>
  <si>
    <t>Fareham 2x90MVA</t>
  </si>
  <si>
    <t>Fareham 2x60MVA</t>
  </si>
  <si>
    <t>Fernhurst</t>
  </si>
  <si>
    <t>Frome</t>
  </si>
  <si>
    <t>Fort Widley</t>
  </si>
  <si>
    <t>Poole</t>
  </si>
  <si>
    <t>Havant</t>
  </si>
  <si>
    <t>Headington</t>
  </si>
  <si>
    <t>High Wycombe</t>
  </si>
  <si>
    <t>BSP:WHYD-C      33.000</t>
  </si>
  <si>
    <t>Langley</t>
  </si>
  <si>
    <t>Longford</t>
  </si>
  <si>
    <t>Loudwater</t>
  </si>
  <si>
    <t>Lytchett</t>
  </si>
  <si>
    <t>Maidenhead</t>
  </si>
  <si>
    <t>Mannington 3x60MVA</t>
  </si>
  <si>
    <t>BSP:WLBS-C      33.000</t>
  </si>
  <si>
    <t>BSP:MIES-C      33.000</t>
  </si>
  <si>
    <t>Netley Common</t>
  </si>
  <si>
    <t>Norrington</t>
  </si>
  <si>
    <t>Osney</t>
  </si>
  <si>
    <t>Portsmouth</t>
  </si>
  <si>
    <t>Pyestock &amp; Cody Park</t>
  </si>
  <si>
    <t>RAE Farnborough</t>
  </si>
  <si>
    <t>Reading</t>
  </si>
  <si>
    <t>Reading Town</t>
  </si>
  <si>
    <t>Redhill</t>
  </si>
  <si>
    <t>Rownhams</t>
  </si>
  <si>
    <t>Salisbury</t>
  </si>
  <si>
    <t>Southampton 2x60MVA</t>
  </si>
  <si>
    <t>Southampton 2x90MVA</t>
  </si>
  <si>
    <t>Slough &amp; Slough South</t>
  </si>
  <si>
    <t>Cippenham</t>
  </si>
  <si>
    <t>Staines 1</t>
  </si>
  <si>
    <t>Staines 2</t>
  </si>
  <si>
    <t>Stratton 2x90MVA</t>
  </si>
  <si>
    <t>Stratton 2x60MVA</t>
  </si>
  <si>
    <t>Thatcham</t>
  </si>
  <si>
    <t>Toothill</t>
  </si>
  <si>
    <t>Upton</t>
  </si>
  <si>
    <t>Velmore</t>
  </si>
  <si>
    <t>Wareham</t>
  </si>
  <si>
    <t>West Grafton</t>
  </si>
  <si>
    <t>Winchester</t>
  </si>
  <si>
    <t>Wymering</t>
  </si>
  <si>
    <t>Yeovil</t>
  </si>
  <si>
    <t>Chickerell 2x90MVA</t>
  </si>
  <si>
    <t>Bicester North</t>
  </si>
  <si>
    <t>Burghfield Reserve</t>
  </si>
  <si>
    <t>Heathrow North</t>
  </si>
  <si>
    <t>BSP:NHYD-C7     25.000</t>
  </si>
  <si>
    <t>North Hyde 22kV</t>
  </si>
  <si>
    <t>Acton Lane</t>
  </si>
  <si>
    <t>Ealing 22kV</t>
  </si>
  <si>
    <t>North Hyde 33kV</t>
  </si>
  <si>
    <t>HYB:Chippenham &amp; Norrington</t>
  </si>
  <si>
    <t>HYB:Yeovil &amp; Chickerell 2x90MVA</t>
  </si>
  <si>
    <t>ALRE-E      11.000</t>
  </si>
  <si>
    <t>ALTL-E1     11.000</t>
  </si>
  <si>
    <t>ALTL-E2     11.000</t>
  </si>
  <si>
    <t>ARGR-E      11.000</t>
  </si>
  <si>
    <t>ASHR-E      11.000</t>
  </si>
  <si>
    <t>BILS-E      11.000</t>
  </si>
  <si>
    <t>BIRD-E      11.000</t>
  </si>
  <si>
    <t>BLED-E      11.000</t>
  </si>
  <si>
    <t>BOCF-E      11.000</t>
  </si>
  <si>
    <t>BORD-E      11.000</t>
  </si>
  <si>
    <t>PRPB-E      11.000</t>
  </si>
  <si>
    <t>PEAF-E      11.000</t>
  </si>
  <si>
    <t>BURF-E      11.000</t>
  </si>
  <si>
    <t>HUMG-E      11.000</t>
  </si>
  <si>
    <t>CART-E      11.000</t>
  </si>
  <si>
    <t>CHAR-E      11.000</t>
  </si>
  <si>
    <t>CHHE-E2     11.000</t>
  </si>
  <si>
    <t>DONN-E      11.000</t>
  </si>
  <si>
    <t>CHIN-E      11.000</t>
  </si>
  <si>
    <t>CIRT-E      11.000</t>
  </si>
  <si>
    <t>CRIC-E      11.000</t>
  </si>
  <si>
    <t>CULH-E1     11.000</t>
  </si>
  <si>
    <t>CULJ-E      11.000</t>
  </si>
  <si>
    <t>DEDD-E      11.000</t>
  </si>
  <si>
    <t>DIDC-E1     11.000</t>
  </si>
  <si>
    <t>DIDC-E2     11.000</t>
  </si>
  <si>
    <t>EBED-E      11.000</t>
  </si>
  <si>
    <t>ESSO-E1     11.800</t>
  </si>
  <si>
    <t>ESSO-E2     11.800</t>
  </si>
  <si>
    <t>ESSO-E3     12.500</t>
  </si>
  <si>
    <t>EYNS-E      11.000</t>
  </si>
  <si>
    <t>FAIR-E      11.000</t>
  </si>
  <si>
    <t>STRU-E      11.000</t>
  </si>
  <si>
    <t>FAWN-E1     11.000</t>
  </si>
  <si>
    <t>FAWN-E3     11.000</t>
  </si>
  <si>
    <t>FAWN-E4     11.000</t>
  </si>
  <si>
    <t>FAWN-E5     11.000</t>
  </si>
  <si>
    <t>FAWS-E1     11.000</t>
  </si>
  <si>
    <t>FAWS-E3     11.000</t>
  </si>
  <si>
    <t>FAWS-E4     11.000</t>
  </si>
  <si>
    <t>FAWC-E1     11.000</t>
  </si>
  <si>
    <t>FIVO-E      11.000</t>
  </si>
  <si>
    <t>STSE-E      11.000</t>
  </si>
  <si>
    <t>FYFI-E      11.000</t>
  </si>
  <si>
    <t>HABO-E      11.000</t>
  </si>
  <si>
    <t>BILL-E      11.000</t>
  </si>
  <si>
    <t>HARS-E1     11.000</t>
  </si>
  <si>
    <t>HARS-E2     11.000</t>
  </si>
  <si>
    <t>HARW-E1     11.000</t>
  </si>
  <si>
    <t>HASL-E      11.000</t>
  </si>
  <si>
    <t>HERR-E      11.000</t>
  </si>
  <si>
    <t>KEMB-E      11.000</t>
  </si>
  <si>
    <t>KIDD-E      11.000</t>
  </si>
  <si>
    <t>LABU-E      11.000</t>
  </si>
  <si>
    <t>LANC-E      11.000</t>
  </si>
  <si>
    <t>LEAF-E      11.000</t>
  </si>
  <si>
    <t>LOVR-E      11.000</t>
  </si>
  <si>
    <t>LYNC-E      11.000</t>
  </si>
  <si>
    <t>BPEF-E      11.000</t>
  </si>
  <si>
    <t>MANR-E      11.000</t>
  </si>
  <si>
    <t>MARK-E      11.000</t>
  </si>
  <si>
    <t>MAWO-E      11.000</t>
  </si>
  <si>
    <t>MIDH-E      11.000</t>
  </si>
  <si>
    <t>MINV-E      11.000</t>
  </si>
  <si>
    <t>NLEA-E      11.000</t>
  </si>
  <si>
    <t>PETE-E      11.000</t>
  </si>
  <si>
    <t>PLAI-E      11.000</t>
  </si>
  <si>
    <t>PORP-E      11.000</t>
  </si>
  <si>
    <t>PREC-E      11.000</t>
  </si>
  <si>
    <t>PYES-E      11.000</t>
  </si>
  <si>
    <t>PYES-E1     11.000</t>
  </si>
  <si>
    <t>COEP-E1     11.000</t>
  </si>
  <si>
    <t>BRAL-E1     11.000</t>
  </si>
  <si>
    <t>REAU-E      11.000</t>
  </si>
  <si>
    <t>RISS-E      11.000</t>
  </si>
  <si>
    <t>ROSG-E      11.000</t>
  </si>
  <si>
    <t>SBER-E      11.000</t>
  </si>
  <si>
    <t>SELS-E      11.000</t>
  </si>
  <si>
    <t>BURG-E1     11.000</t>
  </si>
  <si>
    <t>SHIO-E      11.000</t>
  </si>
  <si>
    <t>SLTE-12     11.000</t>
  </si>
  <si>
    <t>STLA-E      11.000</t>
  </si>
  <si>
    <t>SWIN-E      11.000</t>
  </si>
  <si>
    <t>GALI-E      11.000</t>
  </si>
  <si>
    <t>TRAE-E      11.000</t>
  </si>
  <si>
    <t>WHWA-E      11.000</t>
  </si>
  <si>
    <t>WILS-E      11.000</t>
  </si>
  <si>
    <t>WINH-E1     11.000</t>
  </si>
  <si>
    <t>WINP-E      11.000</t>
  </si>
  <si>
    <t>WITT-E      11.000</t>
  </si>
  <si>
    <t>WOOB-E      11.000</t>
  </si>
  <si>
    <t>ALLD-E      11.000</t>
  </si>
  <si>
    <t>WYTC-E      11.000</t>
  </si>
  <si>
    <t>YARN-E      11.000</t>
  </si>
  <si>
    <t>WOOD-E      11.000</t>
  </si>
  <si>
    <t>CHIC-E2     11.000</t>
  </si>
  <si>
    <t>ANDO-E      11.000</t>
  </si>
  <si>
    <t>ANDE-E      11.000</t>
  </si>
  <si>
    <t>ANDT-E      11.000</t>
  </si>
  <si>
    <t>BARS-E      11.000</t>
  </si>
  <si>
    <t>HURT-E      11.000</t>
  </si>
  <si>
    <t>MIDW-E      11.000</t>
  </si>
  <si>
    <t>POWA-E      11.000</t>
  </si>
  <si>
    <t>THRU-E      11.000</t>
  </si>
  <si>
    <t>WHIT-E      11.000</t>
  </si>
  <si>
    <t>WHER-E      11.000</t>
  </si>
  <si>
    <t>ALDE-E      11.000</t>
  </si>
  <si>
    <t>BROM-E      11.000</t>
  </si>
  <si>
    <t>CALN-E      11.000</t>
  </si>
  <si>
    <t>COCK-E      11.000</t>
  </si>
  <si>
    <t>LYNE-E      11.000</t>
  </si>
  <si>
    <t>MALM-E      11.000</t>
  </si>
  <si>
    <t>ROWD-E      11.000</t>
  </si>
  <si>
    <t>SUTB-E      11.000</t>
  </si>
  <si>
    <t>TETB-E      11.000</t>
  </si>
  <si>
    <t>YATK-E      11.000</t>
  </si>
  <si>
    <t>CHIP-E      11.000</t>
  </si>
  <si>
    <t>WYKR-E      11.000</t>
  </si>
  <si>
    <t>BRUT-E      11.000</t>
  </si>
  <si>
    <t>CODF-E      11.000</t>
  </si>
  <si>
    <t>CROC-E      11.000</t>
  </si>
  <si>
    <t>FROM-E1     11.000</t>
  </si>
  <si>
    <t>HOLW-E      11.000</t>
  </si>
  <si>
    <t>WARM-E      11.000</t>
  </si>
  <si>
    <t>WBUR-E      11.000</t>
  </si>
  <si>
    <t>HAWK-E      11.000</t>
  </si>
  <si>
    <t>FROM-E2     11.000</t>
  </si>
  <si>
    <t>BRHA-E0     11.000</t>
  </si>
  <si>
    <t>ASHP-E      11.000</t>
  </si>
  <si>
    <t>STAD-E      11.000</t>
  </si>
  <si>
    <t>BRAA-E      11.000</t>
  </si>
  <si>
    <t>AVOR-E      11.000</t>
  </si>
  <si>
    <t>MELT-E      11.000</t>
  </si>
  <si>
    <t>TROT-E      11.000</t>
  </si>
  <si>
    <t>CORS-E      11.000</t>
  </si>
  <si>
    <t>DEVI-E      11.000</t>
  </si>
  <si>
    <t>EASE-E      11.000</t>
  </si>
  <si>
    <t>SPPE-E      11.000</t>
  </si>
  <si>
    <t>SPQW-EM1    11.000</t>
  </si>
  <si>
    <t>WWER-E      11.000</t>
  </si>
  <si>
    <t>BLAB-E      11.000</t>
  </si>
  <si>
    <t>FARI-E      11.000</t>
  </si>
  <si>
    <t>LECH-E      11.000</t>
  </si>
  <si>
    <t>SHVE-E      11.000</t>
  </si>
  <si>
    <t>STAF-E      11.000</t>
  </si>
  <si>
    <t>PRSS-E1     11.000</t>
  </si>
  <si>
    <t>PRSS-E2     11.000</t>
  </si>
  <si>
    <t>DORS-E      11.000</t>
  </si>
  <si>
    <t>DRAW-E      11.000</t>
  </si>
  <si>
    <t>HOND-E      11.000</t>
  </si>
  <si>
    <t>STRA-E      11.000</t>
  </si>
  <si>
    <t>PAKN-E      11.000</t>
  </si>
  <si>
    <t>PLES-E      11.000</t>
  </si>
  <si>
    <t>TOOT-E      11.000</t>
  </si>
  <si>
    <t>CHIE-E      11.000</t>
  </si>
  <si>
    <t>QUAR-E      11.000</t>
  </si>
  <si>
    <t>MARS-E      11.000</t>
  </si>
  <si>
    <t>PEWS-E1     11.000</t>
  </si>
  <si>
    <t>RAMS-E      11.000</t>
  </si>
  <si>
    <t>TIDW-E      11.000</t>
  </si>
  <si>
    <t>WGRV-E      11.000</t>
  </si>
  <si>
    <t>BOWE-E      11.000</t>
  </si>
  <si>
    <t>WYCM-E1     11.000</t>
  </si>
  <si>
    <t>FLAH-E      11.000</t>
  </si>
  <si>
    <t>WELE-E      11.000</t>
  </si>
  <si>
    <t>BERI-E      11.000</t>
  </si>
  <si>
    <t>KENN-E      11.000</t>
  </si>
  <si>
    <t>PRSC-E      11.000</t>
  </si>
  <si>
    <t>COLO-E      11.000</t>
  </si>
  <si>
    <t>ROSH-E      11.000</t>
  </si>
  <si>
    <t>UNIS-E2     11.000</t>
  </si>
  <si>
    <t>WALL-E      11.000</t>
  </si>
  <si>
    <t>CHOL-E      11.000</t>
  </si>
  <si>
    <t>FULS-E      11.000</t>
  </si>
  <si>
    <t>GROV-E      11.000</t>
  </si>
  <si>
    <t>WANT-E      11.000</t>
  </si>
  <si>
    <t>WINL-E      11.000</t>
  </si>
  <si>
    <t>SUTC-E      11.000</t>
  </si>
  <si>
    <t>MILT-E      11.000</t>
  </si>
  <si>
    <t>ARNC-E      11.000</t>
  </si>
  <si>
    <t>BICE-E1     11.000</t>
  </si>
  <si>
    <t>COTT-E      11.000</t>
  </si>
  <si>
    <t>OLDR-E      11.000</t>
  </si>
  <si>
    <t>UPPH-E      11.000</t>
  </si>
  <si>
    <t>WHEA-E      11.000</t>
  </si>
  <si>
    <t>HEAD-E      11.000</t>
  </si>
  <si>
    <t>SHPV-E      11.000</t>
  </si>
  <si>
    <t>ARDLEYGEN-E 11.000</t>
  </si>
  <si>
    <t>CHIS-E      11.000</t>
  </si>
  <si>
    <t>NUFF-E      11.000</t>
  </si>
  <si>
    <t>STOK-E      11.000</t>
  </si>
  <si>
    <t>WATL-E      11.000</t>
  </si>
  <si>
    <t>FRYL-E      11.000</t>
  </si>
  <si>
    <t>HIGW-E      11.000</t>
  </si>
  <si>
    <t>HIWT-E      11.000</t>
  </si>
  <si>
    <t>LITM-E      11.000</t>
  </si>
  <si>
    <t>FRER-E      11.000</t>
  </si>
  <si>
    <t>STEB-E      11.000</t>
  </si>
  <si>
    <t>WOOR-E      11.000</t>
  </si>
  <si>
    <t>NHIN-E      11.000</t>
  </si>
  <si>
    <t>OSNE-E      11.000</t>
  </si>
  <si>
    <t>UNIP-E      11.000</t>
  </si>
  <si>
    <t>FARR-E1     11.000</t>
  </si>
  <si>
    <t>TAPL-E      11.000</t>
  </si>
  <si>
    <t>PETA-E      11.000</t>
  </si>
  <si>
    <t>CHAL-E      11.000</t>
  </si>
  <si>
    <t>CLAR-E      11.000</t>
  </si>
  <si>
    <t>BRWR-E      11.000</t>
  </si>
  <si>
    <t>FARR-E2     11.000</t>
  </si>
  <si>
    <t>BRDW-E      11.000</t>
  </si>
  <si>
    <t>POYL-E      11.000</t>
  </si>
  <si>
    <t>LAKE-E      11.000</t>
  </si>
  <si>
    <t>CAUS-E      11.000</t>
  </si>
  <si>
    <t>STAN-E      11.000</t>
  </si>
  <si>
    <t>EGHA-E      11.000</t>
  </si>
  <si>
    <t>SUNX-E      11.000</t>
  </si>
  <si>
    <t>SIDR-E      11.000</t>
  </si>
  <si>
    <t>SUNX-E2     11.000</t>
  </si>
  <si>
    <t>BEEN-E      11.000</t>
  </si>
  <si>
    <t>COUR-E      11.000</t>
  </si>
  <si>
    <t>KENH-E      11.000</t>
  </si>
  <si>
    <t>MORT-E      11.000</t>
  </si>
  <si>
    <t>PADW-E      11.000</t>
  </si>
  <si>
    <t>PANG-E      11.000</t>
  </si>
  <si>
    <t>THEA-E      11.000</t>
  </si>
  <si>
    <t>SCOT-E      11.000</t>
  </si>
  <si>
    <t>TRAG-E      11.000</t>
  </si>
  <si>
    <t>WHIW-E      11.000</t>
  </si>
  <si>
    <t>WILR-E      11.000</t>
  </si>
  <si>
    <t>WOCO-E      11.000</t>
  </si>
  <si>
    <t>GREP-E      11.000</t>
  </si>
  <si>
    <t>GORI-E      11.000</t>
  </si>
  <si>
    <t>PING-E      11.000</t>
  </si>
  <si>
    <t>HUNG-E      11.000</t>
  </si>
  <si>
    <t>KING-E      11.000</t>
  </si>
  <si>
    <t>KINT-E      11.000</t>
  </si>
  <si>
    <t>LAMB-E      11.000</t>
  </si>
  <si>
    <t>LECK-E      11.000</t>
  </si>
  <si>
    <t>LOVL-E      11.000</t>
  </si>
  <si>
    <t>RIVE-E      11.000</t>
  </si>
  <si>
    <t>STJO-E      11.000</t>
  </si>
  <si>
    <t>TADL-E      11.000</t>
  </si>
  <si>
    <t>THAT-E      11.000</t>
  </si>
  <si>
    <t>YATT-E      11.000</t>
  </si>
  <si>
    <t>BALH-E      11.000</t>
  </si>
  <si>
    <t>GREC-E      11.000</t>
  </si>
  <si>
    <t>LAKR-E      11.000</t>
  </si>
  <si>
    <t>CAVE-E      11.000</t>
  </si>
  <si>
    <t>LITH-E      11.000</t>
  </si>
  <si>
    <t>REAT-E1     11.000</t>
  </si>
  <si>
    <t>REAT-E2     11.000</t>
  </si>
  <si>
    <t>TMAL-E      11.000</t>
  </si>
  <si>
    <t>KIDE-E      11.000</t>
  </si>
  <si>
    <t>NORA-E      11.000</t>
  </si>
  <si>
    <t>READ-E      11.000</t>
  </si>
  <si>
    <t>SILS-E      11.000</t>
  </si>
  <si>
    <t>TWYF-E      11.000</t>
  </si>
  <si>
    <t>HENL-E      11.000</t>
  </si>
  <si>
    <t>TONG-E      11.000</t>
  </si>
  <si>
    <t>FARN-E      11.000</t>
  </si>
  <si>
    <t>HIND-E      11.000</t>
  </si>
  <si>
    <t>MILF-E      11.000</t>
  </si>
  <si>
    <t>GODA-E      11.000</t>
  </si>
  <si>
    <t>NORM-E      11.000</t>
  </si>
  <si>
    <t>ALSH-E      11.000</t>
  </si>
  <si>
    <t>ARBO-E      11.000</t>
  </si>
  <si>
    <t>AWRE-E      11.000</t>
  </si>
  <si>
    <t>BASI-E      11.000</t>
  </si>
  <si>
    <t>BRAG-E      11.000</t>
  </si>
  <si>
    <t>BROS-E      11.000</t>
  </si>
  <si>
    <t>DOWG-E      11.000</t>
  </si>
  <si>
    <t>HOOK-E      11.000</t>
  </si>
  <si>
    <t>HOUN-E1     11.000</t>
  </si>
  <si>
    <t>OAKR-E      11.000</t>
  </si>
  <si>
    <t>OVER-E      11.000</t>
  </si>
  <si>
    <t>CHNM-E      11.000</t>
  </si>
  <si>
    <t>JAYC-E      11.000</t>
  </si>
  <si>
    <t>ASCO-E      11.000</t>
  </si>
  <si>
    <t>BAGS-E      11.000</t>
  </si>
  <si>
    <t>BRKN-E      11.000</t>
  </si>
  <si>
    <t>CHOB-E      11.000</t>
  </si>
  <si>
    <t>EHAM-E      11.000</t>
  </si>
  <si>
    <t>ELMR-E      11.000</t>
  </si>
  <si>
    <t>MVEE-E      11.000</t>
  </si>
  <si>
    <t>SUNN-E      11.000</t>
  </si>
  <si>
    <t>WARF-E      11.000</t>
  </si>
  <si>
    <t>WOKI-E      11.000</t>
  </si>
  <si>
    <t>CAMB-E      11.000</t>
  </si>
  <si>
    <t>COVE-E      11.000</t>
  </si>
  <si>
    <t>FABO-E      11.000</t>
  </si>
  <si>
    <t>FRIM-E      11.000</t>
  </si>
  <si>
    <t>KINR-E      11.000</t>
  </si>
  <si>
    <t>QUEE-E      11.000</t>
  </si>
  <si>
    <t>SAND-E      11.000</t>
  </si>
  <si>
    <t>CROW-E      11.000</t>
  </si>
  <si>
    <t>HAWL-E      11.000</t>
  </si>
  <si>
    <t>COXW-E      11.000</t>
  </si>
  <si>
    <t>CROO-E      11.000</t>
  </si>
  <si>
    <t>HITL-E      11.000</t>
  </si>
  <si>
    <t>WREC-E      11.000</t>
  </si>
  <si>
    <t>FARA-E      11.000</t>
  </si>
  <si>
    <t>MAID-E      11.000</t>
  </si>
  <si>
    <t>CORD-E      11.000</t>
  </si>
  <si>
    <t>KNOH-E      11.000</t>
  </si>
  <si>
    <t>TEMF-E      11.000</t>
  </si>
  <si>
    <t>PARG-E      11.000</t>
  </si>
  <si>
    <t>WHLE-E      11.000</t>
  </si>
  <si>
    <t>HOEF-E      11.000</t>
  </si>
  <si>
    <t>WEND-E      11.000</t>
  </si>
  <si>
    <t>NFAR-E2     11.000</t>
  </si>
  <si>
    <t>PLET-E1     11.000</t>
  </si>
  <si>
    <t>TITC-E      11.000</t>
  </si>
  <si>
    <t>LEOS-E      11.000</t>
  </si>
  <si>
    <t>ZETR-E      11.000</t>
  </si>
  <si>
    <t>ROWP-E      11.000</t>
  </si>
  <si>
    <t>BRHU-E1     11.000</t>
  </si>
  <si>
    <t>PLTG-E      11.000</t>
  </si>
  <si>
    <t>MEYR-E      11.000</t>
  </si>
  <si>
    <t>LEIP-E      11.000</t>
  </si>
  <si>
    <t>EMSW-E      11.000</t>
  </si>
  <si>
    <t>GABH-E      11.000</t>
  </si>
  <si>
    <t>BROC-E      11.000</t>
  </si>
  <si>
    <t>HORN-E      11.000</t>
  </si>
  <si>
    <t>GRES-E      11.000</t>
  </si>
  <si>
    <t>FRAP-E      11.000</t>
  </si>
  <si>
    <t>EAST-E      11.000</t>
  </si>
  <si>
    <t>BRAR-E      11.000</t>
  </si>
  <si>
    <t>WATE-E      11.000</t>
  </si>
  <si>
    <t>FARL-E      11.000</t>
  </si>
  <si>
    <t>PURB-E      11.000</t>
  </si>
  <si>
    <t>HILS-E      11.000</t>
  </si>
  <si>
    <t>COLP-E      11.000</t>
  </si>
  <si>
    <t>POCH-E      11.000</t>
  </si>
  <si>
    <t>WYME-E1     11.000</t>
  </si>
  <si>
    <t>WYME-E2     11.000</t>
  </si>
  <si>
    <t>GAMR-E      11.000</t>
  </si>
  <si>
    <t>HILI-EG     11.000</t>
  </si>
  <si>
    <t>LANG-E      11.000</t>
  </si>
  <si>
    <t>BUTA-E      11.000</t>
  </si>
  <si>
    <t>BISH-E2     11.000</t>
  </si>
  <si>
    <t>NETC-E      11.000</t>
  </si>
  <si>
    <t>BISW-E      11.000</t>
  </si>
  <si>
    <t>BITT-E      11.000</t>
  </si>
  <si>
    <t>TOWP-E      11.000</t>
  </si>
  <si>
    <t>WEST-E      11.000</t>
  </si>
  <si>
    <t>HAMB-E      11.000</t>
  </si>
  <si>
    <t>WOOL-E      11.000</t>
  </si>
  <si>
    <t>CHAN-E      11.000</t>
  </si>
  <si>
    <t>BASS-E      11.000</t>
  </si>
  <si>
    <t>EASN-E      11.000</t>
  </si>
  <si>
    <t>VELM-E      11.000</t>
  </si>
  <si>
    <t>HEDE-E      11.000</t>
  </si>
  <si>
    <t>SOUG-E      11.000</t>
  </si>
  <si>
    <t>REGE-E      11.000</t>
  </si>
  <si>
    <t>BEVV-F1     6.6000</t>
  </si>
  <si>
    <t>WESP-E      11.000</t>
  </si>
  <si>
    <t>SHIR-E      11.000</t>
  </si>
  <si>
    <t>WOML-F      6.6000</t>
  </si>
  <si>
    <t>OLDD-F      6.6000</t>
  </si>
  <si>
    <t>CENB-E      11.000</t>
  </si>
  <si>
    <t>CHAP-F      6.6000</t>
  </si>
  <si>
    <t>SOUS-F      6.6000</t>
  </si>
  <si>
    <t>HAST-E      11.000</t>
  </si>
  <si>
    <t>IBMH-E      11.000</t>
  </si>
  <si>
    <t>STCR-E      11.000</t>
  </si>
  <si>
    <t>GORR-E      11.000</t>
  </si>
  <si>
    <t>DUNB-E      11.000</t>
  </si>
  <si>
    <t>HOUG-E      11.000</t>
  </si>
  <si>
    <t>TOTT-E      11.000</t>
  </si>
  <si>
    <t>SILK-E      11.000</t>
  </si>
  <si>
    <t>NBAD-E      11.000</t>
  </si>
  <si>
    <t>ROMS-E      11.000</t>
  </si>
  <si>
    <t>MAYB-E      11.000</t>
  </si>
  <si>
    <t>FLET-E      11.000</t>
  </si>
  <si>
    <t>LORD-E      11.000</t>
  </si>
  <si>
    <t>COWE-E      11.000</t>
  </si>
  <si>
    <t>SHAL-E      11.000</t>
  </si>
  <si>
    <t>FRES-E      11.000</t>
  </si>
  <si>
    <t>NEWP-E      11.000</t>
  </si>
  <si>
    <t>BINS-E      11.000</t>
  </si>
  <si>
    <t>RYDE-E      11.000</t>
  </si>
  <si>
    <t>SADO-E      11.000</t>
  </si>
  <si>
    <t>SHAN-E      11.000</t>
  </si>
  <si>
    <t>VENT-E      11.000</t>
  </si>
  <si>
    <t>ARRN-E      11.000</t>
  </si>
  <si>
    <t>SFPV-E      11.000</t>
  </si>
  <si>
    <t>DFPV-E      11.000</t>
  </si>
  <si>
    <t>HFPV-E      11.000</t>
  </si>
  <si>
    <t>FFPV-E      11.000</t>
  </si>
  <si>
    <t>WCPV-E      11.000</t>
  </si>
  <si>
    <t>SLPV-E      11.000</t>
  </si>
  <si>
    <t>HAMW-E      11.000</t>
  </si>
  <si>
    <t>POLE-E      11.000</t>
  </si>
  <si>
    <t>SBOU-E      11.000</t>
  </si>
  <si>
    <t>BOSE-E      11.000</t>
  </si>
  <si>
    <t>CHRI-E      11.000</t>
  </si>
  <si>
    <t>SOME-E      11.000</t>
  </si>
  <si>
    <t>NEWM-E      11.000</t>
  </si>
  <si>
    <t>HINC-E      11.000</t>
  </si>
  <si>
    <t>LYMI-E      11.000</t>
  </si>
  <si>
    <t>MILS-E      11.000</t>
  </si>
  <si>
    <t>EHOW-E      11.000</t>
  </si>
  <si>
    <t>REHI-E      11.000</t>
  </si>
  <si>
    <t>WINT-E      11.000</t>
  </si>
  <si>
    <t>FEDO-E      11.000</t>
  </si>
  <si>
    <t>FOIN-E      11.000</t>
  </si>
  <si>
    <t>HINM-E      11.000</t>
  </si>
  <si>
    <t>MANN-E      11.000</t>
  </si>
  <si>
    <t>MILA-E      11.000</t>
  </si>
  <si>
    <t>NEWS-E      11.000</t>
  </si>
  <si>
    <t>ROCK-E      11.000</t>
  </si>
  <si>
    <t>VERW-E      11.000</t>
  </si>
  <si>
    <t>VERW-E1     11.000</t>
  </si>
  <si>
    <t>WIMB-E      11.000</t>
  </si>
  <si>
    <t>WSTG-E      11.000</t>
  </si>
  <si>
    <t>RILG-E      11.000</t>
  </si>
  <si>
    <t>BEME-E      11.000</t>
  </si>
  <si>
    <t>HOMI-E      11.000</t>
  </si>
  <si>
    <t>NETH-E      11.000</t>
  </si>
  <si>
    <t>PETF-E      11.000</t>
  </si>
  <si>
    <t>RELY-E      11.000</t>
  </si>
  <si>
    <t>SALC-E      11.000</t>
  </si>
  <si>
    <t>TEFF-E      11.000</t>
  </si>
  <si>
    <t>STAP-E      11.000</t>
  </si>
  <si>
    <t>ALDN-E      11.000</t>
  </si>
  <si>
    <t>BOUV-E      11.000</t>
  </si>
  <si>
    <t>CENT-E      11.000</t>
  </si>
  <si>
    <t>ELEH-E      11.000</t>
  </si>
  <si>
    <t>PARS-E      11.000</t>
  </si>
  <si>
    <t>PARN-E      11.000</t>
  </si>
  <si>
    <t>WBOU-E      11.000</t>
  </si>
  <si>
    <t>PDCM-E1     11.000</t>
  </si>
  <si>
    <t>SHAF-E      11.000</t>
  </si>
  <si>
    <t>SHRO-E      11.000</t>
  </si>
  <si>
    <t>TARR-E      11.000</t>
  </si>
  <si>
    <t>GSTM-E      11.000</t>
  </si>
  <si>
    <t>MINC-E      11.000</t>
  </si>
  <si>
    <t>TISB-E      11.000</t>
  </si>
  <si>
    <t>HENS-E      11.000</t>
  </si>
  <si>
    <t>WICA-E      11.000</t>
  </si>
  <si>
    <t>BOUR-E      11.000</t>
  </si>
  <si>
    <t>WSTO-E      11.000</t>
  </si>
  <si>
    <t>GILL-E      11.000</t>
  </si>
  <si>
    <t>AADV-E      11.000</t>
  </si>
  <si>
    <t>BOVI-E      11.000</t>
  </si>
  <si>
    <t>WART-E      11.000</t>
  </si>
  <si>
    <t>BUSH-E      11.000</t>
  </si>
  <si>
    <t>SWAN-E      11.000</t>
  </si>
  <si>
    <t>TRLG-E      11.000</t>
  </si>
  <si>
    <t>WIBK-E      11.000</t>
  </si>
  <si>
    <t>CREE-E      11.000</t>
  </si>
  <si>
    <t>CORM-E      11.000</t>
  </si>
  <si>
    <t>BLAN-E      11.000</t>
  </si>
  <si>
    <t>HOLB-E      11.000</t>
  </si>
  <si>
    <t>RATF-E      11.000</t>
  </si>
  <si>
    <t>BOSD-E      11.000</t>
  </si>
  <si>
    <t>PARH-E      11.000</t>
  </si>
  <si>
    <t>ENFO-E      11.000</t>
  </si>
  <si>
    <t>STNG-F      6.6000</t>
  </si>
  <si>
    <t>BULF-F      6.6000</t>
  </si>
  <si>
    <t>TIWD-F      6.6000</t>
  </si>
  <si>
    <t>YEOV-E      11.000</t>
  </si>
  <si>
    <t>PULH-E      11.000</t>
  </si>
  <si>
    <t>YETM-E      11.000</t>
  </si>
  <si>
    <t>SHER-E      11.000</t>
  </si>
  <si>
    <t>MILP-E      11.000</t>
  </si>
  <si>
    <t>LARK-E      11.000</t>
  </si>
  <si>
    <t>CHTC-E      11.000</t>
  </si>
  <si>
    <t>SPAR-E      11.000</t>
  </si>
  <si>
    <t>DIMM-E      11.000</t>
  </si>
  <si>
    <t>WHEN-E1     11.000</t>
  </si>
  <si>
    <t>BBCR-E2     11.000</t>
  </si>
  <si>
    <t>BOWLA-E     11.000</t>
  </si>
  <si>
    <t>CERA-E      11.000</t>
  </si>
  <si>
    <t>PIDD-E      11.000</t>
  </si>
  <si>
    <t>PUDD-E      11.000</t>
  </si>
  <si>
    <t>MAIN-E      11.000</t>
  </si>
  <si>
    <t>CHMI-E      11.000</t>
  </si>
  <si>
    <t>WEYM-E      11.000</t>
  </si>
  <si>
    <t>REDL-E      11.000</t>
  </si>
  <si>
    <t>DORT-E      11.000</t>
  </si>
  <si>
    <t>CHIC-E1     11.000</t>
  </si>
  <si>
    <t>BPPV-E      11.000</t>
  </si>
  <si>
    <t>CANB-E2      11.000</t>
  </si>
  <si>
    <t>HIIN-E      11.000</t>
  </si>
  <si>
    <t>NOHO-E      11.000</t>
  </si>
  <si>
    <t>UXBR-E2     11.000</t>
  </si>
  <si>
    <t>YIEW-E1     11.000</t>
  </si>
  <si>
    <t>YIEW-E2     11.000</t>
  </si>
  <si>
    <t>BEAC-F      6.6000</t>
  </si>
  <si>
    <t>BEAC-F3     6.6000</t>
  </si>
  <si>
    <t>COKL-F      6.6000</t>
  </si>
  <si>
    <t>DENA-F      6.6000</t>
  </si>
  <si>
    <t>GERX-F      6.6000</t>
  </si>
  <si>
    <t>GRAR-FM1    6.6000</t>
  </si>
  <si>
    <t>GRAR-FM2    6.6000</t>
  </si>
  <si>
    <t>HARE-F      6.6000</t>
  </si>
  <si>
    <t>WAPW-G1     3.3000</t>
  </si>
  <si>
    <t>WAPW-G4     11.000</t>
  </si>
  <si>
    <t>SUTL-E      11.000</t>
  </si>
  <si>
    <t>UPTO-E1     11.000</t>
  </si>
  <si>
    <t>HAYE-E1     11.000</t>
  </si>
  <si>
    <t>NHYD-E1     11.000</t>
  </si>
  <si>
    <t>VIFR-E      11.000</t>
  </si>
  <si>
    <t>HEAT-E1     11.000</t>
  </si>
  <si>
    <t>NHYD-E2     11.000</t>
  </si>
  <si>
    <t>BRDE-E      11.000</t>
  </si>
  <si>
    <t>SPRR-FM1    6.6000</t>
  </si>
  <si>
    <t>TGRE-F      6.6000</t>
  </si>
  <si>
    <t>PERI-E      11.000</t>
  </si>
  <si>
    <t>GREE-E2     11.000</t>
  </si>
  <si>
    <t>VOLA-E1     11.000</t>
  </si>
  <si>
    <t>NCANB-E1    11.000</t>
  </si>
  <si>
    <t>PARR-F      6.6000</t>
  </si>
  <si>
    <t>GOLD-F      6.6000</t>
  </si>
  <si>
    <t>LEAP-E      11.000</t>
  </si>
  <si>
    <t>EALI-E1     11.000</t>
  </si>
  <si>
    <t>SOUR-E1     11.000</t>
  </si>
  <si>
    <t>COPD-E      11.000</t>
  </si>
  <si>
    <t>IRBR-E      11.000</t>
  </si>
  <si>
    <t>BRIR-E1     11.000</t>
  </si>
  <si>
    <t>BOSM-E      11.000</t>
  </si>
  <si>
    <t>BREN-E1     11.000</t>
  </si>
  <si>
    <t>HARL-E      11.000</t>
  </si>
  <si>
    <t>DEAG-E      11.000</t>
  </si>
  <si>
    <t>NFEL-E      11.000</t>
  </si>
  <si>
    <t>FELT-F1     6.6000</t>
  </si>
  <si>
    <t>FELT-F2     6.6000</t>
  </si>
  <si>
    <t>CHUR-E      11.000</t>
  </si>
  <si>
    <t>ASHC-G1     3.3000</t>
  </si>
  <si>
    <t>ASHC-G2     3.3000</t>
  </si>
  <si>
    <t>HOPA-F      6.6000</t>
  </si>
  <si>
    <t>SUNG-E      11.000</t>
  </si>
  <si>
    <t>ASHC-SUB-G  3.3000</t>
  </si>
  <si>
    <t>ASHC-G3     3.3000</t>
  </si>
  <si>
    <t>BRAV-E      11.000</t>
  </si>
  <si>
    <t>CHAS-E      11.000</t>
  </si>
  <si>
    <t>CRES-E      11.000</t>
  </si>
  <si>
    <t>ECHO-E      11.000</t>
  </si>
  <si>
    <t>FOXT-E      11.000</t>
  </si>
  <si>
    <t>GOLF-E      11.000</t>
  </si>
  <si>
    <t>HOTE-E      11.000</t>
  </si>
  <si>
    <t>INDI-E      11.000</t>
  </si>
  <si>
    <t>DELT-E      11.000</t>
  </si>
  <si>
    <t>BICN-E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</si>
  <si>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</si>
  <si>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</si>
  <si>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</si>
  <si>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</si>
  <si>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</si>
  <si>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</si>
  <si>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</si>
  <si>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</si>
  <si>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</si>
  <si>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</si>
  <si>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</si>
  <si>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</si>
  <si>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</si>
  <si>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</si>
  <si>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</si>
  <si>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</si>
  <si>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</si>
  <si>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</si>
  <si>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</si>
  <si>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</si>
  <si>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</si>
  <si>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</si>
  <si>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</si>
  <si>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</si>
  <si>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</si>
  <si>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</si>
  <si>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</si>
  <si>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</si>
  <si>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</si>
  <si>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</si>
  <si>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</si>
  <si>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</si>
  <si>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</si>
  <si>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</si>
  <si>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</si>
  <si>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</si>
  <si>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</si>
  <si>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</si>
  <si>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</si>
  <si>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</si>
  <si>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</si>
  <si>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</si>
  <si>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</si>
  <si>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</si>
  <si>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</si>
  <si>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</si>
  <si>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</si>
  <si>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</si>
  <si>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</si>
  <si>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</si>
  <si>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</si>
  <si>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</si>
  <si>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</si>
  <si>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</si>
  <si>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</si>
  <si>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</si>
  <si>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</si>
  <si>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</si>
  <si>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</si>
  <si>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</si>
  <si>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</si>
  <si>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</si>
  <si>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</si>
  <si>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</si>
  <si>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</si>
  <si>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</si>
  <si>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</si>
  <si>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</si>
  <si>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</si>
  <si>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</si>
  <si>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</si>
  <si>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</si>
  <si>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</si>
  <si>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</si>
  <si>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</si>
  <si>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</si>
  <si>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</si>
  <si>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</si>
  <si>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</si>
  <si>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</si>
  <si>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</si>
  <si>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</si>
  <si>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</si>
  <si>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</si>
  <si>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</si>
  <si>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</si>
  <si>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</si>
  <si>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</si>
  <si>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</si>
  <si>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</si>
  <si>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</si>
  <si>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</si>
  <si>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</si>
  <si>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</si>
  <si>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</si>
  <si>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</si>
  <si>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</si>
  <si>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</si>
  <si>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</si>
  <si>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</si>
  <si>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</si>
  <si>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</si>
  <si>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</si>
  <si>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</si>
  <si>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</si>
  <si>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</si>
  <si>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</si>
  <si>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</si>
  <si>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</si>
  <si>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</si>
  <si>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</si>
  <si>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</si>
  <si>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</si>
  <si>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</si>
  <si>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</si>
  <si>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</si>
  <si>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</si>
  <si>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</si>
  <si>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</si>
  <si>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</si>
  <si>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</si>
  <si>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</si>
  <si>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</si>
  <si>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</si>
  <si>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</si>
  <si>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</si>
  <si>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</si>
  <si>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</si>
  <si>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</si>
  <si>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</si>
  <si>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</si>
  <si>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</si>
  <si>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</si>
  <si>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</si>
  <si>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</si>
  <si>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</si>
  <si>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</si>
  <si>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</si>
  <si>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</si>
  <si>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</si>
  <si>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</si>
  <si>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</si>
  <si>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</si>
  <si>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</si>
  <si>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</si>
  <si>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</si>
  <si>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</si>
  <si>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</si>
  <si>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</si>
  <si>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</si>
  <si>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</si>
  <si>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</si>
  <si>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</si>
  <si>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</si>
  <si>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</si>
  <si>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</si>
  <si>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</si>
  <si>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</si>
  <si>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</si>
  <si>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</si>
  <si>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</si>
  <si>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</si>
  <si>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</si>
  <si>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</si>
  <si>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</si>
  <si>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</si>
  <si>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</si>
  <si>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</si>
  <si>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</si>
  <si>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</si>
  <si>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</si>
  <si>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</si>
  <si>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</si>
  <si>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</si>
  <si>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</si>
  <si>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</si>
  <si>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</si>
  <si>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</si>
  <si>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</si>
  <si>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</si>
  <si>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</si>
  <si>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</si>
  <si>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</si>
  <si>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</si>
  <si>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</si>
  <si>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</si>
  <si>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</si>
  <si>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</si>
  <si>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</si>
  <si>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</si>
  <si>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</si>
  <si>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</si>
  <si>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</si>
  <si>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</si>
  <si>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</si>
  <si>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</si>
  <si>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</si>
  <si>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</si>
  <si>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</si>
  <si>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</si>
  <si>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</si>
  <si>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</si>
  <si>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</si>
  <si>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</si>
  <si>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</si>
  <si>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</si>
  <si>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</si>
  <si>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</si>
  <si>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</si>
  <si>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</si>
  <si>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</si>
  <si>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</si>
  <si>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</si>
  <si>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</si>
  <si>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</si>
  <si>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</si>
  <si>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</si>
  <si>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</si>
  <si>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</si>
  <si>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</si>
  <si>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</si>
  <si>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</si>
  <si>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</si>
  <si>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</si>
  <si>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</si>
  <si>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</si>
  <si>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</si>
  <si>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</si>
  <si>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</si>
  <si>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</si>
  <si>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</si>
  <si>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</si>
  <si>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</si>
  <si>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</si>
  <si>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</si>
  <si>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</si>
  <si>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</si>
  <si>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</si>
  <si>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</si>
  <si>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</si>
  <si>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</si>
  <si>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</si>
  <si>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</si>
  <si>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</si>
  <si>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</si>
  <si>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</si>
  <si>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</si>
  <si>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</si>
  <si>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</si>
  <si>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</si>
  <si>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</si>
  <si>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</si>
  <si>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</si>
  <si>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</si>
  <si>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</si>
  <si>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</si>
  <si>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</si>
  <si>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</si>
  <si>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</si>
  <si>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</si>
  <si>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</si>
  <si>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</si>
  <si>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</si>
  <si>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</si>
  <si>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</si>
  <si>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</si>
  <si>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</si>
  <si>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</si>
  <si>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</si>
  <si>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</si>
  <si>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</si>
  <si>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</si>
  <si>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</si>
  <si>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</si>
  <si>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</si>
  <si>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</si>
  <si>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</si>
  <si>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</si>
  <si>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</si>
  <si>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</si>
  <si>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</si>
  <si>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</si>
  <si>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</si>
  <si>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</si>
  <si>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</si>
  <si>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</si>
  <si>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</si>
  <si>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</si>
  <si>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</si>
  <si>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</si>
  <si>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</si>
  <si>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</si>
  <si>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</si>
  <si>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</si>
  <si>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</si>
  <si>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</si>
  <si>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</si>
  <si>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</si>
  <si>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</si>
  <si>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</si>
  <si>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</si>
  <si>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</si>
  <si>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</si>
  <si>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</si>
  <si>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</si>
  <si>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</si>
  <si>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</si>
  <si>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</si>
  <si>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</si>
  <si>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</si>
  <si>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</si>
  <si>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</si>
  <si>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</si>
  <si>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</si>
  <si>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</si>
  <si>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</si>
  <si>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</si>
  <si>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</si>
  <si>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</si>
  <si>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</si>
  <si>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</si>
  <si>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</si>
  <si>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</si>
  <si>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</si>
  <si>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</si>
  <si>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</si>
  <si>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</si>
  <si>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</si>
  <si>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</si>
  <si>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</si>
  <si>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</si>
  <si>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</si>
  <si>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</si>
  <si>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</si>
  <si>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</si>
  <si>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</si>
  <si>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</si>
  <si>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</si>
  <si>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</si>
  <si>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</si>
  <si>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</si>
  <si>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</si>
  <si>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 xml:space="preserve">2000055209191, 2000055209207, 2000055209216, 2000055209225, 2000055209234, 2000055209252, 2000055209243, 2000057677472, 2000057682445, 2000060517798 </t>
  </si>
  <si>
    <t>Y49</t>
  </si>
  <si>
    <t>Z49</t>
  </si>
  <si>
    <t>Y50</t>
  </si>
  <si>
    <t>Z50</t>
  </si>
  <si>
    <t>Y45</t>
  </si>
  <si>
    <t>Z45</t>
  </si>
  <si>
    <t>Y46</t>
  </si>
  <si>
    <t>Z46</t>
  </si>
  <si>
    <t>Y55</t>
  </si>
  <si>
    <t>Z55</t>
  </si>
  <si>
    <t>Y56</t>
  </si>
  <si>
    <t>Z56</t>
  </si>
  <si>
    <t>Y57</t>
  </si>
  <si>
    <t>Z57</t>
  </si>
  <si>
    <t>Z58</t>
  </si>
  <si>
    <t>Y59</t>
  </si>
  <si>
    <t>Z59</t>
  </si>
  <si>
    <t>Y47</t>
  </si>
  <si>
    <t>Z47</t>
  </si>
  <si>
    <t>Y61</t>
  </si>
  <si>
    <t>Z61</t>
  </si>
  <si>
    <t>Y62</t>
  </si>
  <si>
    <t>Y48</t>
  </si>
  <si>
    <t>Z48</t>
  </si>
  <si>
    <t>Y65</t>
  </si>
  <si>
    <t>Z65</t>
  </si>
  <si>
    <t>Y66</t>
  </si>
  <si>
    <t>Z66</t>
  </si>
  <si>
    <t>Y67</t>
  </si>
  <si>
    <t>Z67</t>
  </si>
  <si>
    <t>Y68</t>
  </si>
  <si>
    <t>Z68</t>
  </si>
  <si>
    <t>Z69</t>
  </si>
  <si>
    <t>Y70</t>
  </si>
  <si>
    <t>Z70</t>
  </si>
  <si>
    <t>Y72</t>
  </si>
  <si>
    <t>Z72</t>
  </si>
  <si>
    <t>Y64</t>
  </si>
  <si>
    <t>Z64</t>
  </si>
  <si>
    <t>Y71</t>
  </si>
  <si>
    <t>Z71</t>
  </si>
  <si>
    <t>Y74</t>
  </si>
  <si>
    <t>Z74</t>
  </si>
  <si>
    <t>Y73</t>
  </si>
  <si>
    <t>Z73</t>
  </si>
  <si>
    <t>Y52</t>
  </si>
  <si>
    <t>Z52</t>
  </si>
  <si>
    <t>Y76</t>
  </si>
  <si>
    <t>Z75</t>
  </si>
  <si>
    <t>Tariff 541</t>
  </si>
  <si>
    <t>Tariff 535</t>
  </si>
  <si>
    <t>2000060820841</t>
  </si>
  <si>
    <t>2000060820850</t>
  </si>
  <si>
    <t>2000060575052</t>
  </si>
  <si>
    <t>2000060575061</t>
  </si>
  <si>
    <t>Winter Weekday Peak</t>
  </si>
  <si>
    <t>Winter Weekday</t>
  </si>
  <si>
    <t>Other</t>
  </si>
  <si>
    <t>Night</t>
  </si>
  <si>
    <t>16:00 - 19:00</t>
  </si>
  <si>
    <t>07:30 - 16:00
19:00 - 20:00</t>
  </si>
  <si>
    <t>20:00 - 00:30</t>
  </si>
  <si>
    <t>00:30 - 07:30</t>
  </si>
  <si>
    <t>07:30 - 00:30</t>
  </si>
  <si>
    <t>Monday to Friday
Nov to Feb</t>
  </si>
  <si>
    <t>Saturday and Sunday
All Year and
Monday to Friday
Mar to Oct</t>
  </si>
  <si>
    <t xml:space="preserve">132/33kV generic </t>
  </si>
  <si>
    <t>100-125, 138-145, 150-157, 160-161, 456, 500-503, 520, J99, H00-H64, H70-H79, H85-H89, Q00-Q04, Q55-Q60 / 1, 2, 7, 8, 909, 931</t>
  </si>
  <si>
    <t>H80-H84, H90-H94, J98 / 3, 4, 146, 147, 932</t>
  </si>
  <si>
    <t xml:space="preserve">J97, Q35-Q49 / 5, 6, 148, 149, 910 </t>
  </si>
  <si>
    <t>700-719, 729-732, 735, 739, 745 / 734, 736, 737, 738, 740-743, 747, 749</t>
  </si>
  <si>
    <t>897 / 933</t>
  </si>
  <si>
    <t>898 / 934</t>
  </si>
  <si>
    <t>899 / 935</t>
  </si>
  <si>
    <t>Tariff 431</t>
  </si>
  <si>
    <t>Y53</t>
  </si>
  <si>
    <t>Z53</t>
  </si>
  <si>
    <t>Where Annex 6 specifies ‘Effective From’ dates post 1 April 2026, should the mpans energise earlier than forecast, the charging rates as stated will apply.</t>
  </si>
  <si>
    <t>TBC</t>
  </si>
  <si>
    <t xml:space="preserve">The line loss factors that are approved by the BSC Panel for the applicable year and consequently published on the Elexon website will take precedence and be used in Settlement.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</si>
</sst>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0.000_ ;[Red]\-0.000\ "/>
    <numFmt numFmtId="171" formatCode="0.00;[Red]\-0.00;?;"/>
    <numFmt numFmtId="172" formatCode="#,##0;\-#,##0;;"/>
    <numFmt numFmtId="173" formatCode="000"/>
    <numFmt numFmtId="174" formatCode="#,##0;[Red]\-#,##0;;"/>
    <numFmt numFmtId="175" formatCode="0.000;[Red]\-0.000;?;"/>
    <numFmt numFmtId="176" formatCode="0.000_ ;\-0.000\ "/>
    <numFmt numFmtId="177" formatCode="0000"/>
    <numFmt numFmtId="178" formatCode="0.00;\(0.00\);"/>
    <numFmt numFmtId="179" formatCode="&quot;£&quot;#,##0.00"/>
    <numFmt numFmtId="180" formatCode="\L\o\c\a\t\i\o\n\ 0"/>
    <numFmt numFmtId="181" formatCode="#,##0;\-#,##0;\-"/>
    <numFmt numFmtId="182" formatCode="General_)"/>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
      <sz val="18"/>
      <color theme="3"/>
      <name val="Cambria"/>
      <family val="2"/>
      <scheme val="major"/>
    </font>
    <font>
      <sz val="11"/>
      <color rgb="FF9C0006"/>
      <name val="Calibri"/>
      <family val="2"/>
      <scheme val="minor"/>
    </font>
    <font>
      <sz val="11"/>
      <color theme="0"/>
      <name val="Calibri"/>
      <family val="2"/>
      <scheme val="minor"/>
    </font>
    <font>
      <sz val="11"/>
      <color rgb="FF006100"/>
      <name val="Arial"/>
      <family val="2"/>
    </font>
    <font>
      <sz val="11"/>
      <color rgb="FF9C6500"/>
      <name val="Arial"/>
      <family val="2"/>
    </font>
    <font>
      <b/>
      <sz val="11"/>
      <color rgb="FFFA7D00"/>
      <name val="Arial"/>
      <family val="2"/>
    </font>
    <font>
      <i/>
      <sz val="11"/>
      <color rgb="FF7F7F7F"/>
      <name val="Arial"/>
      <family val="2"/>
    </font>
    <font>
      <b/>
      <sz val="11"/>
      <color rgb="FF3F3F3F"/>
      <name val="Arial"/>
      <family val="2"/>
    </font>
    <font>
      <sz val="11"/>
      <color rgb="FF3F3F76"/>
      <name val="Calibri"/>
      <family val="2"/>
      <scheme val="minor"/>
    </font>
    <font>
      <sz val="11"/>
      <color indexed="8"/>
      <name val="Calibri"/>
      <family val="2"/>
    </font>
    <font>
      <u/>
      <sz val="10"/>
      <color indexed="12"/>
      <name val="Arial"/>
      <family val="2"/>
    </font>
    <font>
      <sz val="10"/>
      <color theme="1"/>
      <name val="Tahoma"/>
      <family val="2"/>
    </font>
    <font>
      <u/>
      <sz val="11"/>
      <color theme="10"/>
      <name val="Calibri"/>
      <family val="2"/>
      <scheme val="minor"/>
    </font>
    <font>
      <u/>
      <sz val="11"/>
      <color theme="5"/>
      <name val="Calibri"/>
      <family val="2"/>
      <scheme val="minor"/>
    </font>
    <font>
      <sz val="11"/>
      <color rgb="FF9C0006"/>
      <name val="Arial"/>
      <family val="2"/>
    </font>
    <font>
      <sz val="11"/>
      <color rgb="FF9C5700"/>
      <name val="Arial"/>
      <family val="2"/>
    </font>
    <font>
      <sz val="11"/>
      <name val="CG Omega"/>
      <family val="2"/>
    </font>
    <font>
      <sz val="10"/>
      <color theme="1"/>
      <name val="Verdana"/>
      <family val="2"/>
    </font>
    <font>
      <sz val="10"/>
      <color indexed="8"/>
      <name val="Verdana"/>
      <family val="2"/>
    </font>
    <font>
      <sz val="12"/>
      <color indexed="8"/>
      <name val="Arial MT"/>
    </font>
    <font>
      <sz val="11"/>
      <color indexed="20"/>
      <name val="Calibri"/>
      <family val="2"/>
    </font>
    <font>
      <b/>
      <sz val="11"/>
      <color theme="3"/>
      <name val="Calibri"/>
      <family val="2"/>
      <scheme val="minor"/>
    </font>
  </fonts>
  <fills count="52">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solid">
        <fgColor rgb="FFDAEEF3"/>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FFCC"/>
      </patternFill>
    </fill>
    <fill>
      <patternFill patternType="lightUp">
        <fgColor theme="0" tint="-0.499984740745262"/>
        <bgColor rgb="FFFFFFFF"/>
      </patternFill>
    </fill>
    <fill>
      <patternFill patternType="solid">
        <fgColor rgb="FFFF9999"/>
        <bgColor indexed="64"/>
      </patternFill>
    </fill>
    <fill>
      <patternFill patternType="solid">
        <fgColor indexed="4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999999"/>
      </left>
      <right/>
      <top/>
      <bottom/>
      <diagonal/>
    </border>
  </borders>
  <cellStyleXfs count="496">
    <xf numFmtId="0" fontId="0" fillId="0" borderId="0"/>
    <xf numFmtId="0" fontId="16" fillId="0" borderId="0" applyNumberFormat="0" applyFill="0" applyBorder="0" applyAlignment="0" applyProtection="0"/>
    <xf numFmtId="0" fontId="17" fillId="5" borderId="7" applyNumberFormat="0" applyAlignment="0" applyProtection="0"/>
    <xf numFmtId="0" fontId="18" fillId="0" borderId="0" applyNumberFormat="0" applyFill="0" applyBorder="0" applyAlignment="0" applyProtection="0">
      <alignment vertical="top"/>
      <protection locked="0"/>
    </xf>
    <xf numFmtId="0" fontId="22" fillId="0" borderId="9" applyNumberFormat="0" applyFill="0" applyAlignment="0" applyProtection="0"/>
    <xf numFmtId="0" fontId="16" fillId="0" borderId="10" applyNumberFormat="0" applyFill="0" applyAlignment="0" applyProtection="0"/>
    <xf numFmtId="0" fontId="11" fillId="0" borderId="0"/>
    <xf numFmtId="43" fontId="11" fillId="0" borderId="0" applyFont="0" applyFill="0" applyBorder="0" applyAlignment="0" applyProtection="0"/>
    <xf numFmtId="0" fontId="27" fillId="24" borderId="0" applyNumberFormat="0" applyBorder="0" applyAlignment="0" applyProtection="0"/>
    <xf numFmtId="0" fontId="8" fillId="6"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8" fillId="27" borderId="0" applyNumberFormat="0" applyBorder="0" applyAlignment="0" applyProtection="0"/>
    <xf numFmtId="0" fontId="27" fillId="28" borderId="0" applyNumberFormat="0" applyBorder="0" applyAlignment="0" applyProtection="0"/>
    <xf numFmtId="0" fontId="31" fillId="0" borderId="0"/>
    <xf numFmtId="0" fontId="33" fillId="35" borderId="0" applyNumberFormat="0" applyBorder="0" applyAlignment="0" applyProtection="0"/>
    <xf numFmtId="0" fontId="9" fillId="0" borderId="0"/>
    <xf numFmtId="0" fontId="7" fillId="6" borderId="0" applyNumberFormat="0" applyBorder="0" applyAlignment="0" applyProtection="0"/>
    <xf numFmtId="0" fontId="7" fillId="27" borderId="0" applyNumberFormat="0" applyBorder="0" applyAlignment="0" applyProtection="0"/>
    <xf numFmtId="0" fontId="6" fillId="0" borderId="0" applyNumberFormat="0" applyFill="0" applyBorder="0" applyAlignment="0" applyProtection="0">
      <alignment horizontal="left"/>
    </xf>
    <xf numFmtId="49" fontId="38" fillId="40" borderId="0" applyBorder="0" applyAlignment="0" applyProtection="0">
      <alignment horizontal="left" vertical="center" wrapText="1"/>
    </xf>
    <xf numFmtId="49" fontId="38" fillId="41" borderId="0" applyBorder="0" applyAlignment="0" applyProtection="0"/>
    <xf numFmtId="49" fontId="40" fillId="0" borderId="0" applyFill="0" applyBorder="0" applyAlignment="0" applyProtection="0">
      <alignment vertical="center"/>
    </xf>
    <xf numFmtId="49" fontId="39" fillId="0" borderId="0" applyBorder="0" applyAlignment="0" applyProtection="0"/>
    <xf numFmtId="49" fontId="41" fillId="42" borderId="0" applyAlignment="0" applyProtection="0">
      <alignment vertical="center"/>
    </xf>
    <xf numFmtId="2" fontId="42" fillId="0" borderId="0" applyNumberFormat="0" applyFill="0" applyBorder="0" applyAlignment="0" applyProtection="0"/>
    <xf numFmtId="0" fontId="6" fillId="0" borderId="0" applyNumberFormat="0" applyFont="0" applyBorder="0" applyAlignment="0" applyProtection="0"/>
    <xf numFmtId="0" fontId="6" fillId="0" borderId="0"/>
    <xf numFmtId="0" fontId="6" fillId="0" borderId="0"/>
    <xf numFmtId="0" fontId="5" fillId="0" borderId="0"/>
    <xf numFmtId="43" fontId="11" fillId="0" borderId="0" applyFont="0" applyFill="0" applyBorder="0" applyAlignment="0" applyProtection="0"/>
    <xf numFmtId="0" fontId="6" fillId="0" borderId="0"/>
    <xf numFmtId="0" fontId="4" fillId="0" borderId="0"/>
    <xf numFmtId="0" fontId="4" fillId="0" borderId="0"/>
    <xf numFmtId="0" fontId="47" fillId="44" borderId="0" applyNumberFormat="0" applyBorder="0" applyAlignment="0" applyProtection="0"/>
    <xf numFmtId="0" fontId="48" fillId="35" borderId="0" applyNumberFormat="0" applyBorder="0" applyAlignment="0" applyProtection="0"/>
    <xf numFmtId="0" fontId="49" fillId="46" borderId="7" applyNumberFormat="0" applyAlignment="0" applyProtection="0"/>
    <xf numFmtId="0" fontId="50" fillId="0" borderId="0" applyNumberFormat="0" applyFill="0" applyBorder="0" applyAlignment="0" applyProtection="0"/>
    <xf numFmtId="0" fontId="25" fillId="47" borderId="17" applyNumberFormat="0" applyAlignment="0" applyProtection="0"/>
    <xf numFmtId="0" fontId="51" fillId="46" borderId="16" applyNumberFormat="0" applyAlignment="0" applyProtection="0"/>
    <xf numFmtId="0" fontId="52" fillId="5" borderId="7" applyNumberFormat="0" applyAlignment="0" applyProtection="0"/>
    <xf numFmtId="0" fontId="46" fillId="26" borderId="0" applyNumberFormat="0" applyBorder="0" applyAlignment="0" applyProtection="0"/>
    <xf numFmtId="43" fontId="4" fillId="0" borderId="0" applyFont="0" applyFill="0" applyBorder="0" applyAlignment="0" applyProtection="0"/>
    <xf numFmtId="0" fontId="45" fillId="45" borderId="0" applyNumberFormat="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54"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48" borderId="1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4" fillId="0" borderId="0" applyNumberForma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6" fillId="0" borderId="0" applyNumberFormat="0" applyFill="0" applyBorder="0" applyAlignment="0" applyProtection="0"/>
    <xf numFmtId="9" fontId="4" fillId="0" borderId="0" applyFont="0" applyFill="0" applyBorder="0" applyAlignment="0" applyProtection="0"/>
    <xf numFmtId="0" fontId="57" fillId="0" borderId="19" applyNumberFormat="0" applyFill="0" applyBorder="0" applyAlignment="0" applyProtection="0"/>
    <xf numFmtId="0" fontId="4" fillId="0" borderId="0"/>
    <xf numFmtId="0" fontId="3" fillId="0" borderId="0"/>
    <xf numFmtId="0" fontId="3" fillId="0" borderId="0"/>
    <xf numFmtId="43" fontId="3"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8"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5" fillId="0" borderId="0"/>
    <xf numFmtId="0" fontId="58" fillId="45" borderId="0" applyNumberFormat="0" applyBorder="0" applyAlignment="0" applyProtection="0"/>
    <xf numFmtId="0" fontId="59" fillId="35" borderId="0" applyNumberFormat="0" applyBorder="0" applyAlignment="0" applyProtection="0"/>
    <xf numFmtId="0" fontId="5" fillId="0" borderId="0"/>
    <xf numFmtId="0" fontId="60" fillId="0" borderId="0"/>
    <xf numFmtId="0" fontId="11" fillId="0" borderId="0"/>
    <xf numFmtId="0" fontId="11" fillId="0" borderId="0"/>
    <xf numFmtId="0" fontId="11" fillId="0" borderId="0">
      <alignment vertical="center"/>
    </xf>
    <xf numFmtId="0" fontId="60" fillId="0" borderId="0"/>
    <xf numFmtId="0" fontId="11" fillId="0" borderId="0"/>
    <xf numFmtId="0" fontId="60" fillId="0" borderId="0">
      <alignment vertical="justify"/>
    </xf>
    <xf numFmtId="0" fontId="7" fillId="6" borderId="0" applyNumberFormat="0" applyBorder="0" applyAlignment="0" applyProtection="0"/>
    <xf numFmtId="0" fontId="7" fillId="27" borderId="0" applyNumberFormat="0" applyBorder="0" applyAlignment="0" applyProtection="0"/>
    <xf numFmtId="0" fontId="27" fillId="25" borderId="0" applyNumberFormat="0" applyBorder="0" applyAlignment="0" applyProtection="0"/>
    <xf numFmtId="0" fontId="27" fillId="24" borderId="0" applyNumberFormat="0" applyBorder="0" applyAlignment="0" applyProtection="0"/>
    <xf numFmtId="0" fontId="27" fillId="26" borderId="0" applyNumberFormat="0" applyBorder="0" applyAlignment="0" applyProtection="0"/>
    <xf numFmtId="0" fontId="27" fillId="28" borderId="0" applyNumberFormat="0" applyBorder="0" applyAlignment="0" applyProtection="0"/>
    <xf numFmtId="0" fontId="3" fillId="49" borderId="19"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 fillId="50" borderId="0" applyNumberFormat="0" applyBorder="0" applyAlignment="0" applyProtection="0">
      <alignment horizontal="center"/>
    </xf>
    <xf numFmtId="0" fontId="22"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5" borderId="7" applyNumberFormat="0" applyAlignment="0" applyProtection="0"/>
    <xf numFmtId="0" fontId="33" fillId="35"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61" fillId="0" borderId="0"/>
    <xf numFmtId="0" fontId="9" fillId="0" borderId="0"/>
    <xf numFmtId="0" fontId="9"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3" fillId="0" borderId="0"/>
    <xf numFmtId="0" fontId="11"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53" fillId="0" borderId="0" applyFont="0" applyFill="0" applyBorder="0" applyAlignment="0" applyProtection="0"/>
    <xf numFmtId="9" fontId="62" fillId="0" borderId="0" applyFont="0" applyFill="0" applyBorder="0" applyAlignment="0" applyProtection="0"/>
    <xf numFmtId="182" fontId="63" fillId="0" borderId="0"/>
    <xf numFmtId="43" fontId="11"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 fillId="0" borderId="0"/>
    <xf numFmtId="0" fontId="3" fillId="0" borderId="0"/>
    <xf numFmtId="0" fontId="2" fillId="0" borderId="0"/>
    <xf numFmtId="0" fontId="2" fillId="0" borderId="0"/>
    <xf numFmtId="43" fontId="2"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8" borderId="1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1"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 fillId="0" borderId="0"/>
    <xf numFmtId="0" fontId="64" fillId="51"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48" borderId="1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43" fontId="62"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0" fontId="65" fillId="0" borderId="0" applyNumberFormat="0" applyFill="0" applyBorder="0" applyAlignment="0" applyProtection="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cellStyleXfs>
  <cellXfs count="286">
    <xf numFmtId="0" fontId="0" fillId="0" borderId="0" xfId="0"/>
    <xf numFmtId="0" fontId="11"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3" fillId="2" borderId="0" xfId="0" applyFont="1" applyFill="1" applyAlignment="1">
      <alignment vertical="center"/>
    </xf>
    <xf numFmtId="0" fontId="11" fillId="0" borderId="0" xfId="0" applyFont="1" applyAlignment="1">
      <alignment wrapText="1"/>
    </xf>
    <xf numFmtId="0" fontId="12" fillId="0" borderId="0" xfId="0" applyFont="1" applyAlignment="1">
      <alignment vertical="top" wrapText="1"/>
    </xf>
    <xf numFmtId="0" fontId="12" fillId="7" borderId="1" xfId="0" applyFont="1" applyFill="1" applyBorder="1" applyAlignment="1">
      <alignment horizontal="center" vertical="center" wrapText="1"/>
    </xf>
    <xf numFmtId="0" fontId="11" fillId="0" borderId="1" xfId="0" quotePrefix="1" applyFont="1" applyBorder="1" applyAlignment="1">
      <alignment horizontal="left" vertical="top" wrapText="1"/>
    </xf>
    <xf numFmtId="0" fontId="12" fillId="7" borderId="1" xfId="0" applyFont="1" applyFill="1" applyBorder="1" applyAlignment="1" applyProtection="1">
      <alignment vertical="center" wrapText="1"/>
      <protection locked="0"/>
    </xf>
    <xf numFmtId="0" fontId="19"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12" fillId="7" borderId="1" xfId="0"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wrapText="1"/>
    </xf>
    <xf numFmtId="0" fontId="11" fillId="0" borderId="1" xfId="0" quotePrefix="1" applyFont="1" applyBorder="1" applyAlignment="1">
      <alignment horizontal="center" vertical="center" wrapText="1"/>
    </xf>
    <xf numFmtId="0" fontId="11" fillId="0" borderId="6" xfId="0" applyFont="1" applyBorder="1" applyAlignment="1">
      <alignment horizontal="center" vertical="center" wrapText="1"/>
    </xf>
    <xf numFmtId="0" fontId="11" fillId="2" borderId="0" xfId="0" applyFont="1" applyFill="1" applyAlignment="1">
      <alignment vertical="center"/>
    </xf>
    <xf numFmtId="0" fontId="0" fillId="0" borderId="0" xfId="0" applyProtection="1">
      <protection locked="0"/>
    </xf>
    <xf numFmtId="169" fontId="11" fillId="3" borderId="1" xfId="0" applyNumberFormat="1" applyFont="1" applyFill="1" applyBorder="1" applyAlignment="1" applyProtection="1">
      <alignment horizontal="center" vertical="center"/>
      <protection locked="0"/>
    </xf>
    <xf numFmtId="49" fontId="19" fillId="8" borderId="1" xfId="0" applyNumberFormat="1" applyFont="1" applyFill="1" applyBorder="1" applyAlignment="1" applyProtection="1">
      <alignment horizontal="center" vertical="center" wrapText="1"/>
      <protection locked="0"/>
    </xf>
    <xf numFmtId="0" fontId="12" fillId="7" borderId="1" xfId="0" quotePrefix="1" applyFont="1" applyFill="1" applyBorder="1" applyAlignment="1">
      <alignment horizontal="center" vertical="center" wrapText="1"/>
    </xf>
    <xf numFmtId="49" fontId="20" fillId="5" borderId="7" xfId="2" applyNumberFormat="1" applyFont="1" applyAlignment="1" applyProtection="1">
      <alignment horizontal="center" vertical="center" wrapText="1"/>
      <protection locked="0"/>
    </xf>
    <xf numFmtId="0" fontId="12" fillId="13" borderId="1" xfId="0" quotePrefix="1" applyFont="1" applyFill="1" applyBorder="1" applyAlignment="1">
      <alignment horizontal="center" vertical="center" wrapText="1"/>
    </xf>
    <xf numFmtId="0" fontId="12" fillId="16" borderId="1" xfId="0" quotePrefix="1" applyFont="1" applyFill="1" applyBorder="1" applyAlignment="1">
      <alignment horizontal="center" vertical="center" wrapText="1"/>
    </xf>
    <xf numFmtId="49" fontId="0" fillId="9" borderId="1" xfId="0" applyNumberFormat="1" applyFill="1" applyBorder="1" applyAlignment="1" applyProtection="1">
      <alignment horizontal="left" vertical="top" wrapText="1"/>
      <protection locked="0"/>
    </xf>
    <xf numFmtId="49" fontId="24" fillId="8" borderId="1" xfId="0" applyNumberFormat="1" applyFont="1" applyFill="1" applyBorder="1" applyAlignment="1" applyProtection="1">
      <alignment horizontal="center" vertical="center" wrapText="1"/>
      <protection locked="0"/>
    </xf>
    <xf numFmtId="170" fontId="24" fillId="9" borderId="1" xfId="0" applyNumberFormat="1" applyFont="1" applyFill="1" applyBorder="1" applyAlignment="1" applyProtection="1">
      <alignment horizontal="center" vertical="center"/>
      <protection locked="0"/>
    </xf>
    <xf numFmtId="170" fontId="24" fillId="3" borderId="1" xfId="0" applyNumberFormat="1" applyFont="1" applyFill="1" applyBorder="1" applyAlignment="1" applyProtection="1">
      <alignment horizontal="center" vertical="center"/>
      <protection locked="0"/>
    </xf>
    <xf numFmtId="0" fontId="24" fillId="8" borderId="1" xfId="0" applyFont="1" applyFill="1" applyBorder="1" applyAlignment="1" applyProtection="1">
      <alignment horizontal="center" vertical="center" wrapText="1"/>
      <protection locked="0"/>
    </xf>
    <xf numFmtId="3" fontId="24" fillId="8" borderId="1" xfId="0" applyNumberFormat="1" applyFont="1" applyFill="1" applyBorder="1" applyAlignment="1" applyProtection="1">
      <alignment horizontal="center" vertical="center" wrapText="1"/>
      <protection locked="0"/>
    </xf>
    <xf numFmtId="164" fontId="24" fillId="10" borderId="1" xfId="0" applyNumberFormat="1" applyFont="1" applyFill="1" applyBorder="1" applyAlignment="1" applyProtection="1">
      <alignment horizontal="center" vertical="center"/>
      <protection locked="0"/>
    </xf>
    <xf numFmtId="164" fontId="24" fillId="3" borderId="1" xfId="0" applyNumberFormat="1" applyFont="1" applyFill="1" applyBorder="1" applyAlignment="1" applyProtection="1">
      <alignment horizontal="center" vertical="center"/>
      <protection locked="0"/>
    </xf>
    <xf numFmtId="0" fontId="0" fillId="17" borderId="0" xfId="0" applyFill="1"/>
    <xf numFmtId="0" fontId="18" fillId="2" borderId="0" xfId="3" applyFill="1" applyAlignment="1" applyProtection="1">
      <alignment vertical="center"/>
    </xf>
    <xf numFmtId="0" fontId="11" fillId="2" borderId="0" xfId="6" applyFill="1" applyAlignment="1">
      <alignment vertical="center"/>
    </xf>
    <xf numFmtId="0" fontId="13" fillId="2" borderId="0" xfId="6" applyFont="1" applyFill="1" applyAlignment="1">
      <alignment vertical="center"/>
    </xf>
    <xf numFmtId="0" fontId="12" fillId="7" borderId="1" xfId="6" quotePrefix="1" applyFont="1" applyFill="1" applyBorder="1" applyAlignment="1">
      <alignment horizontal="center" vertical="center" wrapText="1"/>
    </xf>
    <xf numFmtId="0" fontId="12" fillId="7" borderId="1" xfId="6" applyFont="1" applyFill="1" applyBorder="1" applyAlignment="1">
      <alignment horizontal="center" vertical="center" wrapText="1"/>
    </xf>
    <xf numFmtId="49" fontId="26" fillId="7" borderId="1" xfId="6" applyNumberFormat="1" applyFont="1" applyFill="1" applyBorder="1" applyAlignment="1">
      <alignment horizontal="center" vertical="center" wrapText="1"/>
    </xf>
    <xf numFmtId="49" fontId="12" fillId="7" borderId="1" xfId="6" applyNumberFormat="1" applyFont="1" applyFill="1" applyBorder="1" applyAlignment="1">
      <alignment horizontal="center" vertical="center" wrapText="1"/>
    </xf>
    <xf numFmtId="0" fontId="11" fillId="9" borderId="1" xfId="6" applyFill="1" applyBorder="1" applyAlignment="1" applyProtection="1">
      <alignment horizontal="left" vertical="center" wrapText="1"/>
      <protection locked="0"/>
    </xf>
    <xf numFmtId="0" fontId="11" fillId="2" borderId="0" xfId="6" applyFill="1" applyAlignment="1">
      <alignment horizontal="center" vertical="center"/>
    </xf>
    <xf numFmtId="166" fontId="11" fillId="2" borderId="0" xfId="6" applyNumberFormat="1" applyFill="1" applyAlignment="1">
      <alignment horizontal="center" vertical="center"/>
    </xf>
    <xf numFmtId="0" fontId="11" fillId="2" borderId="0" xfId="6" applyFill="1"/>
    <xf numFmtId="170" fontId="9" fillId="12" borderId="1" xfId="6" applyNumberFormat="1" applyFont="1" applyFill="1" applyBorder="1" applyAlignment="1" applyProtection="1">
      <alignment horizontal="center" vertical="center"/>
      <protection locked="0"/>
    </xf>
    <xf numFmtId="164" fontId="9" fillId="12" borderId="1" xfId="6" applyNumberFormat="1" applyFont="1" applyFill="1" applyBorder="1" applyAlignment="1" applyProtection="1">
      <alignment horizontal="center" vertical="center"/>
      <protection locked="0"/>
    </xf>
    <xf numFmtId="170" fontId="9" fillId="9" borderId="1" xfId="6" applyNumberFormat="1" applyFont="1" applyFill="1" applyBorder="1" applyAlignment="1" applyProtection="1">
      <alignment horizontal="center" vertical="center"/>
      <protection locked="0"/>
    </xf>
    <xf numFmtId="164" fontId="9" fillId="9" borderId="1" xfId="6" applyNumberFormat="1" applyFont="1" applyFill="1" applyBorder="1" applyAlignment="1" applyProtection="1">
      <alignment horizontal="center" vertical="center"/>
      <protection locked="0"/>
    </xf>
    <xf numFmtId="0" fontId="11" fillId="0" borderId="0" xfId="0" applyFont="1" applyProtection="1">
      <protection locked="0"/>
    </xf>
    <xf numFmtId="49" fontId="16" fillId="6" borderId="0" xfId="1" quotePrefix="1" applyNumberFormat="1" applyFill="1" applyAlignment="1" applyProtection="1">
      <alignment horizontal="left" vertical="center" wrapText="1"/>
      <protection locked="0"/>
    </xf>
    <xf numFmtId="49" fontId="16" fillId="6" borderId="0" xfId="1" applyNumberFormat="1" applyFill="1" applyAlignment="1" applyProtection="1">
      <alignment vertical="center" wrapText="1"/>
      <protection locked="0"/>
    </xf>
    <xf numFmtId="49" fontId="22" fillId="0" borderId="0" xfId="4" applyNumberFormat="1" applyBorder="1" applyAlignment="1" applyProtection="1">
      <alignment vertical="center"/>
      <protection locked="0"/>
    </xf>
    <xf numFmtId="49" fontId="16" fillId="6" borderId="0" xfId="1" applyNumberFormat="1" applyFill="1" applyBorder="1" applyAlignment="1" applyProtection="1">
      <alignment vertical="center" wrapText="1"/>
      <protection locked="0"/>
    </xf>
    <xf numFmtId="49" fontId="16" fillId="0" borderId="0" xfId="5" applyNumberFormat="1" applyBorder="1" applyAlignment="1" applyProtection="1">
      <alignment vertical="center"/>
      <protection locked="0"/>
    </xf>
    <xf numFmtId="49" fontId="16" fillId="0" borderId="0" xfId="5" quotePrefix="1" applyNumberFormat="1" applyBorder="1" applyAlignment="1" applyProtection="1">
      <alignment horizontal="left" vertical="center"/>
      <protection locked="0"/>
    </xf>
    <xf numFmtId="49" fontId="26" fillId="7" borderId="1" xfId="0" applyNumberFormat="1" applyFont="1" applyFill="1" applyBorder="1" applyAlignment="1">
      <alignment horizontal="center" vertical="center" wrapText="1"/>
    </xf>
    <xf numFmtId="0" fontId="18" fillId="0" borderId="0" xfId="3" applyAlignment="1" applyProtection="1">
      <alignment horizontal="left" vertical="top"/>
    </xf>
    <xf numFmtId="0" fontId="12" fillId="7" borderId="6" xfId="0" applyFont="1" applyFill="1" applyBorder="1" applyAlignment="1" applyProtection="1">
      <alignment vertical="center" wrapText="1"/>
      <protection locked="0"/>
    </xf>
    <xf numFmtId="0" fontId="0" fillId="17" borderId="0" xfId="0" applyFill="1" applyAlignment="1">
      <alignment vertical="center"/>
    </xf>
    <xf numFmtId="0" fontId="28" fillId="20" borderId="1" xfId="0" applyFont="1" applyFill="1" applyBorder="1" applyAlignment="1" applyProtection="1">
      <alignment horizontal="center" vertical="center" wrapText="1"/>
      <protection locked="0"/>
    </xf>
    <xf numFmtId="0" fontId="12" fillId="0" borderId="1" xfId="0" applyFont="1" applyBorder="1" applyAlignment="1">
      <alignment vertical="center" wrapText="1"/>
    </xf>
    <xf numFmtId="0" fontId="28" fillId="18" borderId="1" xfId="0" applyFont="1" applyFill="1" applyBorder="1" applyAlignment="1" applyProtection="1">
      <alignment horizontal="center" vertical="center" wrapText="1"/>
      <protection locked="0"/>
    </xf>
    <xf numFmtId="0" fontId="28" fillId="21" borderId="1" xfId="0" applyFont="1" applyFill="1" applyBorder="1" applyAlignment="1" applyProtection="1">
      <alignment horizontal="center" vertical="center" wrapText="1"/>
      <protection locked="0"/>
    </xf>
    <xf numFmtId="0" fontId="12" fillId="22"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21" fillId="17" borderId="0" xfId="1" applyNumberFormat="1" applyFont="1" applyFill="1" applyBorder="1" applyAlignment="1">
      <alignment horizontal="center" vertical="center" wrapText="1"/>
    </xf>
    <xf numFmtId="0" fontId="13" fillId="17" borderId="0" xfId="6" applyFont="1" applyFill="1" applyAlignment="1">
      <alignment vertical="center"/>
    </xf>
    <xf numFmtId="0" fontId="21" fillId="17" borderId="0" xfId="1" applyNumberFormat="1" applyFont="1" applyFill="1" applyBorder="1" applyAlignment="1" applyProtection="1">
      <alignment horizontal="center" vertical="center" wrapText="1"/>
    </xf>
    <xf numFmtId="0" fontId="21" fillId="17" borderId="12" xfId="1" applyNumberFormat="1" applyFont="1" applyFill="1" applyBorder="1" applyAlignment="1">
      <alignment horizontal="center" vertical="center" wrapText="1"/>
    </xf>
    <xf numFmtId="0" fontId="21" fillId="17" borderId="0" xfId="1" applyNumberFormat="1" applyFont="1" applyFill="1" applyBorder="1" applyAlignment="1">
      <alignment vertical="center" wrapText="1"/>
    </xf>
    <xf numFmtId="0" fontId="12" fillId="17" borderId="4" xfId="0" applyFont="1" applyFill="1" applyBorder="1" applyAlignment="1">
      <alignment horizontal="left" vertical="center" wrapText="1"/>
    </xf>
    <xf numFmtId="0" fontId="11" fillId="17" borderId="4" xfId="0" applyFont="1" applyFill="1" applyBorder="1" applyAlignment="1">
      <alignment horizontal="center" vertical="center" wrapText="1"/>
    </xf>
    <xf numFmtId="0" fontId="11" fillId="17" borderId="8" xfId="0" applyFont="1" applyFill="1" applyBorder="1" applyAlignment="1">
      <alignment horizontal="center" vertical="center" wrapText="1"/>
    </xf>
    <xf numFmtId="0" fontId="21" fillId="17" borderId="8" xfId="1" applyNumberFormat="1" applyFont="1" applyFill="1" applyBorder="1" applyAlignment="1">
      <alignment horizontal="center" vertical="center" wrapText="1"/>
    </xf>
    <xf numFmtId="170" fontId="24" fillId="19" borderId="3" xfId="0" applyNumberFormat="1" applyFont="1" applyFill="1" applyBorder="1" applyAlignment="1" applyProtection="1">
      <alignment horizontal="center" vertical="center" wrapText="1"/>
      <protection locked="0"/>
    </xf>
    <xf numFmtId="0" fontId="18" fillId="0" borderId="0" xfId="3" applyAlignment="1" applyProtection="1"/>
    <xf numFmtId="0" fontId="18" fillId="2" borderId="0" xfId="3" applyFill="1" applyAlignment="1" applyProtection="1">
      <alignment vertical="center"/>
      <protection hidden="1"/>
    </xf>
    <xf numFmtId="173" fontId="11" fillId="9" borderId="1" xfId="6" applyNumberFormat="1" applyFill="1" applyBorder="1" applyAlignment="1">
      <alignment horizontal="center" vertical="center" wrapText="1"/>
    </xf>
    <xf numFmtId="170" fontId="9" fillId="23" borderId="1" xfId="6" applyNumberFormat="1" applyFont="1" applyFill="1" applyBorder="1" applyAlignment="1">
      <alignment horizontal="center" vertical="center"/>
    </xf>
    <xf numFmtId="164" fontId="9" fillId="23" borderId="1" xfId="6" applyNumberFormat="1" applyFont="1" applyFill="1" applyBorder="1" applyAlignment="1">
      <alignment horizontal="center" vertical="center"/>
    </xf>
    <xf numFmtId="0" fontId="11" fillId="11" borderId="1" xfId="13" applyFont="1" applyFill="1" applyBorder="1" applyAlignment="1" applyProtection="1">
      <alignment vertical="center"/>
      <protection locked="0"/>
    </xf>
    <xf numFmtId="172" fontId="11" fillId="31" borderId="1" xfId="10" applyNumberFormat="1" applyFont="1" applyFill="1" applyBorder="1" applyAlignment="1" applyProtection="1">
      <alignment vertical="center"/>
      <protection locked="0"/>
    </xf>
    <xf numFmtId="171" fontId="8" fillId="30" borderId="1" xfId="9" applyNumberFormat="1" applyFill="1" applyBorder="1" applyAlignment="1" applyProtection="1">
      <alignment vertical="center"/>
    </xf>
    <xf numFmtId="172" fontId="11" fillId="30" borderId="1" xfId="9" applyNumberFormat="1" applyFont="1" applyFill="1" applyBorder="1" applyAlignment="1" applyProtection="1">
      <alignment vertical="center"/>
      <protection locked="0"/>
    </xf>
    <xf numFmtId="172" fontId="11" fillId="33" borderId="1" xfId="9" applyNumberFormat="1" applyFont="1" applyFill="1" applyBorder="1" applyAlignment="1" applyProtection="1">
      <alignment vertical="center"/>
      <protection locked="0"/>
    </xf>
    <xf numFmtId="172" fontId="11" fillId="34" borderId="1" xfId="10" applyNumberFormat="1" applyFont="1" applyFill="1" applyBorder="1" applyAlignment="1" applyProtection="1">
      <alignment vertical="center"/>
      <protection locked="0"/>
    </xf>
    <xf numFmtId="0" fontId="21"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12" fillId="7" borderId="6" xfId="0" applyFont="1" applyFill="1" applyBorder="1" applyAlignment="1">
      <alignment horizontal="left" vertical="center" wrapText="1"/>
    </xf>
    <xf numFmtId="0" fontId="11" fillId="11" borderId="1" xfId="8" quotePrefix="1" applyFont="1" applyFill="1" applyBorder="1" applyAlignment="1" applyProtection="1">
      <alignment horizontal="center" vertical="center" wrapText="1"/>
    </xf>
    <xf numFmtId="0" fontId="11" fillId="32" borderId="1" xfId="11" quotePrefix="1" applyFont="1" applyFill="1" applyBorder="1" applyAlignment="1" applyProtection="1">
      <alignment horizontal="center" vertical="center" wrapText="1"/>
    </xf>
    <xf numFmtId="171" fontId="8" fillId="33" borderId="1" xfId="12" applyNumberFormat="1" applyFill="1" applyBorder="1" applyAlignment="1" applyProtection="1">
      <alignment vertical="center"/>
    </xf>
    <xf numFmtId="0" fontId="12" fillId="7" borderId="1" xfId="0" applyFont="1" applyFill="1" applyBorder="1" applyAlignment="1">
      <alignment horizontal="left" vertical="center" wrapText="1"/>
    </xf>
    <xf numFmtId="0" fontId="11" fillId="11" borderId="1" xfId="13" applyFont="1" applyFill="1" applyBorder="1" applyAlignment="1" applyProtection="1">
      <alignment vertical="center" wrapText="1"/>
    </xf>
    <xf numFmtId="0" fontId="11" fillId="29" borderId="1" xfId="13" applyFont="1" applyFill="1" applyBorder="1" applyAlignment="1" applyProtection="1">
      <alignmen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11" fillId="7" borderId="1" xfId="0" applyFont="1" applyFill="1" applyBorder="1" applyAlignment="1">
      <alignment horizontal="center" vertical="center" wrapText="1"/>
    </xf>
    <xf numFmtId="172" fontId="8" fillId="30" borderId="1" xfId="9" applyNumberFormat="1" applyFill="1" applyBorder="1" applyAlignment="1" applyProtection="1">
      <alignment vertical="center"/>
      <protection locked="0"/>
    </xf>
    <xf numFmtId="174" fontId="8" fillId="30" borderId="1" xfId="9" applyNumberFormat="1" applyFill="1" applyBorder="1" applyAlignment="1" applyProtection="1">
      <alignment vertical="center"/>
    </xf>
    <xf numFmtId="174" fontId="8" fillId="33" borderId="1" xfId="9" applyNumberFormat="1" applyFill="1" applyBorder="1" applyAlignment="1" applyProtection="1">
      <alignment vertical="center"/>
    </xf>
    <xf numFmtId="174" fontId="11" fillId="31" borderId="1" xfId="10" applyNumberFormat="1" applyFont="1" applyFill="1" applyBorder="1" applyAlignment="1" applyProtection="1">
      <alignment vertical="center"/>
    </xf>
    <xf numFmtId="174" fontId="11" fillId="34" borderId="1" xfId="10" applyNumberFormat="1" applyFont="1" applyFill="1" applyBorder="1" applyAlignment="1" applyProtection="1">
      <alignment vertical="center"/>
    </xf>
    <xf numFmtId="175" fontId="8" fillId="30" borderId="5" xfId="9" applyNumberFormat="1" applyFill="1" applyBorder="1" applyAlignment="1" applyProtection="1">
      <alignment vertical="center"/>
    </xf>
    <xf numFmtId="175" fontId="8" fillId="30" borderId="1" xfId="9" applyNumberFormat="1" applyFill="1" applyBorder="1" applyAlignment="1" applyProtection="1">
      <alignment vertical="center"/>
    </xf>
    <xf numFmtId="49" fontId="11" fillId="11" borderId="1" xfId="8" quotePrefix="1" applyNumberFormat="1" applyFont="1" applyFill="1" applyBorder="1" applyAlignment="1" applyProtection="1">
      <alignment horizontal="center" vertical="center" wrapText="1"/>
    </xf>
    <xf numFmtId="49" fontId="11" fillId="32" borderId="1" xfId="11" quotePrefix="1" applyNumberFormat="1" applyFont="1" applyFill="1" applyBorder="1" applyAlignment="1" applyProtection="1">
      <alignment horizontal="center" vertical="center" wrapText="1"/>
    </xf>
    <xf numFmtId="0" fontId="12" fillId="0" borderId="1" xfId="0" applyFont="1" applyBorder="1" applyAlignment="1">
      <alignment horizontal="left" vertical="center" wrapText="1"/>
    </xf>
    <xf numFmtId="49" fontId="16" fillId="6" borderId="0" xfId="1" applyNumberFormat="1" applyFill="1" applyAlignment="1" applyProtection="1">
      <alignment horizontal="center" vertical="center" wrapText="1"/>
      <protection locked="0"/>
    </xf>
    <xf numFmtId="49" fontId="16" fillId="6" borderId="0" xfId="1" quotePrefix="1" applyNumberFormat="1" applyFill="1" applyAlignment="1" applyProtection="1">
      <alignment horizontal="center" vertical="center" wrapText="1"/>
      <protection locked="0"/>
    </xf>
    <xf numFmtId="49" fontId="26" fillId="7" borderId="1" xfId="6" quotePrefix="1" applyNumberFormat="1" applyFont="1" applyFill="1" applyBorder="1" applyAlignment="1">
      <alignment horizontal="center" vertical="center" wrapText="1"/>
    </xf>
    <xf numFmtId="49" fontId="22" fillId="0" borderId="0" xfId="4" quotePrefix="1" applyNumberFormat="1" applyBorder="1" applyAlignment="1" applyProtection="1">
      <alignment horizontal="left" vertical="center"/>
      <protection locked="0"/>
    </xf>
    <xf numFmtId="164" fontId="24" fillId="10" borderId="1" xfId="0" applyNumberFormat="1" applyFont="1" applyFill="1" applyBorder="1" applyAlignment="1">
      <alignment horizontal="center" vertical="center"/>
    </xf>
    <xf numFmtId="176" fontId="25" fillId="18" borderId="1" xfId="0" applyNumberFormat="1" applyFont="1" applyFill="1" applyBorder="1" applyAlignment="1" applyProtection="1">
      <alignment horizontal="center" vertical="center"/>
      <protection locked="0"/>
    </xf>
    <xf numFmtId="176" fontId="24" fillId="19" borderId="1" xfId="0" applyNumberFormat="1" applyFont="1" applyFill="1" applyBorder="1" applyAlignment="1" applyProtection="1">
      <alignment horizontal="center" vertical="center"/>
      <protection locked="0"/>
    </xf>
    <xf numFmtId="176" fontId="25" fillId="20" borderId="1" xfId="0" applyNumberFormat="1" applyFont="1" applyFill="1" applyBorder="1" applyAlignment="1" applyProtection="1">
      <alignment horizontal="center" vertical="center"/>
      <protection locked="0"/>
    </xf>
    <xf numFmtId="176" fontId="25" fillId="21" borderId="1" xfId="0" applyNumberFormat="1" applyFont="1" applyFill="1" applyBorder="1" applyAlignment="1" applyProtection="1">
      <alignment horizontal="center" vertical="center"/>
      <protection locked="0"/>
    </xf>
    <xf numFmtId="176" fontId="24" fillId="22" borderId="1" xfId="0" applyNumberFormat="1" applyFont="1" applyFill="1" applyBorder="1" applyAlignment="1" applyProtection="1">
      <alignment horizontal="center" vertical="center"/>
      <protection locked="0"/>
    </xf>
    <xf numFmtId="176" fontId="34" fillId="18" borderId="1" xfId="0" applyNumberFormat="1" applyFont="1" applyFill="1" applyBorder="1" applyAlignment="1" applyProtection="1">
      <alignment horizontal="center" vertical="center" wrapText="1"/>
      <protection locked="0"/>
    </xf>
    <xf numFmtId="176" fontId="14" fillId="19" borderId="1" xfId="0" applyNumberFormat="1" applyFont="1" applyFill="1" applyBorder="1" applyAlignment="1" applyProtection="1">
      <alignment horizontal="center" vertical="center" wrapText="1"/>
      <protection locked="0"/>
    </xf>
    <xf numFmtId="176" fontId="34" fillId="20" borderId="1" xfId="0" applyNumberFormat="1" applyFont="1" applyFill="1" applyBorder="1" applyAlignment="1" applyProtection="1">
      <alignment horizontal="center" vertical="center" wrapText="1"/>
      <protection locked="0"/>
    </xf>
    <xf numFmtId="164" fontId="14" fillId="3" borderId="1" xfId="0" applyNumberFormat="1" applyFont="1" applyFill="1" applyBorder="1" applyAlignment="1" applyProtection="1">
      <alignment horizontal="center" vertical="center"/>
      <protection locked="0"/>
    </xf>
    <xf numFmtId="170" fontId="14" fillId="3" borderId="1" xfId="0" applyNumberFormat="1" applyFont="1" applyFill="1" applyBorder="1" applyAlignment="1" applyProtection="1">
      <alignment horizontal="center" vertical="center"/>
      <protection locked="0"/>
    </xf>
    <xf numFmtId="170" fontId="14" fillId="9" borderId="1" xfId="0" applyNumberFormat="1" applyFont="1" applyFill="1" applyBorder="1" applyAlignment="1" applyProtection="1">
      <alignment horizontal="center" vertical="center"/>
      <protection locked="0"/>
    </xf>
    <xf numFmtId="176" fontId="34" fillId="21" borderId="1" xfId="0" applyNumberFormat="1" applyFont="1" applyFill="1" applyBorder="1" applyAlignment="1" applyProtection="1">
      <alignment horizontal="center" vertical="center" wrapText="1"/>
      <protection locked="0"/>
    </xf>
    <xf numFmtId="176" fontId="14" fillId="22" borderId="1" xfId="0" applyNumberFormat="1" applyFont="1" applyFill="1" applyBorder="1" applyAlignment="1" applyProtection="1">
      <alignment horizontal="center" vertical="center" wrapText="1"/>
      <protection locked="0"/>
    </xf>
    <xf numFmtId="164" fontId="14" fillId="10" borderId="1" xfId="0" applyNumberFormat="1" applyFont="1" applyFill="1" applyBorder="1" applyAlignment="1" applyProtection="1">
      <alignment horizontal="center" vertical="center" wrapText="1"/>
      <protection locked="0"/>
    </xf>
    <xf numFmtId="164" fontId="14" fillId="10" borderId="1" xfId="0" applyNumberFormat="1" applyFont="1" applyFill="1" applyBorder="1" applyAlignment="1">
      <alignment horizontal="center" vertical="center" wrapText="1"/>
    </xf>
    <xf numFmtId="170" fontId="14" fillId="9" borderId="1" xfId="0" applyNumberFormat="1" applyFont="1" applyFill="1" applyBorder="1" applyAlignment="1" applyProtection="1">
      <alignment horizontal="center" vertical="center" wrapText="1"/>
      <protection locked="0"/>
    </xf>
    <xf numFmtId="0" fontId="11" fillId="0" borderId="0" xfId="6"/>
    <xf numFmtId="0" fontId="11" fillId="0" borderId="0" xfId="6" applyAlignment="1">
      <alignment horizontal="left"/>
    </xf>
    <xf numFmtId="0" fontId="35" fillId="0" borderId="0" xfId="6" applyFont="1"/>
    <xf numFmtId="0" fontId="18" fillId="0" borderId="0" xfId="3" applyFill="1" applyAlignment="1" applyProtection="1">
      <alignment horizontal="left" vertical="center"/>
    </xf>
    <xf numFmtId="0" fontId="11" fillId="0" borderId="0" xfId="6" applyAlignment="1">
      <alignment horizontal="center" vertical="center" wrapText="1"/>
    </xf>
    <xf numFmtId="0" fontId="11" fillId="0" borderId="0" xfId="6" applyAlignment="1">
      <alignment horizontal="center" vertical="top" wrapText="1"/>
    </xf>
    <xf numFmtId="0" fontId="11" fillId="36" borderId="0" xfId="6" applyFill="1" applyAlignment="1">
      <alignment horizontal="left"/>
    </xf>
    <xf numFmtId="14" fontId="11" fillId="0" borderId="0" xfId="6" applyNumberFormat="1"/>
    <xf numFmtId="0" fontId="11" fillId="0" borderId="0" xfId="6" quotePrefix="1" applyAlignment="1">
      <alignment horizontal="left"/>
    </xf>
    <xf numFmtId="0" fontId="11" fillId="36" borderId="0" xfId="6" applyFill="1" applyAlignment="1">
      <alignment horizontal="left" vertical="center"/>
    </xf>
    <xf numFmtId="177" fontId="11" fillId="36" borderId="0" xfId="6" applyNumberFormat="1" applyFill="1" applyAlignment="1">
      <alignment horizontal="left"/>
    </xf>
    <xf numFmtId="0" fontId="24" fillId="17" borderId="1" xfId="0" applyFont="1" applyFill="1" applyBorder="1" applyAlignment="1" applyProtection="1">
      <alignment horizontal="center" vertical="center" wrapText="1"/>
      <protection locked="0"/>
    </xf>
    <xf numFmtId="0" fontId="12" fillId="11" borderId="1" xfId="0" applyFont="1" applyFill="1" applyBorder="1" applyAlignment="1">
      <alignment vertical="center" wrapText="1"/>
    </xf>
    <xf numFmtId="0" fontId="36" fillId="0" borderId="1" xfId="16" applyFont="1" applyBorder="1" applyAlignment="1">
      <alignment horizontal="center" vertical="center" wrapText="1"/>
    </xf>
    <xf numFmtId="2" fontId="24" fillId="10" borderId="1" xfId="0" applyNumberFormat="1" applyFont="1" applyFill="1" applyBorder="1" applyAlignment="1" applyProtection="1">
      <alignment horizontal="center" vertical="center"/>
      <protection locked="0"/>
    </xf>
    <xf numFmtId="2" fontId="24" fillId="3" borderId="1" xfId="0" applyNumberFormat="1" applyFont="1" applyFill="1" applyBorder="1" applyAlignment="1" applyProtection="1">
      <alignment horizontal="center" vertical="center"/>
      <protection locked="0"/>
    </xf>
    <xf numFmtId="0" fontId="12" fillId="7" borderId="1" xfId="0" applyFont="1" applyFill="1" applyBorder="1" applyAlignment="1">
      <alignment vertical="center" wrapText="1"/>
    </xf>
    <xf numFmtId="2" fontId="24" fillId="3" borderId="1" xfId="0" applyNumberFormat="1" applyFont="1" applyFill="1" applyBorder="1" applyAlignment="1">
      <alignment horizontal="center" vertical="center"/>
    </xf>
    <xf numFmtId="2" fontId="24" fillId="10" borderId="1" xfId="0" applyNumberFormat="1" applyFont="1" applyFill="1" applyBorder="1" applyAlignment="1">
      <alignment horizontal="center" vertical="center"/>
    </xf>
    <xf numFmtId="0" fontId="24" fillId="0" borderId="1" xfId="0" applyFont="1" applyBorder="1" applyAlignment="1">
      <alignment horizontal="center" vertical="center" wrapText="1"/>
    </xf>
    <xf numFmtId="0" fontId="11" fillId="2" borderId="0" xfId="6" quotePrefix="1" applyFill="1" applyAlignment="1">
      <alignment horizontal="center" vertical="center" wrapText="1"/>
    </xf>
    <xf numFmtId="0" fontId="18" fillId="0" borderId="0" xfId="3" applyAlignment="1" applyProtection="1">
      <alignment horizontal="left" vertical="top" wrapText="1"/>
    </xf>
    <xf numFmtId="3" fontId="24" fillId="0" borderId="1" xfId="0" applyNumberFormat="1"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12" fillId="7" borderId="1" xfId="0" applyFont="1" applyFill="1" applyBorder="1" applyAlignment="1" applyProtection="1">
      <alignment horizontal="center" vertical="center"/>
      <protection locked="0"/>
    </xf>
    <xf numFmtId="0" fontId="12" fillId="7" borderId="1" xfId="0" applyFont="1" applyFill="1" applyBorder="1" applyAlignment="1" applyProtection="1">
      <alignment vertical="center"/>
      <protection locked="0"/>
    </xf>
    <xf numFmtId="0" fontId="19" fillId="8" borderId="1" xfId="0" applyFont="1" applyFill="1" applyBorder="1" applyAlignment="1" applyProtection="1">
      <alignment horizontal="center" vertical="center"/>
      <protection locked="0"/>
    </xf>
    <xf numFmtId="49" fontId="24" fillId="0" borderId="1" xfId="0" quotePrefix="1" applyNumberFormat="1" applyFont="1" applyBorder="1" applyAlignment="1" applyProtection="1">
      <alignment horizontal="center" vertical="center" wrapText="1"/>
      <protection locked="0"/>
    </xf>
    <xf numFmtId="164" fontId="24" fillId="9" borderId="1" xfId="0" applyNumberFormat="1" applyFont="1" applyFill="1" applyBorder="1" applyAlignment="1" applyProtection="1">
      <alignment horizontal="center" vertical="center"/>
      <protection locked="0"/>
    </xf>
    <xf numFmtId="178" fontId="24" fillId="3" borderId="1" xfId="0" applyNumberFormat="1" applyFont="1" applyFill="1" applyBorder="1" applyAlignment="1" applyProtection="1">
      <alignment horizontal="center" vertical="center"/>
      <protection locked="0"/>
    </xf>
    <xf numFmtId="179" fontId="24" fillId="8" borderId="1" xfId="0" applyNumberFormat="1" applyFont="1" applyFill="1" applyBorder="1" applyAlignment="1" applyProtection="1">
      <alignment horizontal="center" vertical="center"/>
      <protection locked="0"/>
    </xf>
    <xf numFmtId="3" fontId="19" fillId="8" borderId="1" xfId="0" applyNumberFormat="1" applyFont="1" applyFill="1" applyBorder="1" applyAlignment="1" applyProtection="1">
      <alignment horizontal="center" vertical="center"/>
      <protection locked="0"/>
    </xf>
    <xf numFmtId="3" fontId="19" fillId="37" borderId="1" xfId="0" applyNumberFormat="1" applyFont="1" applyFill="1" applyBorder="1" applyAlignment="1" applyProtection="1">
      <alignment horizontal="center" vertical="center"/>
      <protection locked="0"/>
    </xf>
    <xf numFmtId="0" fontId="0" fillId="0" borderId="1" xfId="0" applyBorder="1"/>
    <xf numFmtId="0" fontId="37" fillId="0" borderId="1" xfId="0" applyFont="1" applyBorder="1" applyAlignment="1">
      <alignment vertical="center"/>
    </xf>
    <xf numFmtId="0" fontId="37" fillId="38" borderId="1" xfId="0" applyFont="1" applyFill="1" applyBorder="1" applyAlignment="1">
      <alignment vertical="center"/>
    </xf>
    <xf numFmtId="0" fontId="12" fillId="0" borderId="3" xfId="0" applyFont="1" applyBorder="1" applyAlignment="1">
      <alignment vertical="center" wrapText="1"/>
    </xf>
    <xf numFmtId="0" fontId="11" fillId="2" borderId="1" xfId="0" applyFont="1" applyFill="1" applyBorder="1" applyAlignment="1">
      <alignment vertical="center"/>
    </xf>
    <xf numFmtId="0" fontId="11" fillId="39" borderId="6" xfId="0" applyFont="1" applyFill="1" applyBorder="1" applyAlignment="1">
      <alignment horizontal="center" vertical="center" wrapText="1"/>
    </xf>
    <xf numFmtId="0" fontId="18" fillId="0" borderId="0" xfId="3" applyFill="1" applyBorder="1" applyAlignment="1" applyProtection="1">
      <alignment vertical="center"/>
    </xf>
    <xf numFmtId="180" fontId="0" fillId="2" borderId="1" xfId="0" applyNumberFormat="1" applyFill="1" applyBorder="1" applyAlignment="1">
      <alignment horizontal="center" vertical="center"/>
    </xf>
    <xf numFmtId="181"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11" fillId="9" borderId="1" xfId="6" applyFill="1" applyBorder="1" applyAlignment="1" applyProtection="1">
      <alignment horizontal="center" vertical="center" wrapText="1"/>
      <protection locked="0"/>
    </xf>
    <xf numFmtId="0" fontId="14" fillId="0" borderId="1" xfId="0" applyFont="1" applyBorder="1" applyAlignment="1">
      <alignment vertical="top" wrapText="1"/>
    </xf>
    <xf numFmtId="3" fontId="0" fillId="0" borderId="0" xfId="0" applyNumberFormat="1"/>
    <xf numFmtId="49" fontId="0" fillId="2" borderId="0" xfId="0" applyNumberFormat="1" applyFill="1"/>
    <xf numFmtId="0" fontId="19" fillId="8" borderId="1" xfId="0" applyFont="1" applyFill="1" applyBorder="1" applyAlignment="1" applyProtection="1">
      <alignment horizontal="center" vertical="center" wrapText="1"/>
      <protection locked="0"/>
    </xf>
    <xf numFmtId="2" fontId="9" fillId="23" borderId="1" xfId="7" applyNumberFormat="1" applyFont="1" applyFill="1" applyBorder="1" applyAlignment="1" applyProtection="1">
      <alignment horizontal="center" vertical="center"/>
    </xf>
    <xf numFmtId="2" fontId="9" fillId="43" borderId="1" xfId="7" applyNumberFormat="1" applyFont="1" applyFill="1" applyBorder="1" applyAlignment="1" applyProtection="1">
      <alignment horizontal="center" vertical="center"/>
    </xf>
    <xf numFmtId="170" fontId="9" fillId="43" borderId="1" xfId="6" applyNumberFormat="1" applyFont="1" applyFill="1" applyBorder="1" applyAlignment="1" applyProtection="1">
      <alignment horizontal="center" vertical="center"/>
      <protection locked="0"/>
    </xf>
    <xf numFmtId="0" fontId="11" fillId="2" borderId="0" xfId="6" quotePrefix="1" applyFill="1" applyAlignment="1">
      <alignment vertical="center" wrapText="1"/>
    </xf>
    <xf numFmtId="49" fontId="11" fillId="9" borderId="1" xfId="0" quotePrefix="1" applyNumberFormat="1" applyFont="1" applyFill="1" applyBorder="1" applyAlignment="1" applyProtection="1">
      <alignment horizontal="center" vertical="center" wrapText="1"/>
      <protection locked="0"/>
    </xf>
    <xf numFmtId="0" fontId="11" fillId="9" borderId="1" xfId="0" quotePrefix="1" applyFont="1" applyFill="1" applyBorder="1" applyAlignment="1" applyProtection="1">
      <alignment horizontal="center" vertical="center" wrapText="1"/>
      <protection locked="0"/>
    </xf>
    <xf numFmtId="1" fontId="11" fillId="9" borderId="1" xfId="0" quotePrefix="1" applyNumberFormat="1" applyFont="1" applyFill="1" applyBorder="1" applyAlignment="1" applyProtection="1">
      <alignment horizontal="center" vertical="center" wrapText="1"/>
      <protection locked="0"/>
    </xf>
    <xf numFmtId="0" fontId="11" fillId="9" borderId="1" xfId="0" applyFont="1" applyFill="1" applyBorder="1" applyAlignment="1" applyProtection="1">
      <alignment horizontal="center" vertical="center" wrapText="1"/>
      <protection locked="0"/>
    </xf>
    <xf numFmtId="1" fontId="11" fillId="9" borderId="1" xfId="0" applyNumberFormat="1" applyFont="1" applyFill="1" applyBorder="1" applyAlignment="1" applyProtection="1">
      <alignment horizontal="center" vertical="center" wrapText="1"/>
      <protection locked="0"/>
    </xf>
    <xf numFmtId="49" fontId="0" fillId="9" borderId="1" xfId="0" applyNumberFormat="1" applyFill="1" applyBorder="1" applyAlignment="1" applyProtection="1">
      <alignment horizontal="center" vertical="center" wrapText="1"/>
      <protection locked="0"/>
    </xf>
    <xf numFmtId="49" fontId="11" fillId="9" borderId="1" xfId="0" applyNumberFormat="1" applyFont="1" applyFill="1" applyBorder="1" applyAlignment="1" applyProtection="1">
      <alignment horizontal="center" vertical="center" wrapText="1"/>
      <protection locked="0"/>
    </xf>
    <xf numFmtId="49" fontId="0" fillId="14" borderId="1" xfId="0" applyNumberFormat="1" applyFill="1" applyBorder="1" applyAlignment="1" applyProtection="1">
      <alignment horizontal="center" vertical="center" wrapText="1"/>
      <protection locked="0"/>
    </xf>
    <xf numFmtId="49" fontId="0" fillId="15" borderId="1" xfId="0" applyNumberForma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0" fillId="9" borderId="1" xfId="0" applyFill="1" applyBorder="1" applyAlignment="1" applyProtection="1">
      <alignment horizontal="center" vertical="center" wrapText="1"/>
      <protection locked="0"/>
    </xf>
    <xf numFmtId="0" fontId="0" fillId="0" borderId="1" xfId="0" applyBorder="1" applyAlignment="1">
      <alignment horizontal="center" vertical="center"/>
    </xf>
    <xf numFmtId="0" fontId="11" fillId="0" borderId="0" xfId="0" applyFont="1" applyAlignment="1">
      <alignment vertical="center" wrapText="1"/>
    </xf>
    <xf numFmtId="165" fontId="0" fillId="0" borderId="1" xfId="0" applyNumberFormat="1" applyBorder="1" applyAlignment="1">
      <alignment horizontal="center" vertical="center"/>
    </xf>
    <xf numFmtId="0" fontId="11" fillId="0" borderId="0" xfId="0" quotePrefix="1" applyFont="1" applyAlignment="1">
      <alignment horizontal="left" wrapText="1"/>
    </xf>
    <xf numFmtId="0" fontId="23" fillId="0" borderId="0" xfId="0" quotePrefix="1" applyFont="1" applyAlignment="1">
      <alignment horizontal="left" vertical="top" wrapText="1"/>
    </xf>
    <xf numFmtId="0" fontId="11" fillId="0" borderId="0" xfId="0" quotePrefix="1"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9" fillId="0" borderId="0" xfId="0" quotePrefix="1" applyFont="1" applyAlignment="1">
      <alignment horizontal="left" vertical="top" wrapText="1"/>
    </xf>
    <xf numFmtId="49" fontId="16" fillId="6" borderId="0" xfId="1" applyNumberFormat="1" applyFill="1" applyAlignment="1" applyProtection="1">
      <alignment horizontal="center" vertical="center" wrapText="1"/>
      <protection locked="0"/>
    </xf>
    <xf numFmtId="49" fontId="16" fillId="6" borderId="0" xfId="1" applyNumberFormat="1" applyFill="1" applyAlignment="1" applyProtection="1">
      <alignment horizontal="left" vertical="center" wrapText="1"/>
      <protection locked="0"/>
    </xf>
    <xf numFmtId="0" fontId="11" fillId="2" borderId="8" xfId="6" quotePrefix="1" applyFill="1" applyBorder="1" applyAlignment="1">
      <alignment horizontal="center" vertical="center" wrapText="1"/>
    </xf>
    <xf numFmtId="0" fontId="33" fillId="35" borderId="13" xfId="15" quotePrefix="1" applyBorder="1" applyAlignment="1">
      <alignment horizontal="left" vertical="top" wrapText="1"/>
    </xf>
    <xf numFmtId="0" fontId="33" fillId="35" borderId="8" xfId="15" quotePrefix="1" applyBorder="1" applyAlignment="1">
      <alignment horizontal="left" vertical="top" wrapText="1"/>
    </xf>
    <xf numFmtId="0" fontId="12"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indent="1"/>
    </xf>
    <xf numFmtId="0" fontId="11" fillId="39"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21" fillId="6" borderId="1" xfId="1" applyNumberFormat="1" applyFont="1" applyFill="1" applyBorder="1" applyAlignment="1">
      <alignment horizontal="center" vertical="center" wrapText="1"/>
    </xf>
    <xf numFmtId="170" fontId="24" fillId="19" borderId="3" xfId="0" applyNumberFormat="1" applyFont="1" applyFill="1" applyBorder="1" applyAlignment="1" applyProtection="1">
      <alignment horizontal="center" vertical="center"/>
      <protection locked="0"/>
    </xf>
    <xf numFmtId="170" fontId="24" fillId="19" borderId="5" xfId="0" applyNumberFormat="1" applyFont="1" applyFill="1" applyBorder="1" applyAlignment="1" applyProtection="1">
      <alignment horizontal="center" vertical="center"/>
      <protection locked="0"/>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7" borderId="3" xfId="0" applyFont="1" applyFill="1" applyBorder="1" applyAlignment="1" applyProtection="1">
      <alignment horizontal="center" vertical="center" wrapText="1"/>
      <protection locked="0"/>
    </xf>
    <xf numFmtId="0" fontId="12" fillId="7" borderId="5" xfId="0" applyFont="1" applyFill="1" applyBorder="1" applyAlignment="1" applyProtection="1">
      <alignment horizontal="center" vertical="center" wrapText="1"/>
      <protection locked="0"/>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2" borderId="0" xfId="0" quotePrefix="1" applyFont="1" applyFill="1" applyAlignment="1">
      <alignment horizontal="left" vertical="center" wrapText="1"/>
    </xf>
    <xf numFmtId="0" fontId="21" fillId="6" borderId="3" xfId="1" applyNumberFormat="1" applyFont="1" applyFill="1" applyBorder="1" applyAlignment="1">
      <alignment horizontal="center" vertical="center" wrapText="1"/>
    </xf>
    <xf numFmtId="0" fontId="21" fillId="6" borderId="4" xfId="1" applyNumberFormat="1" applyFont="1" applyFill="1" applyBorder="1" applyAlignment="1">
      <alignment horizontal="center" vertical="center" wrapText="1"/>
    </xf>
    <xf numFmtId="0" fontId="21" fillId="6" borderId="5" xfId="1" applyNumberFormat="1" applyFont="1" applyFill="1" applyBorder="1" applyAlignment="1">
      <alignment horizontal="center" vertical="center" wrapText="1"/>
    </xf>
    <xf numFmtId="0" fontId="12" fillId="7" borderId="11"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8" fillId="18" borderId="1" xfId="0" applyFont="1" applyFill="1" applyBorder="1" applyAlignment="1" applyProtection="1">
      <alignment horizontal="center" vertical="center" wrapText="1"/>
      <protection locked="0"/>
    </xf>
    <xf numFmtId="0" fontId="11" fillId="2" borderId="8" xfId="6" quotePrefix="1" applyFill="1" applyBorder="1" applyAlignment="1">
      <alignment horizontal="left" vertical="center" wrapText="1"/>
    </xf>
    <xf numFmtId="0" fontId="10" fillId="0" borderId="1" xfId="0" applyFont="1" applyBorder="1" applyAlignment="1">
      <alignment wrapText="1"/>
    </xf>
    <xf numFmtId="0" fontId="0" fillId="0" borderId="1" xfId="0" applyBorder="1"/>
    <xf numFmtId="0" fontId="10" fillId="0" borderId="1" xfId="0" applyFont="1" applyBorder="1" applyAlignment="1">
      <alignment vertical="center" wrapText="1"/>
    </xf>
    <xf numFmtId="0" fontId="0" fillId="0" borderId="1" xfId="0" applyBorder="1" applyAlignment="1">
      <alignment vertical="center"/>
    </xf>
    <xf numFmtId="0" fontId="12" fillId="7" borderId="1" xfId="0" applyFont="1" applyFill="1" applyBorder="1" applyAlignment="1">
      <alignment horizontal="center" vertical="center" wrapText="1"/>
    </xf>
    <xf numFmtId="0" fontId="14" fillId="0" borderId="1" xfId="0" applyFont="1" applyBorder="1" applyAlignment="1">
      <alignment wrapText="1"/>
    </xf>
    <xf numFmtId="0" fontId="12" fillId="0" borderId="1" xfId="0" applyFont="1" applyBorder="1"/>
    <xf numFmtId="0" fontId="14" fillId="0" borderId="1" xfId="0" applyFont="1" applyBorder="1" applyAlignment="1">
      <alignment vertical="top" wrapText="1"/>
    </xf>
    <xf numFmtId="0" fontId="0" fillId="0" borderId="1" xfId="0" applyBorder="1" applyAlignment="1">
      <alignment vertical="top" wrapText="1"/>
    </xf>
    <xf numFmtId="0" fontId="33" fillId="35" borderId="13" xfId="15" quotePrefix="1" applyBorder="1" applyAlignment="1" applyProtection="1">
      <alignment horizontal="left" vertical="center" wrapText="1"/>
    </xf>
    <xf numFmtId="0" fontId="33" fillId="35" borderId="8" xfId="15" quotePrefix="1" applyBorder="1" applyAlignment="1" applyProtection="1">
      <alignment horizontal="left" vertical="center" wrapText="1"/>
    </xf>
    <xf numFmtId="0" fontId="33" fillId="35" borderId="13" xfId="15" quotePrefix="1" applyBorder="1" applyAlignment="1" applyProtection="1">
      <alignment horizontal="center" vertical="center" wrapText="1"/>
    </xf>
    <xf numFmtId="0" fontId="33" fillId="35" borderId="8" xfId="15" quotePrefix="1" applyBorder="1" applyAlignment="1" applyProtection="1">
      <alignment horizontal="center" vertical="center" wrapText="1"/>
    </xf>
    <xf numFmtId="0" fontId="33" fillId="35" borderId="14" xfId="15" quotePrefix="1" applyBorder="1" applyAlignment="1" applyProtection="1">
      <alignment horizontal="center" vertical="center" wrapText="1"/>
    </xf>
    <xf numFmtId="0" fontId="21" fillId="6" borderId="1" xfId="1"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xf>
    <xf numFmtId="0" fontId="0" fillId="2" borderId="1" xfId="0" applyFill="1" applyBorder="1" applyAlignment="1">
      <alignment horizontal="center" vertical="center"/>
    </xf>
    <xf numFmtId="0" fontId="12" fillId="0" borderId="3" xfId="0" applyFont="1" applyBorder="1" applyAlignment="1">
      <alignment horizontal="left" vertical="center" wrapText="1" indent="1"/>
    </xf>
    <xf numFmtId="0" fontId="12" fillId="0" borderId="5" xfId="0" applyFont="1" applyBorder="1" applyAlignment="1">
      <alignment horizontal="left" vertical="center" wrapText="1" indent="1"/>
    </xf>
    <xf numFmtId="0" fontId="11" fillId="0" borderId="8" xfId="0" applyFont="1" applyBorder="1" applyAlignment="1">
      <alignment horizontal="left" vertical="center" wrapText="1"/>
    </xf>
    <xf numFmtId="0" fontId="0" fillId="0" borderId="8" xfId="0" applyBorder="1" applyAlignment="1">
      <alignment horizontal="left" vertical="center" wrapText="1"/>
    </xf>
    <xf numFmtId="0" fontId="12" fillId="7" borderId="6" xfId="0" applyFont="1" applyFill="1" applyBorder="1" applyAlignment="1" applyProtection="1">
      <alignment horizontal="center" vertical="center" wrapText="1"/>
      <protection locked="0"/>
    </xf>
    <xf numFmtId="0" fontId="12" fillId="7" borderId="2" xfId="0" applyFont="1" applyFill="1" applyBorder="1" applyAlignment="1" applyProtection="1">
      <alignment horizontal="center" vertical="center" wrapText="1"/>
      <protection locked="0"/>
    </xf>
    <xf numFmtId="0" fontId="12" fillId="7" borderId="4" xfId="0" applyFont="1" applyFill="1" applyBorder="1" applyAlignment="1" applyProtection="1">
      <alignment horizontal="center" vertical="center" wrapText="1"/>
      <protection locked="0"/>
    </xf>
    <xf numFmtId="0" fontId="11"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3" fillId="17" borderId="0" xfId="15" quotePrefix="1" applyFill="1" applyBorder="1" applyAlignment="1">
      <alignment horizontal="left" vertical="top" wrapText="1"/>
    </xf>
    <xf numFmtId="0" fontId="12" fillId="7" borderId="6" xfId="0" applyFont="1" applyFill="1" applyBorder="1" applyAlignment="1" applyProtection="1">
      <alignment vertical="center" wrapText="1"/>
      <protection locked="0"/>
    </xf>
    <xf numFmtId="0" fontId="12" fillId="7" borderId="15" xfId="0" applyFont="1" applyFill="1" applyBorder="1" applyAlignment="1" applyProtection="1">
      <alignment vertical="center" wrapText="1"/>
      <protection locked="0"/>
    </xf>
    <xf numFmtId="0" fontId="12" fillId="7" borderId="2" xfId="0" applyFont="1" applyFill="1" applyBorder="1" applyAlignment="1" applyProtection="1">
      <alignment vertical="center" wrapText="1"/>
      <protection locked="0"/>
    </xf>
    <xf numFmtId="0" fontId="12" fillId="7" borderId="6" xfId="0" applyFont="1" applyFill="1" applyBorder="1" applyAlignment="1" applyProtection="1">
      <alignment vertical="center"/>
      <protection locked="0"/>
    </xf>
    <xf numFmtId="0" fontId="12" fillId="7" borderId="15" xfId="0" applyFont="1" applyFill="1" applyBorder="1" applyAlignment="1" applyProtection="1">
      <alignment vertical="center"/>
      <protection locked="0"/>
    </xf>
    <xf numFmtId="0" fontId="12" fillId="7" borderId="2" xfId="0" applyFont="1" applyFill="1" applyBorder="1" applyAlignment="1" applyProtection="1">
      <alignment vertical="center"/>
      <protection locked="0"/>
    </xf>
    <xf numFmtId="0" fontId="29" fillId="6" borderId="3" xfId="1" applyNumberFormat="1" applyFont="1" applyFill="1" applyBorder="1" applyAlignment="1" applyProtection="1">
      <alignment horizontal="center" vertical="center" wrapText="1"/>
    </xf>
    <xf numFmtId="0" fontId="29" fillId="6" borderId="4" xfId="1" applyNumberFormat="1" applyFont="1" applyFill="1" applyBorder="1" applyAlignment="1" applyProtection="1">
      <alignment horizontal="center" vertical="center" wrapText="1"/>
    </xf>
    <xf numFmtId="0" fontId="29" fillId="6" borderId="5" xfId="1" applyNumberFormat="1" applyFont="1" applyFill="1" applyBorder="1" applyAlignment="1" applyProtection="1">
      <alignment horizontal="center" vertical="center" wrapText="1"/>
    </xf>
    <xf numFmtId="0" fontId="12" fillId="7" borderId="3"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29" fillId="6" borderId="3" xfId="1" applyNumberFormat="1" applyFont="1" applyFill="1" applyBorder="1" applyAlignment="1" applyProtection="1">
      <alignment horizontal="left" vertical="center" wrapText="1"/>
    </xf>
    <xf numFmtId="0" fontId="29" fillId="6" borderId="4" xfId="1" applyNumberFormat="1" applyFont="1" applyFill="1" applyBorder="1" applyAlignment="1" applyProtection="1">
      <alignment horizontal="left" vertical="center" wrapText="1"/>
    </xf>
    <xf numFmtId="0" fontId="29" fillId="6" borderId="5" xfId="1" applyNumberFormat="1" applyFont="1" applyFill="1" applyBorder="1" applyAlignment="1" applyProtection="1">
      <alignment horizontal="left" vertical="center" wrapText="1"/>
    </xf>
    <xf numFmtId="0" fontId="11" fillId="0" borderId="0" xfId="0" quotePrefix="1" applyFont="1" applyAlignment="1">
      <alignment horizontal="left" vertical="top" wrapText="1"/>
    </xf>
    <xf numFmtId="0" fontId="11" fillId="0" borderId="0" xfId="0" quotePrefix="1" applyFont="1" applyAlignment="1">
      <alignment horizontal="left"/>
    </xf>
  </cellXfs>
  <cellStyles count="496">
    <cellStyle name="%" xfId="122" xr:uid="{AB8B2536-7051-4105-ABCB-744A30D72722}"/>
    <cellStyle name="]_x000d__x000a_Zoomed=1_x000d__x000a_Row=0_x000d__x000a_Column=0_x000d__x000a_Height=0_x000d__x000a_Width=0_x000d__x000a_FontName=FoxFont_x000d__x000a_FontStyle=0_x000d__x000a_FontSize=9_x000d__x000a_PrtFontName=FoxPrin" xfId="123" xr:uid="{928D2422-FF02-42AE-B155-87FE079859F2}"/>
    <cellStyle name="=C:\WINNT\SYSTEM32\COMMAND.COM" xfId="124" xr:uid="{CCD94859-D1A0-4B70-9FAA-75E2E961B263}"/>
    <cellStyle name="=C:\WINNT\SYSTEM32\COMMAND.COM 2" xfId="125" xr:uid="{1513D393-30BA-46FC-A49C-1EBEC591579C}"/>
    <cellStyle name="=C:\WINNT\SYSTEM32\COMMAND.COM 2 2" xfId="126" xr:uid="{F423745F-3B5D-4552-A314-E4E139DC5BE4}"/>
    <cellStyle name="=C:\WINNT\SYSTEM32\COMMAND.COM 3" xfId="127" xr:uid="{C2342E91-1976-46A9-B7BE-3199E79B7875}"/>
    <cellStyle name="=C:\WINNT35\SYSTEM32\COMMAND.COM" xfId="128" xr:uid="{C0BADD43-A0F2-40B1-A5ED-1F857CB0CD05}"/>
    <cellStyle name="40% - Accent1" xfId="9" builtinId="31"/>
    <cellStyle name="40% - Accent1 2" xfId="17" xr:uid="{00000000-0005-0000-0000-000001000000}"/>
    <cellStyle name="40% - Accent1 3" xfId="129" xr:uid="{AC52844A-E627-4E41-87EA-EF1E156E2493}"/>
    <cellStyle name="40% - Accent4" xfId="12" builtinId="43"/>
    <cellStyle name="40% - Accent4 2" xfId="18" xr:uid="{00000000-0005-0000-0000-000003000000}"/>
    <cellStyle name="40% - Accent4 3" xfId="130" xr:uid="{ED8DCE04-9338-4148-98A4-139984E7F390}"/>
    <cellStyle name="60% - Accent2" xfId="10" builtinId="36"/>
    <cellStyle name="60% - Accent2 2" xfId="131" xr:uid="{ECDD6DE7-A731-4CDD-96FA-A75A3C39ABFF}"/>
    <cellStyle name="Accent1" xfId="8" builtinId="29"/>
    <cellStyle name="Accent1 2" xfId="132" xr:uid="{4B841ED6-E59E-43AE-AF9D-399E925AC78B}"/>
    <cellStyle name="Accent4" xfId="11" builtinId="41"/>
    <cellStyle name="Accent4 2" xfId="41" xr:uid="{159D91EC-EDBC-453E-84C2-9E6B77CFBBE6}"/>
    <cellStyle name="Accent4 2 2" xfId="133" xr:uid="{60E0D256-23A1-4BF0-9FFE-F827036235D2}"/>
    <cellStyle name="Accent6" xfId="13" builtinId="49"/>
    <cellStyle name="Accent6 2" xfId="134" xr:uid="{8E377B33-0374-497B-AE33-6609E2C1533C}"/>
    <cellStyle name="Annotation_CEPATNEI" xfId="22" xr:uid="{0402374C-D9F2-46FE-8AD9-71E5B5E0CC4D}"/>
    <cellStyle name="Bad 2" xfId="43" xr:uid="{D288C78E-B9A2-4A2D-AAE3-9237A28C383D}"/>
    <cellStyle name="Bad 2 2" xfId="420" xr:uid="{E2A01799-89C4-44FF-8DD6-057598FC249A}"/>
    <cellStyle name="Bad 3" xfId="119" xr:uid="{9C95E679-4544-434A-BCF5-84A69BF8D2F6}"/>
    <cellStyle name="Blank_CEPATNEI" xfId="135" xr:uid="{5FC2FA0C-4910-49F2-B0C4-452765AED110}"/>
    <cellStyle name="Calculation 2" xfId="36" xr:uid="{A9F5F3DB-BFA3-432E-BD77-C54846110CDB}"/>
    <cellStyle name="Check Cell 2" xfId="38" xr:uid="{570FD7DA-E75B-4B6F-8976-53BED41513CF}"/>
    <cellStyle name="ColumnHeading_CEPATNEI" xfId="20" xr:uid="{A5AEA3C8-509D-4D18-8808-5B77DA39C462}"/>
    <cellStyle name="Comma 2" xfId="7" xr:uid="{00000000-0005-0000-0000-000008000000}"/>
    <cellStyle name="Comma 2 2" xfId="30" xr:uid="{38DFD9D8-C5C7-4FBF-8FB7-142D523C25A9}"/>
    <cellStyle name="Comma 2 2 2" xfId="45" xr:uid="{A6E2C5C4-6730-4532-95F0-6B2D2F61B423}"/>
    <cellStyle name="Comma 2 2 2 2" xfId="336" xr:uid="{814A1E47-66A7-43F5-998B-153577CFED5A}"/>
    <cellStyle name="Comma 2 2 2 3" xfId="409" xr:uid="{CCC1DFC3-1CC6-4652-BB83-AE51B0D06E93}"/>
    <cellStyle name="Comma 2 2 3" xfId="137" xr:uid="{76403CAF-A859-4452-80CF-F4913C2688AE}"/>
    <cellStyle name="Comma 2 2 3 2" xfId="378" xr:uid="{C1BFA88D-254E-4F8A-B5D9-1CA91496F134}"/>
    <cellStyle name="Comma 2 2 4" xfId="92" xr:uid="{51A0BB2C-6869-4EDE-883D-C68E455EF8DD}"/>
    <cellStyle name="Comma 2 2 5" xfId="352" xr:uid="{B229F019-A31E-44FF-8C9C-9AA64EF31916}"/>
    <cellStyle name="Comma 2 2 6" xfId="421" xr:uid="{8F3EEF64-04C0-4EC2-AF25-CCAB562D381B}"/>
    <cellStyle name="Comma 2 3" xfId="44" xr:uid="{20E9600E-2840-49CF-8BBE-8EEF68149602}"/>
    <cellStyle name="Comma 2 3 2" xfId="335" xr:uid="{10389E78-97D0-4B34-BE79-BFB013325707}"/>
    <cellStyle name="Comma 2 3 3" xfId="408" xr:uid="{39CCEBA8-1B1E-42F4-9B1C-9C4BA770A899}"/>
    <cellStyle name="Comma 2 4" xfId="136" xr:uid="{BC1496AA-A7BB-4A69-A2ED-D82E0A4A2C5E}"/>
    <cellStyle name="Comma 2 4 2" xfId="377" xr:uid="{6B0F274E-9E7F-4F93-B525-1AC0CA3CC6C1}"/>
    <cellStyle name="Comma 2 5" xfId="91" xr:uid="{BA6A5DE1-8678-47E2-9415-BA061E4C72DF}"/>
    <cellStyle name="Comma 2 6" xfId="351" xr:uid="{DFA1CF4C-B61B-449D-AE04-1394E136CC5F}"/>
    <cellStyle name="Comma 2 7" xfId="468" xr:uid="{699AB80C-65F3-464E-8180-4488A160A789}"/>
    <cellStyle name="Comma 3" xfId="46" xr:uid="{AB5C964A-E77E-4602-8FCD-63CEB2047E35}"/>
    <cellStyle name="Comma 3 2" xfId="47" xr:uid="{BF695B2F-DCD5-46E6-803C-58C5EAAF8FE9}"/>
    <cellStyle name="Comma 3 2 2" xfId="338" xr:uid="{B85E67C5-2A64-4AEE-9804-21ADE29FA547}"/>
    <cellStyle name="Comma 3 2 2 2" xfId="411" xr:uid="{0C23AA4B-9E06-4464-939F-887BA3791E26}"/>
    <cellStyle name="Comma 3 2 3" xfId="139" xr:uid="{93038AE2-913C-4315-BC3B-164812B2B065}"/>
    <cellStyle name="Comma 3 2 3 2" xfId="380" xr:uid="{9AF936B5-324F-4C3D-B70A-CB46D5B4D537}"/>
    <cellStyle name="Comma 3 2 4" xfId="94" xr:uid="{CF47DED2-11ED-4C02-BCA5-F1EAA8C97740}"/>
    <cellStyle name="Comma 3 2 5" xfId="354" xr:uid="{5C20961C-0214-4DA5-9B09-E1D4D55D21A8}"/>
    <cellStyle name="Comma 3 2 6" xfId="422" xr:uid="{844C5F03-43D6-46BD-822B-1968F7697885}"/>
    <cellStyle name="Comma 3 3" xfId="337" xr:uid="{AB8F65EE-096E-400A-B7CE-ABAC27E2BD06}"/>
    <cellStyle name="Comma 3 3 2" xfId="410" xr:uid="{95CC3CF3-77D8-4F1B-A3B4-C98117EF1008}"/>
    <cellStyle name="Comma 3 4" xfId="138" xr:uid="{133D8EAB-E388-4E4E-8208-D411B5AC41E3}"/>
    <cellStyle name="Comma 3 4 2" xfId="379" xr:uid="{ADB1A164-A6E7-4F0D-97F9-61A142BE2283}"/>
    <cellStyle name="Comma 3 5" xfId="93" xr:uid="{B11DFA92-482A-42A9-9B40-87774C7A83FA}"/>
    <cellStyle name="Comma 3 6" xfId="353" xr:uid="{1458D581-CD7C-4EE0-AFCF-5BDCC0CB9624}"/>
    <cellStyle name="Comma 3 7" xfId="469" xr:uid="{657F304C-7E69-4468-A149-74DD09B0F714}"/>
    <cellStyle name="Comma 4" xfId="48" xr:uid="{656431FB-C994-468B-915E-120EF0152A0D}"/>
    <cellStyle name="Comma 4 2" xfId="339" xr:uid="{8B5EDFCB-D66B-487A-BC4A-988FCDB5AE9F}"/>
    <cellStyle name="Comma 4 2 2" xfId="412" xr:uid="{F723A3F5-8D92-4A2A-8A4A-B4EC288FDE7D}"/>
    <cellStyle name="Comma 4 3" xfId="140" xr:uid="{E4B259C5-D6EB-40DC-909E-8A9E3BECCD84}"/>
    <cellStyle name="Comma 4 3 2" xfId="381" xr:uid="{0202B55F-2BA1-444A-8E6E-D3773C09530E}"/>
    <cellStyle name="Comma 4 4" xfId="95" xr:uid="{7F306081-064C-4730-8538-62FBCDC395D7}"/>
    <cellStyle name="Comma 4 5" xfId="355" xr:uid="{3BDD0F04-C414-4861-96F0-D72334FB0891}"/>
    <cellStyle name="Comma 4 6" xfId="470" xr:uid="{F6564024-68A3-4BA5-B6D1-4222CD0981C4}"/>
    <cellStyle name="Comma 5" xfId="49" xr:uid="{DF8C29A3-1647-413A-92D0-5F5A110F7C3D}"/>
    <cellStyle name="Comma 5 2" xfId="340" xr:uid="{E25FD137-2F38-428B-AB98-4D7BCD53DE69}"/>
    <cellStyle name="Comma 5 2 2" xfId="413" xr:uid="{86DBD43B-77B7-4398-851F-67718925030F}"/>
    <cellStyle name="Comma 5 3" xfId="141" xr:uid="{C40C791F-B761-499B-98AA-27C16C696827}"/>
    <cellStyle name="Comma 5 3 2" xfId="382" xr:uid="{15AA2651-2CBA-4C0B-8E47-41356A3A1FE1}"/>
    <cellStyle name="Comma 5 4" xfId="96" xr:uid="{49E9D4E3-6610-4C06-BDEE-EE73D17F3297}"/>
    <cellStyle name="Comma 5 5" xfId="356" xr:uid="{519F767C-AA9F-428A-B61B-D87495A2EB52}"/>
    <cellStyle name="Comma 6" xfId="42" xr:uid="{8E7E7D8A-8AB3-4DEE-8E29-D37D72B1618B}"/>
    <cellStyle name="Comma 6 2" xfId="341" xr:uid="{DE30DC00-A015-4456-8886-6ADB4E10DC6F}"/>
    <cellStyle name="Comma 6 2 2" xfId="414" xr:uid="{90926730-20F5-4841-A99F-98241C81817C}"/>
    <cellStyle name="Comma 6 3" xfId="142" xr:uid="{2B3C2BF9-329A-4375-82D7-761372A266EC}"/>
    <cellStyle name="Comma 6 4" xfId="383" xr:uid="{F9D3F755-7774-49B9-A560-149DB1C8A69B}"/>
    <cellStyle name="Comma 7" xfId="90" xr:uid="{6E74D375-D455-44F8-BC63-4244A0429250}"/>
    <cellStyle name="Comma 8" xfId="350" xr:uid="{FCE4A11B-19D6-4128-AD74-1687B408D780}"/>
    <cellStyle name="Currency 2" xfId="50" xr:uid="{64ECD421-22BA-4D10-AC73-C64E9A0981DC}"/>
    <cellStyle name="Currency 2 2" xfId="342" xr:uid="{9255266B-8C0D-4289-951B-48F8C7934D33}"/>
    <cellStyle name="Currency 2 2 2" xfId="415" xr:uid="{01326994-E033-4F76-92FD-5941BF49D8CF}"/>
    <cellStyle name="Currency 2 3" xfId="143" xr:uid="{665FE3BD-B661-42EF-8CD4-53DB38D1E397}"/>
    <cellStyle name="Currency 2 3 2" xfId="384" xr:uid="{2F297F0B-7FFB-4057-AFCA-B4F920622D86}"/>
    <cellStyle name="Currency 2 4" xfId="97" xr:uid="{9DEDB214-5971-40CB-A463-2E7D371AFC00}"/>
    <cellStyle name="Currency 2 5" xfId="357" xr:uid="{569CB900-3BB5-4520-9E17-5FD3175B59A2}"/>
    <cellStyle name="Currency 2 6" xfId="423" xr:uid="{09BC462F-FBBA-4D08-9C43-A22FC3389C0A}"/>
    <cellStyle name="Currency 3" xfId="51" xr:uid="{1AF24C25-C809-4275-8E7F-71083088C450}"/>
    <cellStyle name="Currency 3 2" xfId="145" xr:uid="{25481C86-9A04-42DC-8232-9023C3F9B2D7}"/>
    <cellStyle name="Currency 3 2 2" xfId="344" xr:uid="{D41C0ADC-6531-437D-B588-6CB39BFD2BA3}"/>
    <cellStyle name="Currency 3 2 2 2" xfId="417" xr:uid="{F4F62049-218E-4412-968D-02556E6606C0}"/>
    <cellStyle name="Currency 3 2 3" xfId="386" xr:uid="{BE9BFF7D-F55A-401B-AA58-19CDC3E5E89D}"/>
    <cellStyle name="Currency 3 2 4" xfId="425" xr:uid="{56D9E974-856F-4988-B3A0-5486CA776E2C}"/>
    <cellStyle name="Currency 3 3" xfId="146" xr:uid="{5BC8F5D3-321C-4599-9568-16393860C158}"/>
    <cellStyle name="Currency 3 3 2" xfId="345" xr:uid="{44EAA218-6DBE-4C7D-9748-C7745A66000F}"/>
    <cellStyle name="Currency 3 3 2 2" xfId="418" xr:uid="{4BD22048-F4C8-49F6-A690-8D62A2AE73C7}"/>
    <cellStyle name="Currency 3 3 3" xfId="387" xr:uid="{105D610C-3FA1-4AB9-A02F-DACFC4FCAEE4}"/>
    <cellStyle name="Currency 3 3 4" xfId="426" xr:uid="{C07ED127-9309-4807-92D1-87607D8F3E3F}"/>
    <cellStyle name="Currency 3 4" xfId="343" xr:uid="{CE37508C-EE7E-419C-BEB7-3D33425606E2}"/>
    <cellStyle name="Currency 3 4 2" xfId="416" xr:uid="{38F25E82-888A-4C03-8D22-41074235E64B}"/>
    <cellStyle name="Currency 3 5" xfId="144" xr:uid="{367066C5-85CE-44AD-974E-9A2B689471C7}"/>
    <cellStyle name="Currency 3 5 2" xfId="385" xr:uid="{D14F6A27-8939-46E9-93A6-D6A6DFD5DAEF}"/>
    <cellStyle name="Currency 3 6" xfId="98" xr:uid="{382EB4ED-5B70-4D1A-B7B9-8549BA34A88F}"/>
    <cellStyle name="Currency 3 7" xfId="358" xr:uid="{73CAAA28-437B-46BC-A10C-45237E4EA7AE}"/>
    <cellStyle name="Currency 3 8" xfId="424" xr:uid="{D1F9F05C-2CD9-479C-A6B1-53460ACE2F04}"/>
    <cellStyle name="EmptyCell_CEPATNEI" xfId="26" xr:uid="{442626D8-C796-4937-B8FF-1D631BD84369}"/>
    <cellStyle name="Explanatory Text 2" xfId="37" xr:uid="{CCC5A66C-FBBD-4D22-BB0C-F4BA83D30AEE}"/>
    <cellStyle name="Fixed_CEPATNEI" xfId="147" xr:uid="{2659E598-6954-460E-BEEF-8F3786B47E74}"/>
    <cellStyle name="Good 2" xfId="34" xr:uid="{150DA20C-A9A7-4616-80F1-C4D8B1D508D5}"/>
    <cellStyle name="Heading 2" xfId="4" builtinId="17"/>
    <cellStyle name="Heading 2 2" xfId="148" xr:uid="{F7A9A49F-C448-4244-A183-BD9DF3AD9683}"/>
    <cellStyle name="Heading 3" xfId="5" builtinId="18"/>
    <cellStyle name="Heading 3 2" xfId="149" xr:uid="{9F550B9E-2FD6-4A8A-853A-305E0443EADC}"/>
    <cellStyle name="Heading 4" xfId="1" builtinId="19"/>
    <cellStyle name="Heading 4 2" xfId="150" xr:uid="{89496B6A-0A3A-458E-9362-68720BCA0D1D}"/>
    <cellStyle name="Heading 4 2 2" xfId="471" xr:uid="{BE8166D8-6B76-4391-B710-8E4083B3667B}"/>
    <cellStyle name="Hyperlink" xfId="3" builtinId="8"/>
    <cellStyle name="Hyperlink 2" xfId="52" xr:uid="{D1FB21A9-2150-4EEF-A785-4BCB690338DA}"/>
    <cellStyle name="Hyperlink 3" xfId="84" xr:uid="{F736F426-5CE3-4F92-987B-61C9F03BCEC8}"/>
    <cellStyle name="Input" xfId="2" builtinId="20"/>
    <cellStyle name="Input 2" xfId="40" xr:uid="{5B98921F-4607-4B06-96A5-19F20A8F7A03}"/>
    <cellStyle name="Input 2 2" xfId="151" xr:uid="{C7410A9F-977D-4AD2-BC11-0FB8603ADD00}"/>
    <cellStyle name="LinkedTo_CEPATNEI" xfId="86" xr:uid="{3AC87CFA-4E66-4A9F-B35B-C4007AEF15A0}"/>
    <cellStyle name="LinksFrom_CEPATNEI" xfId="25" xr:uid="{E221A983-815D-405A-8B68-B6D936ADFAD0}"/>
    <cellStyle name="Neutral" xfId="15" builtinId="28"/>
    <cellStyle name="Neutral 2" xfId="35" xr:uid="{C461FC63-81F1-43FC-9AD5-7E3AED82505D}"/>
    <cellStyle name="Neutral 2 2" xfId="152" xr:uid="{4C2D9285-B7DB-48E7-A2F7-420A630CE0EA}"/>
    <cellStyle name="Neutral 3" xfId="120" xr:uid="{F79DB4C4-CEBE-4FC7-9062-BD08263E1C8D}"/>
    <cellStyle name="Normal" xfId="0" builtinId="0"/>
    <cellStyle name="Normal 10" xfId="79" xr:uid="{4D6A5A58-A566-464E-AB67-F85B5DE43F81}"/>
    <cellStyle name="Normal 10 2" xfId="427" xr:uid="{83CB03F7-4A41-4539-BCB6-CC2C83265D8F}"/>
    <cellStyle name="Normal 100" xfId="153" xr:uid="{425F90F3-035A-4E99-902E-A64020A42D62}"/>
    <cellStyle name="Normal 101" xfId="154" xr:uid="{40649EE1-EA50-4D90-AA59-1E1DC499FE19}"/>
    <cellStyle name="Normal 102" xfId="155" xr:uid="{C456FD21-4BEE-4269-8AB6-4EE5851AC4E9}"/>
    <cellStyle name="Normal 103" xfId="156" xr:uid="{7A042EFC-1D25-43F0-9A4A-AC70DBAFADD6}"/>
    <cellStyle name="Normal 104" xfId="157" xr:uid="{3AC3DE87-9B7B-47F2-A532-D1D6C3A6F932}"/>
    <cellStyle name="Normal 105" xfId="158" xr:uid="{10B84545-61B2-424D-B8B5-0040A8603B9F}"/>
    <cellStyle name="Normal 106" xfId="159" xr:uid="{F7122CFA-439A-468D-B8B4-CCD5CD647C6C}"/>
    <cellStyle name="Normal 107" xfId="160" xr:uid="{08C3DBA7-1EFA-4DE4-B54C-80ECFBF2C051}"/>
    <cellStyle name="Normal 108" xfId="161" xr:uid="{4461135C-6E54-47B9-844E-BBBE97B58848}"/>
    <cellStyle name="Normal 109" xfId="162" xr:uid="{3217290E-F711-46EE-B210-5BD4CFB8CFC8}"/>
    <cellStyle name="Normal 11" xfId="32" xr:uid="{81CD0267-EAA6-4F84-BBA3-E9054BC7B32C}"/>
    <cellStyle name="Normal 11 2" xfId="163" xr:uid="{7FF4F06C-4817-44EB-8156-8ED3CD829BDE}"/>
    <cellStyle name="Normal 11 26 2" xfId="164" xr:uid="{9D1AA232-3EE2-44E3-9EE7-88ED00B0B7B0}"/>
    <cellStyle name="Normal 11 26 2 2" xfId="388" xr:uid="{8AB0ECBB-5357-49B6-BFC0-DF5A1D1A5362}"/>
    <cellStyle name="Normal 110" xfId="165" xr:uid="{1CDB1829-344E-49E7-98AC-9D18F012BDC5}"/>
    <cellStyle name="Normal 111" xfId="166" xr:uid="{484A2268-D9FA-4281-855B-1D7AD468298F}"/>
    <cellStyle name="Normal 112" xfId="167" xr:uid="{FB5AADB1-46B8-4A22-A22C-E0D7D54160BB}"/>
    <cellStyle name="Normal 113" xfId="168" xr:uid="{AFFE7032-3B8C-4DD9-A2ED-BDA2B097D3C7}"/>
    <cellStyle name="Normal 113 2" xfId="389" xr:uid="{00BBE360-4407-4983-8E01-98E03A71D72C}"/>
    <cellStyle name="Normal 113 3" xfId="428" xr:uid="{2F9DC358-B3C7-4E40-8D9F-C2F77B0F1A40}"/>
    <cellStyle name="Normal 114" xfId="169" xr:uid="{12C8ED08-4E73-4A05-B3CC-BF88919DDF59}"/>
    <cellStyle name="Normal 115" xfId="170" xr:uid="{645822BA-3B84-4102-9F39-CD93F1318C66}"/>
    <cellStyle name="Normal 116" xfId="171" xr:uid="{9DC7DDDC-0AD6-49E5-87CF-6DC80643DAF5}"/>
    <cellStyle name="Normal 117" xfId="172" xr:uid="{E3675E7D-56F0-4D76-B4AB-3B1F494F0CFE}"/>
    <cellStyle name="Normal 118" xfId="173" xr:uid="{1FD9023F-5F09-4296-AF24-FA1694ECA921}"/>
    <cellStyle name="Normal 119" xfId="174" xr:uid="{BF44EAEA-6A13-42D8-AF2C-9260C28F5C70}"/>
    <cellStyle name="Normal 12" xfId="87" xr:uid="{17168CC4-66FE-4A5F-8A64-3C198ADAC6A7}"/>
    <cellStyle name="Normal 12 2" xfId="175" xr:uid="{6A9C412E-1874-42F7-BFA1-FECCD6C17DE9}"/>
    <cellStyle name="Normal 12 3" xfId="117" xr:uid="{B95FE270-84F7-4DD0-A9C8-A2DC49CFD2D2}"/>
    <cellStyle name="Normal 12 4" xfId="376" xr:uid="{23CE95A8-AD2D-42E0-9408-8D71745CF0EE}"/>
    <cellStyle name="Normal 120" xfId="176" xr:uid="{766A210E-94F9-4ACD-99E9-FB5353957FFD}"/>
    <cellStyle name="Normal 121" xfId="177" xr:uid="{FD1B1803-175F-4412-B402-B2F93122C553}"/>
    <cellStyle name="Normal 122" xfId="178" xr:uid="{1F483552-D9CE-458E-8491-9C681C09D1A6}"/>
    <cellStyle name="Normal 123" xfId="179" xr:uid="{80960E6C-BBF6-4CAC-B31A-E07164D679F1}"/>
    <cellStyle name="Normal 124" xfId="180" xr:uid="{8513902E-8B82-4124-A6BF-001DCFBC936A}"/>
    <cellStyle name="Normal 125" xfId="181" xr:uid="{B63BDE30-FAAF-4A5C-B63B-175607A03D07}"/>
    <cellStyle name="Normal 126" xfId="182" xr:uid="{DA5198FB-DEF7-45DF-8FE4-6445EB4F1AE4}"/>
    <cellStyle name="Normal 127" xfId="183" xr:uid="{4E95312B-E5F8-4161-9C7F-8A4559B682A4}"/>
    <cellStyle name="Normal 128" xfId="184" xr:uid="{B4188F4D-1508-4B7F-A216-E1AF3CBBCB17}"/>
    <cellStyle name="Normal 129" xfId="185" xr:uid="{2065E7F1-E8EF-4686-B122-BE7B1B129780}"/>
    <cellStyle name="Normal 13" xfId="186" xr:uid="{4FF6A1DD-A262-4A55-86AE-1F265D113FD4}"/>
    <cellStyle name="Normal 130" xfId="187" xr:uid="{073ACE4F-F449-4672-A45F-082469659666}"/>
    <cellStyle name="Normal 131" xfId="188" xr:uid="{BF0590AF-52C8-4A1F-BBAA-3C8BBBAA71FD}"/>
    <cellStyle name="Normal 132" xfId="189" xr:uid="{7A7F2F56-92C1-4935-943C-415B3385BB2E}"/>
    <cellStyle name="Normal 133" xfId="190" xr:uid="{FF9481C2-0390-4997-A86C-1234F3F46ABB}"/>
    <cellStyle name="Normal 134" xfId="191" xr:uid="{24DEE9D0-9168-47E8-99DD-6E23033B3C82}"/>
    <cellStyle name="Normal 135" xfId="192" xr:uid="{4258A885-7944-4082-A5C0-C33134D8F93E}"/>
    <cellStyle name="Normal 136" xfId="193" xr:uid="{1E1F31F5-C6F9-489B-A913-D2BFBE933382}"/>
    <cellStyle name="Normal 137" xfId="194" xr:uid="{BF1BB6B7-2BC1-4287-98F5-4338C9B5F577}"/>
    <cellStyle name="Normal 138" xfId="195" xr:uid="{BFCDAFCA-6888-431C-A287-B6AB118A7F93}"/>
    <cellStyle name="Normal 139" xfId="196" xr:uid="{17740F36-BFF4-4956-B095-6F680FBD7582}"/>
    <cellStyle name="Normal 139 2" xfId="390" xr:uid="{5BFD2EC0-9429-49F3-AF9C-52FF92B7053C}"/>
    <cellStyle name="Normal 139 3" xfId="429" xr:uid="{77406C06-5362-41C6-8E0C-2E5C3C945388}"/>
    <cellStyle name="Normal 14" xfId="197" xr:uid="{160DA59F-DB16-43D6-93BA-4A4F3617C729}"/>
    <cellStyle name="Normal 140" xfId="198" xr:uid="{D3C1E49C-900D-4299-BC97-7091BEC3B6BA}"/>
    <cellStyle name="Normal 141" xfId="199" xr:uid="{4FF0E1B2-B03A-4268-91EF-B9EC00DA820E}"/>
    <cellStyle name="Normal 142" xfId="200" xr:uid="{8CCD26D7-C072-405A-B379-F55952FD73AB}"/>
    <cellStyle name="Normal 143" xfId="201" xr:uid="{57876741-AABE-478A-B741-388953E7B7D3}"/>
    <cellStyle name="Normal 144" xfId="202" xr:uid="{27364CC7-77A1-4CF6-9E9F-9C941D6FD184}"/>
    <cellStyle name="Normal 145" xfId="203" xr:uid="{330214E2-9327-442D-AEEC-A107125D243B}"/>
    <cellStyle name="Normal 146" xfId="204" xr:uid="{17DFC4A6-69CF-4FF3-8EF9-CB6F135E25E2}"/>
    <cellStyle name="Normal 147" xfId="205" xr:uid="{3819C98E-9F1E-44E6-B4F1-799BB63A1D69}"/>
    <cellStyle name="Normal 148" xfId="206" xr:uid="{67ABE793-AE66-4BE0-A7CF-B6847B4AAC42}"/>
    <cellStyle name="Normal 149" xfId="207" xr:uid="{C3B2E0B9-D720-44D3-908F-46773134940A}"/>
    <cellStyle name="Normal 15" xfId="208" xr:uid="{D3609ECB-CA3E-4063-A843-9BD444AFE434}"/>
    <cellStyle name="Normal 150" xfId="209" xr:uid="{B8D1B623-68A3-4631-AA24-F40986BEA908}"/>
    <cellStyle name="Normal 151" xfId="210" xr:uid="{4B1D4E71-9F15-4986-A73F-F1AEF931FA2B}"/>
    <cellStyle name="Normal 152" xfId="211" xr:uid="{474305D6-8552-4160-8009-7AD9695D3A50}"/>
    <cellStyle name="Normal 152 2" xfId="391" xr:uid="{246D6BFB-E2F7-4654-9239-F2620E39837F}"/>
    <cellStyle name="Normal 152 3" xfId="430" xr:uid="{E9F68081-F20C-4EE4-81C3-29C3474F6EEE}"/>
    <cellStyle name="Normal 153" xfId="88" xr:uid="{72A3B206-2BED-4D37-8D85-D973E518D123}"/>
    <cellStyle name="Normal 153 2" xfId="472" xr:uid="{E1E2E41B-1F5D-4FBF-BBDF-8A6B32603CD9}"/>
    <cellStyle name="Normal 154" xfId="212" xr:uid="{0D7D0642-1725-4C43-B195-43B6B40FA788}"/>
    <cellStyle name="Normal 155" xfId="348" xr:uid="{85C34956-3B6B-4ECD-A383-30357E252C59}"/>
    <cellStyle name="Normal 156" xfId="213" xr:uid="{824C017D-806F-4A6E-88AE-C84A3C04AD16}"/>
    <cellStyle name="Normal 157" xfId="419" xr:uid="{B30D1C6F-4846-4082-84CC-903CD70FA4DC}"/>
    <cellStyle name="Normal 16" xfId="214" xr:uid="{5F54C846-1F36-4BF9-9F81-F3CB3FA49056}"/>
    <cellStyle name="Normal 17" xfId="215" xr:uid="{EA23135F-6E80-4227-ADDC-0011C2D862DF}"/>
    <cellStyle name="Normal 18" xfId="216" xr:uid="{5774C799-5F14-4688-A6E8-ED0BD082CBFA}"/>
    <cellStyle name="Normal 18 4" xfId="53" xr:uid="{58FFA5D3-CDA6-41A9-A2D8-90E6FAFC3EFB}"/>
    <cellStyle name="Normal 18 4 2" xfId="54" xr:uid="{E13EFADF-244B-4459-836D-F3233FF52481}"/>
    <cellStyle name="Normal 18 4 2 2" xfId="55" xr:uid="{57B50393-4A90-457A-BA4F-FBD9C186E4F0}"/>
    <cellStyle name="Normal 18 4 2 2 2" xfId="56" xr:uid="{D5F35545-FB8D-4C0F-BDB2-A4BD5B2509C8}"/>
    <cellStyle name="Normal 18 4 2 2 2 2" xfId="102" xr:uid="{9E5D6F54-70EF-48F1-A922-4324094EB530}"/>
    <cellStyle name="Normal 18 4 2 2 2 3" xfId="362" xr:uid="{622530D8-3AF8-47C0-8496-0787B3FAFB01}"/>
    <cellStyle name="Normal 18 4 2 2 2 4" xfId="434" xr:uid="{36E2C4D2-94BC-468B-9C9D-89D9F990E987}"/>
    <cellStyle name="Normal 18 4 2 2 3" xfId="101" xr:uid="{602647B5-F8D6-4EBF-B729-E9E7B2179754}"/>
    <cellStyle name="Normal 18 4 2 2 4" xfId="361" xr:uid="{6DCC2CBC-9B56-46CA-AE72-26FA964B093D}"/>
    <cellStyle name="Normal 18 4 2 2 5" xfId="433" xr:uid="{2DB603B3-483B-4315-A212-7C2FD2184F3B}"/>
    <cellStyle name="Normal 18 4 2 2_Look-up Table (updated)" xfId="57" xr:uid="{631E0B71-6BF1-4600-B83B-9425DDD009D5}"/>
    <cellStyle name="Normal 18 4 2 3" xfId="58" xr:uid="{32D28741-CEC8-4A7B-B856-7EF5EAA182F4}"/>
    <cellStyle name="Normal 18 4 2 3 2" xfId="103" xr:uid="{B0D789B3-A637-4426-AF8D-32928B45EA8D}"/>
    <cellStyle name="Normal 18 4 2 3 3" xfId="363" xr:uid="{B46D201B-B8BC-495A-AA08-212214DC771B}"/>
    <cellStyle name="Normal 18 4 2 3 4" xfId="435" xr:uid="{7D6237B7-B5AE-4C37-89E7-11E53A989B54}"/>
    <cellStyle name="Normal 18 4 2 4" xfId="100" xr:uid="{180B0C54-CD8C-4126-ABC8-FA39C09E8622}"/>
    <cellStyle name="Normal 18 4 2 5" xfId="360" xr:uid="{4378C274-2424-4262-9376-50EA9EADF0D9}"/>
    <cellStyle name="Normal 18 4 2 6" xfId="432" xr:uid="{5FC76B39-0979-4CF5-98FD-B94F5250E7B8}"/>
    <cellStyle name="Normal 18 4 2_Look-up Table (updated)" xfId="59" xr:uid="{BD7E5F60-24E1-429A-80A2-259600796633}"/>
    <cellStyle name="Normal 18 4 3" xfId="60" xr:uid="{3CA79E8D-E32F-41FE-8FAE-3DCEF592928C}"/>
    <cellStyle name="Normal 18 4 3 2" xfId="61" xr:uid="{5E91F47F-0146-4D84-BF84-8A248F6BBE93}"/>
    <cellStyle name="Normal 18 4 3 2 2" xfId="105" xr:uid="{1C7F5ED0-A671-4115-BC69-3BE212C59E60}"/>
    <cellStyle name="Normal 18 4 3 2 3" xfId="365" xr:uid="{600D2B6E-D525-4D3E-B49F-838C78D7DA6A}"/>
    <cellStyle name="Normal 18 4 3 2 4" xfId="437" xr:uid="{59A49E7D-3095-467C-8E32-4E7F5D5A10AA}"/>
    <cellStyle name="Normal 18 4 3 3" xfId="104" xr:uid="{F7CD562E-61B5-414E-BF92-5F368DCEEE48}"/>
    <cellStyle name="Normal 18 4 3 4" xfId="364" xr:uid="{F3119663-3F01-490A-9994-8A125F26E6BC}"/>
    <cellStyle name="Normal 18 4 3 5" xfId="436" xr:uid="{88355643-F252-44CA-91C2-76594487C0B4}"/>
    <cellStyle name="Normal 18 4 3_Look-up Table (updated)" xfId="62" xr:uid="{E55A4B00-46F6-4387-B9A0-D56B1536E5E4}"/>
    <cellStyle name="Normal 18 4 4" xfId="63" xr:uid="{BDA7F8C3-716C-4098-B4F9-5B00C94EE573}"/>
    <cellStyle name="Normal 18 4 4 2" xfId="106" xr:uid="{6A5FBCE8-4C21-426D-B003-3E6AAA5A5D62}"/>
    <cellStyle name="Normal 18 4 4 3" xfId="366" xr:uid="{C09F878D-7DAE-4748-8F1A-DD6D5510873E}"/>
    <cellStyle name="Normal 18 4 4 4" xfId="438" xr:uid="{09E0B733-2922-49D0-A3ED-25C7DCCF9FC6}"/>
    <cellStyle name="Normal 18 4 5" xfId="99" xr:uid="{05D4631C-169C-4A62-B1D9-A53CCCC0ED5A}"/>
    <cellStyle name="Normal 18 4 6" xfId="359" xr:uid="{616C83C2-A492-42BF-9CC0-CB378F264EC1}"/>
    <cellStyle name="Normal 18 4 7" xfId="431" xr:uid="{8670F9DC-6EF6-4C05-9EE9-94D870B46824}"/>
    <cellStyle name="Normal 18 4_Look-up Table (updated)" xfId="64" xr:uid="{9A030052-D2D6-4D14-BDE5-29C55B679FB7}"/>
    <cellStyle name="Normal 19" xfId="217" xr:uid="{EBE0B8E9-EBF7-49B5-BAFF-A752DA7B4963}"/>
    <cellStyle name="Normal 2" xfId="6" xr:uid="{00000000-0005-0000-0000-000010000000}"/>
    <cellStyle name="Normal 2 10" xfId="347" xr:uid="{8E228894-2310-4D97-BD59-09D18E293D82}"/>
    <cellStyle name="Normal 2 11" xfId="349" xr:uid="{98428136-35AB-43BA-AC8A-AF1DC18A9296}"/>
    <cellStyle name="Normal 2 2" xfId="28" xr:uid="{282FFE26-2A68-4EE3-8FBC-4CB4722F5CAA}"/>
    <cellStyle name="Normal 2 2 2" xfId="66" xr:uid="{959D8598-731E-4C4B-9EAA-34FA972057F9}"/>
    <cellStyle name="Normal 2 2 3" xfId="65" xr:uid="{3DE54459-D7CA-45DC-B2FB-75382109B6B4}"/>
    <cellStyle name="Normal 2 2_Hydro" xfId="218" xr:uid="{125437A0-D658-496F-841A-6AEB0BA11D65}"/>
    <cellStyle name="Normal 2 3" xfId="67" xr:uid="{805A05B2-5FBF-4D1B-831E-61C3B0866B02}"/>
    <cellStyle name="Normal 2 3 2" xfId="107" xr:uid="{F3B49F99-D735-40C1-9B57-29629F17A47D}"/>
    <cellStyle name="Normal 2 3 3" xfId="367" xr:uid="{A782DB9C-3674-45A1-9818-427E24B51FEB}"/>
    <cellStyle name="Normal 2 3 4" xfId="439" xr:uid="{A8EACE93-B8A6-4488-9F08-B8FD1CA5C2C3}"/>
    <cellStyle name="Normal 2 4" xfId="33" xr:uid="{DFD80339-74CD-4079-A857-E39FA4EEE55A}"/>
    <cellStyle name="Normal 2 4 2" xfId="219" xr:uid="{050EF7B9-5898-4658-A35F-A876FB00B535}"/>
    <cellStyle name="Normal 2 5" xfId="220" xr:uid="{08E4A078-8F43-46FC-ADBF-FB013E2194FA}"/>
    <cellStyle name="Normal 2 6" xfId="118" xr:uid="{7A1F1516-7560-49FB-910E-75458E8DA726}"/>
    <cellStyle name="Normal 2 7" xfId="89" xr:uid="{BD914381-6915-49E7-A147-A80EEE2D3C94}"/>
    <cellStyle name="Normal 2 8" xfId="115" xr:uid="{877CC009-9AB6-45DC-A0A7-F2DD7F9DBF18}"/>
    <cellStyle name="Normal 2 9" xfId="346" xr:uid="{992E2159-F70F-4CE3-A2C0-D976891E3819}"/>
    <cellStyle name="Normal 2_Annex 2a Import" xfId="221" xr:uid="{DD396E55-13AC-4410-A2A2-88A1D980427B}"/>
    <cellStyle name="Normal 20" xfId="222" xr:uid="{4F021F9D-35CB-4F2F-A6FE-D5E224049B43}"/>
    <cellStyle name="Normal 21" xfId="223" xr:uid="{550D455A-D849-449C-B9D9-E14468223520}"/>
    <cellStyle name="Normal 22" xfId="224" xr:uid="{75D0EFF1-A9BC-47A5-931B-8B6B4D1B9257}"/>
    <cellStyle name="Normal 23" xfId="225" xr:uid="{7495BF86-786E-43A0-A72D-53EAFCEAFDD5}"/>
    <cellStyle name="Normal 24" xfId="226" xr:uid="{BC64B5D8-8F9A-4181-9E6F-F5498855D29B}"/>
    <cellStyle name="Normal 25" xfId="227" xr:uid="{7E726A4E-0630-4427-A5E4-796D694C1F85}"/>
    <cellStyle name="Normal 26" xfId="228" xr:uid="{FD5A5DFE-A3A6-439A-AF9C-452FFF7DC6F1}"/>
    <cellStyle name="Normal 27" xfId="229" xr:uid="{8E99D2BD-19CA-47BF-A72A-849D6EA260AB}"/>
    <cellStyle name="Normal 28" xfId="230" xr:uid="{EA44809F-8284-4876-B8A3-3C95E6C1026C}"/>
    <cellStyle name="Normal 29" xfId="231" xr:uid="{F5183108-943D-45AA-841F-9ACF2FAB5134}"/>
    <cellStyle name="Normal 3" xfId="14" xr:uid="{00000000-0005-0000-0000-000011000000}"/>
    <cellStyle name="Normal 3 2" xfId="29" xr:uid="{94B1655D-0642-49D0-B19C-14F5CC991D12}"/>
    <cellStyle name="Normal 3 2 2" xfId="68" xr:uid="{BD08048A-A6F4-4E6D-90BF-EAFB17D3E1C8}"/>
    <cellStyle name="Normal 3 2 2 2" xfId="232" xr:uid="{66302F57-4049-411C-94F6-B2E81E871585}"/>
    <cellStyle name="Normal 3 2 3" xfId="108" xr:uid="{ED02BE0D-84CA-420C-80EB-6CF977BCA6D9}"/>
    <cellStyle name="Normal 3 2 3 2" xfId="473" xr:uid="{5005366C-D0B7-4ADB-934C-81CA687728C9}"/>
    <cellStyle name="Normal 3 2 4" xfId="368" xr:uid="{3BCDB46F-FAF3-47BF-8F16-2EADC72552B5}"/>
    <cellStyle name="Normal 3 2 5" xfId="441" xr:uid="{136608E1-AE4D-44EB-B7BD-86A3C3B9470D}"/>
    <cellStyle name="Normal 3 2_GSPs" xfId="233" xr:uid="{5EA9FE30-B378-4338-9271-DD2AD300FFB1}"/>
    <cellStyle name="Normal 3 3" xfId="31" xr:uid="{77E3351D-B0A4-4BEB-913C-730553FD4F90}"/>
    <cellStyle name="Normal 3 3 2" xfId="234" xr:uid="{B2403863-4AAA-4619-8746-8EE40C66E51D}"/>
    <cellStyle name="Normal 3 3 3" xfId="392" xr:uid="{E382BC91-ECBB-46C6-A1BB-ECD929EE37B3}"/>
    <cellStyle name="Normal 3 4" xfId="121" xr:uid="{3FC793AC-3BCB-4FD1-A9F5-5397896A643B}"/>
    <cellStyle name="Normal 3 5" xfId="440" xr:uid="{6D3CB1E6-5535-49EF-BD73-D45DF4CCDF44}"/>
    <cellStyle name="Normal 3_21-22 LLFs" xfId="235" xr:uid="{7B71B566-7290-4BBD-87F1-4294CAC46DCC}"/>
    <cellStyle name="Normal 30" xfId="236" xr:uid="{BC9204D5-1839-4842-AB15-88990DC66614}"/>
    <cellStyle name="Normal 31" xfId="237" xr:uid="{B8AD162A-4955-4443-A297-E640CA08342E}"/>
    <cellStyle name="Normal 32" xfId="238" xr:uid="{76646787-3D9C-4B5B-9062-1FC70ADCC916}"/>
    <cellStyle name="Normal 33" xfId="239" xr:uid="{81273537-FB27-4ABB-969D-46C2C0278825}"/>
    <cellStyle name="Normal 34" xfId="240" xr:uid="{5AF9A525-C2F6-485E-B7AD-27F57674F0D6}"/>
    <cellStyle name="Normal 35" xfId="241" xr:uid="{90FBA516-C499-4524-B07F-98E310DAE818}"/>
    <cellStyle name="Normal 36" xfId="242" xr:uid="{CADD5F11-2E43-4FCB-9DD0-28A7005F0E66}"/>
    <cellStyle name="Normal 37" xfId="243" xr:uid="{8891A8BD-1ABF-44A4-91BE-FE7E047930CD}"/>
    <cellStyle name="Normal 38" xfId="244" xr:uid="{1045B6D6-55D6-4E50-84E4-D8AF0DBC1CB2}"/>
    <cellStyle name="Normal 39" xfId="245" xr:uid="{56707615-752B-4B20-BCD4-08D4CD2B0954}"/>
    <cellStyle name="Normal 4" xfId="27" xr:uid="{1BC7003A-DABB-4A04-A410-D86A16AE56A4}"/>
    <cellStyle name="Normal 4 2" xfId="70" xr:uid="{26AFD97E-B853-4ABB-8D25-3E1D9F98DDAD}"/>
    <cellStyle name="Normal 4 2 2" xfId="246" xr:uid="{51715EAC-2C31-4D97-860A-80EFBFCE8F7C}"/>
    <cellStyle name="Normal 4 2 2 2" xfId="247" xr:uid="{0DFB70C6-7EAF-4015-9FB1-B11D55F68C14}"/>
    <cellStyle name="Normal 4 2 2 2 2" xfId="394" xr:uid="{842DCE44-5145-4E93-A9D7-3CD347DC17E3}"/>
    <cellStyle name="Normal 4 2 2 2 2 2" xfId="474" xr:uid="{1065B154-70AA-4DBE-A68B-740A2F0AEE23}"/>
    <cellStyle name="Normal 4 2 2 2 3" xfId="445" xr:uid="{2ED8A4E2-882B-4AB5-9FD3-18654E6456C0}"/>
    <cellStyle name="Normal 4 2 2 2_Customers2023" xfId="475" xr:uid="{CDA4BC86-F280-40C9-A06C-A1BA5E900331}"/>
    <cellStyle name="Normal 4 2 2 3" xfId="393" xr:uid="{8E1E9CDB-FE96-4B89-AF07-030103F86B22}"/>
    <cellStyle name="Normal 4 2 2 3 2" xfId="476" xr:uid="{6DE0D356-2DCF-4EF3-B29C-C38E75F1E975}"/>
    <cellStyle name="Normal 4 2 2 4" xfId="444" xr:uid="{A6850DF7-5086-4ED7-98E1-0CA246396477}"/>
    <cellStyle name="Normal 4 2 2_Customers2023" xfId="477" xr:uid="{6DD5D4BE-FEE2-4E85-A5CA-1F61E9CD82DA}"/>
    <cellStyle name="Normal 4 2 3" xfId="248" xr:uid="{3356518C-2A8F-4EE8-8EF2-85A0B1EBA06C}"/>
    <cellStyle name="Normal 4 2 3 2" xfId="249" xr:uid="{C9B5F155-D583-44ED-9519-FC462DFE9369}"/>
    <cellStyle name="Normal 4 2 3 2 2" xfId="395" xr:uid="{A38210DF-FD89-48F0-87A4-49C049FA7192}"/>
    <cellStyle name="Normal 4 2 3 2 2 2" xfId="478" xr:uid="{1AD9EBA2-5434-4B71-8328-086B108770D5}"/>
    <cellStyle name="Normal 4 2 3 2 3" xfId="447" xr:uid="{E530EB0B-DDD9-4481-BF3A-0F1810D01592}"/>
    <cellStyle name="Normal 4 2 3 2_Customers2023" xfId="479" xr:uid="{406E2D6C-DA82-4A89-923C-3BB2E007AF63}"/>
    <cellStyle name="Normal 4 2 3 3" xfId="480" xr:uid="{9053D62E-BBEB-41EC-BB29-E2A3BDDDA64A}"/>
    <cellStyle name="Normal 4 2 3 4" xfId="446" xr:uid="{2D38CC31-3691-42C5-9953-A50A4BF3F866}"/>
    <cellStyle name="Normal 4 2 3_21-22 LLFs" xfId="250" xr:uid="{F13082D5-4994-4FB0-8A34-99C6CB37B323}"/>
    <cellStyle name="Normal 4 2 4" xfId="251" xr:uid="{03C98C0A-ECAC-4149-BCA2-E09C3FE05B48}"/>
    <cellStyle name="Normal 4 2 4 2" xfId="396" xr:uid="{5F1C18DA-5D66-4BE1-883A-91A03E22D858}"/>
    <cellStyle name="Normal 4 2 4 2 2" xfId="481" xr:uid="{5C08F5B5-1BBE-4D18-A6EC-258BFE575CC6}"/>
    <cellStyle name="Normal 4 2 4 3" xfId="448" xr:uid="{613FB19F-AF71-4CDC-B276-0CC57261A1E9}"/>
    <cellStyle name="Normal 4 2 4_Customers2023" xfId="482" xr:uid="{E7F0EFD6-2D12-4EC8-9516-67C00472B8B5}"/>
    <cellStyle name="Normal 4 2 5" xfId="110" xr:uid="{D027C499-54A5-4545-9BAE-5232678A284A}"/>
    <cellStyle name="Normal 4 2 5 2" xfId="483" xr:uid="{C85BD26C-40A9-44B5-8978-B6EA9AB77B6F}"/>
    <cellStyle name="Normal 4 2 6" xfId="370" xr:uid="{6BF2AF5C-A951-4381-97A1-F1D901E13D67}"/>
    <cellStyle name="Normal 4 2 7" xfId="443" xr:uid="{69459A3A-9538-4C37-8DCB-2C6B3B84C02D}"/>
    <cellStyle name="Normal 4 2_Customers2023" xfId="484" xr:uid="{7F508346-11A2-4494-9248-75148A7E49D1}"/>
    <cellStyle name="Normal 4 3" xfId="69" xr:uid="{42FB839D-1744-42D6-B362-6DE419363DBC}"/>
    <cellStyle name="Normal 4 3 2" xfId="253" xr:uid="{61846EC1-A23D-4D98-9C84-B3F12C568885}"/>
    <cellStyle name="Normal 4 3 2 2" xfId="398" xr:uid="{023A6673-0132-4004-8B1D-789D99131412}"/>
    <cellStyle name="Normal 4 3 2 2 2" xfId="485" xr:uid="{7D0A87D2-9E20-4B6B-92F2-CADD8BE87757}"/>
    <cellStyle name="Normal 4 3 2 3" xfId="450" xr:uid="{DB398C92-F671-4B2C-9AEF-3A15FF649055}"/>
    <cellStyle name="Normal 4 3 2_Customers2023" xfId="486" xr:uid="{19A2780B-66A5-402B-9254-8A2FEE15B3DB}"/>
    <cellStyle name="Normal 4 3 3" xfId="252" xr:uid="{7E70CA26-5D8F-4DAF-A04D-3C5E52425AA5}"/>
    <cellStyle name="Normal 4 3 3 2" xfId="487" xr:uid="{FFF739BB-36CE-4CB7-A4E4-0C572F5A92AE}"/>
    <cellStyle name="Normal 4 3 4" xfId="397" xr:uid="{01BE664F-1975-49D9-9665-6B16C14DE472}"/>
    <cellStyle name="Normal 4 3 5" xfId="449" xr:uid="{46B047B3-7D79-4C85-A959-BAC51DCB27B7}"/>
    <cellStyle name="Normal 4 3_Customers2023" xfId="488" xr:uid="{4628E556-716E-4E80-A492-7649DD216A62}"/>
    <cellStyle name="Normal 4 4" xfId="254" xr:uid="{0A77D4B5-A606-4ABF-A898-23D2BD00C7FD}"/>
    <cellStyle name="Normal 4 4 2" xfId="255" xr:uid="{DDA31AE4-E884-4D79-96FC-6A51ECC17D03}"/>
    <cellStyle name="Normal 4 4 2 2" xfId="400" xr:uid="{64B5DD1C-FEA2-4F5D-ACFB-54F6A5641984}"/>
    <cellStyle name="Normal 4 4 2 2 2" xfId="489" xr:uid="{280483C7-CD0E-4F07-A79A-302B5E22FF4B}"/>
    <cellStyle name="Normal 4 4 2 3" xfId="452" xr:uid="{7FEF44B3-C7D9-4212-B14B-5F9E7CD6CAAD}"/>
    <cellStyle name="Normal 4 4 2_Customers2023" xfId="490" xr:uid="{79C9CF66-E518-42A2-924D-41B01598A8A3}"/>
    <cellStyle name="Normal 4 4 3" xfId="399" xr:uid="{632AA666-C71C-4901-8563-925E49C2B5B1}"/>
    <cellStyle name="Normal 4 4 3 2" xfId="491" xr:uid="{4DC3096A-2D43-4518-A78C-65F201020827}"/>
    <cellStyle name="Normal 4 4 4" xfId="451" xr:uid="{42BAA885-268D-495E-B9D9-04A74B902AB8}"/>
    <cellStyle name="Normal 4 4_Customers2023" xfId="492" xr:uid="{414605C2-2595-4A74-B38E-814BEA51A33D}"/>
    <cellStyle name="Normal 4 5" xfId="256" xr:uid="{B5842593-7386-48BC-B5DE-487965461AC4}"/>
    <cellStyle name="Normal 4 5 2" xfId="401" xr:uid="{6B898300-9DD4-44D4-A3F2-1DF183249BF1}"/>
    <cellStyle name="Normal 4 5 2 2" xfId="493" xr:uid="{7B709923-621C-40BD-A67D-6CDD6EB87338}"/>
    <cellStyle name="Normal 4 5 3" xfId="453" xr:uid="{C6A802E3-43B2-4B60-B9FB-F12D9484BBB7}"/>
    <cellStyle name="Normal 4 5_Customers2023" xfId="494" xr:uid="{74A99AAC-0B2D-46CB-8106-5FD0302228CF}"/>
    <cellStyle name="Normal 4 6" xfId="257" xr:uid="{F27FD0AB-F31B-4D41-96FF-34E580200857}"/>
    <cellStyle name="Normal 4 6 2" xfId="402" xr:uid="{ECA8FC23-F28F-42AD-81C4-BA2127A034A7}"/>
    <cellStyle name="Normal 4 6 3" xfId="454" xr:uid="{57535F3B-3355-4950-ACC9-939D5D9E2E03}"/>
    <cellStyle name="Normal 4 7" xfId="109" xr:uid="{37D797F7-81C0-4EB5-9C1C-EF379DB007A5}"/>
    <cellStyle name="Normal 4 7 2" xfId="495" xr:uid="{26DB2A55-DC19-4202-81DD-1CFBE8068C36}"/>
    <cellStyle name="Normal 4 8" xfId="369" xr:uid="{A813FB42-7603-4DDE-8503-1E65E92AE2A2}"/>
    <cellStyle name="Normal 4 9" xfId="442" xr:uid="{40DB49BD-6CF7-4741-AB41-062D144519CF}"/>
    <cellStyle name="Normal 4_GSPs" xfId="258" xr:uid="{290B3233-BE47-40FF-9288-12AAB4F56A96}"/>
    <cellStyle name="Normal 40" xfId="259" xr:uid="{43F53A74-C75B-4C06-8652-04FF13F2EFE9}"/>
    <cellStyle name="Normal 41" xfId="260" xr:uid="{B7B2CBE3-DEE7-4CD1-8777-41FA64AAFA3F}"/>
    <cellStyle name="Normal 42" xfId="261" xr:uid="{064BF2C9-7E36-4BD2-8B6E-5E5F71AE9BE8}"/>
    <cellStyle name="Normal 43" xfId="262" xr:uid="{3C30D6AD-360D-498B-B128-DAB095F2865B}"/>
    <cellStyle name="Normal 44" xfId="263" xr:uid="{56288AC3-3681-486F-B10D-ECC38AF1BA55}"/>
    <cellStyle name="Normal 45" xfId="264" xr:uid="{6207A33C-5EF8-481B-8C3A-C70C1E4399A5}"/>
    <cellStyle name="Normal 45 2" xfId="265" xr:uid="{F2D2FB6A-85AA-4BA4-B979-62F41E7D0E06}"/>
    <cellStyle name="Normal 45 3" xfId="266" xr:uid="{5378A182-C4A6-4C37-BB1B-D1C59BC12E1D}"/>
    <cellStyle name="Normal 46" xfId="267" xr:uid="{7D85B248-9254-4E9D-94F5-598C99CFF14F}"/>
    <cellStyle name="Normal 47" xfId="268" xr:uid="{9D9E84BE-CD43-477C-A2CF-D3AA25FD377A}"/>
    <cellStyle name="Normal 48" xfId="269" xr:uid="{58E4425F-2EB0-4DD9-81D3-CF5AA898A420}"/>
    <cellStyle name="Normal 49" xfId="270" xr:uid="{8B991054-F54E-47B7-818C-8740D761AD77}"/>
    <cellStyle name="Normal 5" xfId="71" xr:uid="{B1ECC3E4-E712-4D5E-9BEF-47EEA546F29B}"/>
    <cellStyle name="Normal 5 2" xfId="72" xr:uid="{CBBC7FDF-F436-4C63-9353-9A1641C07FDE}"/>
    <cellStyle name="Normal 5 3" xfId="111" xr:uid="{FA5CB073-B42A-48D2-8D00-23F3D0D77380}"/>
    <cellStyle name="Normal 5 4" xfId="371" xr:uid="{12BCE91F-0337-4BF0-909D-70AF80717173}"/>
    <cellStyle name="Normal 5 5" xfId="455" xr:uid="{2635F5B2-0AE6-4FEC-811F-DDEF3F3FC594}"/>
    <cellStyle name="Normal 5_GSPs" xfId="271" xr:uid="{19725009-16EE-4824-AFD1-A9274577CFDC}"/>
    <cellStyle name="Normal 50" xfId="272" xr:uid="{9960C354-6476-4648-BBE6-1EB0D7E9619D}"/>
    <cellStyle name="Normal 51" xfId="273" xr:uid="{4FECCBAA-6EBF-4645-B956-C0B5D86CA4CE}"/>
    <cellStyle name="Normal 52" xfId="274" xr:uid="{C7EF2F4E-2591-4BB5-9FC2-E238AF01F150}"/>
    <cellStyle name="Normal 53" xfId="275" xr:uid="{C5BA0C0B-A822-49DF-9523-AC97E0A89368}"/>
    <cellStyle name="Normal 54" xfId="276" xr:uid="{2E8F9E18-1E63-4306-9472-AF3432F424AB}"/>
    <cellStyle name="Normal 55" xfId="277" xr:uid="{9FF3F4C6-F740-496E-B7DE-2244A20D1274}"/>
    <cellStyle name="Normal 56" xfId="278" xr:uid="{695BB987-82ED-4ED4-AAEF-FCE523C80289}"/>
    <cellStyle name="Normal 57" xfId="279" xr:uid="{54A88744-77B4-41D0-977F-AA0A12A075AC}"/>
    <cellStyle name="Normal 58" xfId="280" xr:uid="{A4AD259D-250E-4510-BCD7-D6D915687B50}"/>
    <cellStyle name="Normal 59" xfId="281" xr:uid="{FF1B1E36-D187-4CB2-966E-3B82D3D252C0}"/>
    <cellStyle name="Normal 6" xfId="80" xr:uid="{F6384819-4EB7-4F7A-ABD1-22D5117954D3}"/>
    <cellStyle name="Normal 6 2" xfId="282" xr:uid="{AC328C8E-E49A-495A-8A33-801F09E311F8}"/>
    <cellStyle name="Normal 6 2 2" xfId="403" xr:uid="{4E220CFA-9D57-4B97-84E3-A20DC554F490}"/>
    <cellStyle name="Normal 6 2 3" xfId="457" xr:uid="{9D97239B-1C46-4EFF-8E7E-0C57D1C72D3D}"/>
    <cellStyle name="Normal 6 3" xfId="456" xr:uid="{B6340AC5-1738-401F-929A-4A5AF4FB76AD}"/>
    <cellStyle name="Normal 6_21-22 LLFs" xfId="283" xr:uid="{D9A8B96B-BBBA-4759-9337-6FFB32E0CB47}"/>
    <cellStyle name="Normal 60" xfId="284" xr:uid="{CD4E689F-CAAD-4369-9CFC-F9771D6256DD}"/>
    <cellStyle name="Normal 61" xfId="285" xr:uid="{B90B24A2-F488-42BA-B57C-FD6E2012F6A6}"/>
    <cellStyle name="Normal 62" xfId="286" xr:uid="{317721F0-2911-421F-9DE9-98BCC5E9B813}"/>
    <cellStyle name="Normal 63" xfId="287" xr:uid="{A28CB6F7-C42C-45C6-BB3B-A612C392BE8D}"/>
    <cellStyle name="Normal 64" xfId="288" xr:uid="{0533B6EE-EEC4-42E1-B076-7198B06912F7}"/>
    <cellStyle name="Normal 65" xfId="289" xr:uid="{1DA1C1CA-141B-44CF-A2B7-7EB7AB79F870}"/>
    <cellStyle name="Normal 66" xfId="290" xr:uid="{12D3BF84-E2C0-4856-A815-88E94EE9561C}"/>
    <cellStyle name="Normal 67" xfId="291" xr:uid="{2244B399-948E-48C0-B62A-7EBF2A192FC0}"/>
    <cellStyle name="Normal 68" xfId="292" xr:uid="{E1FADABF-EA25-4917-BDE5-1625C590C904}"/>
    <cellStyle name="Normal 69" xfId="293" xr:uid="{D0E7B4E2-F93F-439E-925C-9BA469052FD9}"/>
    <cellStyle name="Normal 7" xfId="81" xr:uid="{21A457E5-D51B-4FBF-A5DE-7856D5809286}"/>
    <cellStyle name="Normal 7 2" xfId="294" xr:uid="{5285580B-C4F9-41AB-B9CE-7B77A4AE7A90}"/>
    <cellStyle name="Normal 7 2 2" xfId="404" xr:uid="{AE0FCC0F-4693-4A1F-81FB-ECDFDACEF4F6}"/>
    <cellStyle name="Normal 7 2 3" xfId="459" xr:uid="{153E32D2-FFFD-4B31-B660-963B5213734F}"/>
    <cellStyle name="Normal 7 3" xfId="458" xr:uid="{048B2D79-C7D6-4E60-9860-8E1296ACAB77}"/>
    <cellStyle name="Normal 7_21-22 LLFs" xfId="295" xr:uid="{617EF04B-86D6-4205-A1F9-FC56D9A6784D}"/>
    <cellStyle name="Normal 70" xfId="296" xr:uid="{3661AE8F-5684-4DAE-8009-D10FA1C9AB99}"/>
    <cellStyle name="Normal 71" xfId="297" xr:uid="{F391D962-C1AA-4B3C-A7A3-F25E0E328534}"/>
    <cellStyle name="Normal 72" xfId="298" xr:uid="{5866BD92-619B-417A-819B-F2D7E87093E6}"/>
    <cellStyle name="Normal 73" xfId="299" xr:uid="{A3A81F7C-F5BA-4125-BE8B-870003CC6CBC}"/>
    <cellStyle name="Normal 74" xfId="300" xr:uid="{69979534-0307-4D89-9537-555CB1F994A9}"/>
    <cellStyle name="Normal 75" xfId="301" xr:uid="{9932A088-8E3B-4D6D-8A3F-99B38F4D21EF}"/>
    <cellStyle name="Normal 76" xfId="302" xr:uid="{5052F9DB-7DC2-4BF5-AAC7-B749894D2754}"/>
    <cellStyle name="Normal 77" xfId="303" xr:uid="{7290242C-50D6-408F-8DF9-4031582A24C2}"/>
    <cellStyle name="Normal 78" xfId="304" xr:uid="{DDDC2133-AEB0-43A7-A963-97791118C370}"/>
    <cellStyle name="Normal 79" xfId="305" xr:uid="{A3AC3433-64E9-4D28-87D2-749EB898C5F5}"/>
    <cellStyle name="Normal 8" xfId="82" xr:uid="{9A0F4BE8-1FC3-4531-8D50-527F7CAC3EC1}"/>
    <cellStyle name="Normal 8 2" xfId="306" xr:uid="{C8B4E4FC-7F81-41C3-9AF2-1505907C4CC3}"/>
    <cellStyle name="Normal 8 2 2" xfId="405" xr:uid="{271DB4D8-A762-4357-99F7-A666633076C7}"/>
    <cellStyle name="Normal 8 2 3" xfId="461" xr:uid="{E4D4408E-23EE-48C6-A3F6-C8E58718DE1D}"/>
    <cellStyle name="Normal 8 3" xfId="460" xr:uid="{C9CFFCA1-F8F6-4F8D-9899-2AE66572A9A6}"/>
    <cellStyle name="Normal 8_21-22 LLFs" xfId="307" xr:uid="{DEF5C1ED-5DD1-4648-9ADF-5B1DCD66F16F}"/>
    <cellStyle name="Normal 80" xfId="308" xr:uid="{74F28D4F-FBBE-4861-A619-AF3DFB59F2CE}"/>
    <cellStyle name="Normal 81" xfId="309" xr:uid="{64726FC7-729B-4D73-9386-A3C701C30A82}"/>
    <cellStyle name="Normal 82" xfId="310" xr:uid="{3EC7444E-913F-4BDD-8C4D-6AEB81C544F1}"/>
    <cellStyle name="Normal 83" xfId="311" xr:uid="{686DC30E-B1A2-4D27-8677-35AA0E9D94AD}"/>
    <cellStyle name="Normal 84" xfId="312" xr:uid="{2B892790-965D-4D40-97EC-32C364713A2F}"/>
    <cellStyle name="Normal 85" xfId="313" xr:uid="{04E16641-66CD-4DCB-8C8C-C0B24A9FD2E5}"/>
    <cellStyle name="Normal 86" xfId="314" xr:uid="{60067D15-5804-410A-BB42-A5202AEB9FDC}"/>
    <cellStyle name="Normal 86 2" xfId="406" xr:uid="{0163C7F3-F11E-4553-B033-E37BC19A069B}"/>
    <cellStyle name="Normal 86 3" xfId="462" xr:uid="{9AFFD16D-E25D-44E7-8D58-530C6C453E83}"/>
    <cellStyle name="Normal 87" xfId="315" xr:uid="{36C497F7-7CE8-4B89-81FE-3F1D47CAA3EA}"/>
    <cellStyle name="Normal 88" xfId="316" xr:uid="{B888AB07-E063-4D3F-B09D-0C56EB124CAC}"/>
    <cellStyle name="Normal 89" xfId="317" xr:uid="{9D3E0A7A-D277-4DBA-8463-9CEFA90624D8}"/>
    <cellStyle name="Normal 9" xfId="83" xr:uid="{E79367A1-EE74-4D73-83F3-687CDD14DCF5}"/>
    <cellStyle name="Normal 9 2" xfId="463" xr:uid="{42B5F695-5475-421B-82B6-2D79F549D726}"/>
    <cellStyle name="Normal 90" xfId="318" xr:uid="{FC714433-73B6-4AC8-9C35-A37CE9281BE0}"/>
    <cellStyle name="Normal 90 2" xfId="407" xr:uid="{D1E2F671-21CC-46F7-B0B8-7B7855C8C6FA}"/>
    <cellStyle name="Normal 90 3" xfId="464" xr:uid="{73AA37A9-301A-4621-89B5-F52D47C295AF}"/>
    <cellStyle name="Normal 91" xfId="319" xr:uid="{3A1577C1-F282-401F-94D7-5A246BEEBFF5}"/>
    <cellStyle name="Normal 92" xfId="320" xr:uid="{B0C4964B-0A2F-4D9D-BE0A-ABFDEBE1C91F}"/>
    <cellStyle name="Normal 93" xfId="321" xr:uid="{7243C15A-78F4-4A2E-ABA2-0F5036EA6697}"/>
    <cellStyle name="Normal 94" xfId="322" xr:uid="{9B64B1BB-49FB-4ECD-99BA-2170D2D8F074}"/>
    <cellStyle name="Normal 95" xfId="323" xr:uid="{507FECCC-270E-4562-9F8E-1CED8BA1B24A}"/>
    <cellStyle name="Normal 96" xfId="324" xr:uid="{D05BD706-A054-493E-BC0A-0308C9691F8F}"/>
    <cellStyle name="Normal 97" xfId="325" xr:uid="{D0D0718D-549D-4FBA-A6B0-6E844A5DF2E9}"/>
    <cellStyle name="Normal 98" xfId="326" xr:uid="{0E03BECD-7622-4978-8A59-9DDD1D7CC8A7}"/>
    <cellStyle name="Normal 99" xfId="327" xr:uid="{172AFCED-F672-42FF-9E6B-F3A6B807312F}"/>
    <cellStyle name="Normal_Sheet1" xfId="16" xr:uid="{00000000-0005-0000-0000-000012000000}"/>
    <cellStyle name="Note 2" xfId="73" xr:uid="{7AE3EBAD-957C-40DF-9580-416895941F22}"/>
    <cellStyle name="Note 2 2" xfId="112" xr:uid="{31C8AE9F-E35C-4CB1-B829-6B83CCC3863D}"/>
    <cellStyle name="Note 2 3" xfId="372" xr:uid="{BB32C4A2-FEAB-4C05-B67E-8660CF4609DD}"/>
    <cellStyle name="Note 2 4" xfId="465" xr:uid="{3B148CBC-1E07-446F-BC44-92F402FAE42E}"/>
    <cellStyle name="Output 2" xfId="39" xr:uid="{B41CE087-2CEA-4957-8815-A100B38D6A60}"/>
    <cellStyle name="Percent 2" xfId="74" xr:uid="{BF57F356-7789-4902-A2AD-A8AA88914DD5}"/>
    <cellStyle name="Percent 2 2" xfId="328" xr:uid="{C0BE0351-B438-4D06-BC7A-7E229AA734C2}"/>
    <cellStyle name="Percent 2 3" xfId="329" xr:uid="{0B438418-9804-4D51-929E-5F3B2127E3F9}"/>
    <cellStyle name="Percent 2 4" xfId="330" xr:uid="{EA3867BD-AEA4-4355-B9BC-AB00D85E03AA}"/>
    <cellStyle name="Percent 2 5" xfId="331" xr:uid="{1489E681-749E-41F0-AE9F-B8A2B9D44846}"/>
    <cellStyle name="Percent 2 6" xfId="332" xr:uid="{D2CCB048-DF47-4F49-9249-F184A01E6F41}"/>
    <cellStyle name="Percent 3" xfId="75" xr:uid="{4C486D67-9DF6-4560-86EF-2FD22E1ED1D5}"/>
    <cellStyle name="Percent 4" xfId="76" xr:uid="{C11DE223-D100-4B57-81D5-A1CB4C807ACD}"/>
    <cellStyle name="Percent 4 2" xfId="113" xr:uid="{0740DD00-A789-4869-810A-4F0B3C0E5BAD}"/>
    <cellStyle name="Percent 4 3" xfId="373" xr:uid="{60F71F13-F54F-43FE-B5A7-7ED3EA2580D2}"/>
    <cellStyle name="Percent 4 4" xfId="466" xr:uid="{2CCF83C9-CC48-4141-8368-E94C9CF9B2F1}"/>
    <cellStyle name="Percent 5" xfId="77" xr:uid="{71222965-B971-456B-96F8-F625871D70E3}"/>
    <cellStyle name="Percent 5 2" xfId="114" xr:uid="{32519929-0EF7-492D-BACF-9237D1FA7804}"/>
    <cellStyle name="Percent 5 3" xfId="374" xr:uid="{199CEF6B-676D-4C70-BE3C-73545B7AF521}"/>
    <cellStyle name="Percent 5 4" xfId="467" xr:uid="{A39BB7E5-BEF5-47A5-B0FB-A527AA21D798}"/>
    <cellStyle name="Percent 6" xfId="85" xr:uid="{90564509-58AD-4201-BBAF-946CCBC03C5F}"/>
    <cellStyle name="Percent 6 2" xfId="333" xr:uid="{E90CC907-6078-47FB-9B8B-D482311767D4}"/>
    <cellStyle name="Percent 7" xfId="116" xr:uid="{74BCA054-6C20-4B6D-9228-49E1A2678F63}"/>
    <cellStyle name="Percent 8" xfId="375" xr:uid="{20C99545-33B4-4218-A341-A347BEB23FF1}"/>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 name="Title 2" xfId="78" xr:uid="{4739220D-0444-4AD6-B600-064FB38C0DC8}"/>
    <cellStyle name="Undefined" xfId="334" xr:uid="{18881FA1-5383-42B4-8B18-50AAB01018BC}"/>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DAEEF3"/>
      <color rgb="FFCCFFCC"/>
      <color rgb="FFFFCC99"/>
      <color rgb="FFFFBE82"/>
      <color rgb="FFB4FFCC"/>
      <color rgb="FFB8D2BB"/>
      <color rgb="FF91FFCC"/>
      <color rgb="FF8CFF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30"/>
  <sheetViews>
    <sheetView showGridLines="0" tabSelected="1" zoomScale="80" zoomScaleNormal="80" zoomScaleSheetLayoutView="100" workbookViewId="0">
      <selection activeCell="F4" sqref="F4"/>
    </sheetView>
  </sheetViews>
  <sheetFormatPr defaultRowHeight="13.2"/>
  <cols>
    <col min="1" max="1" width="70.44140625" customWidth="1"/>
    <col min="2" max="2" width="42.21875" customWidth="1"/>
    <col min="3" max="3" width="28" customWidth="1"/>
    <col min="4" max="4" width="18.21875" customWidth="1"/>
    <col min="5" max="5" width="21.5546875" customWidth="1"/>
  </cols>
  <sheetData>
    <row r="1" spans="1:8">
      <c r="A1" s="23"/>
      <c r="B1" s="23"/>
      <c r="C1" s="23"/>
      <c r="D1" s="23"/>
      <c r="E1" s="23"/>
    </row>
    <row r="2" spans="1:8" ht="16.8">
      <c r="A2" s="118" t="s">
        <v>0</v>
      </c>
      <c r="B2" s="54"/>
      <c r="C2" s="54"/>
      <c r="D2" s="54"/>
      <c r="E2" s="54"/>
    </row>
    <row r="3" spans="1:8" ht="13.8">
      <c r="A3" s="54"/>
      <c r="B3" s="116" t="s">
        <v>1</v>
      </c>
      <c r="C3" s="115" t="s">
        <v>2</v>
      </c>
      <c r="D3" s="115" t="s">
        <v>3</v>
      </c>
      <c r="E3" s="115" t="s">
        <v>4</v>
      </c>
    </row>
    <row r="4" spans="1:8" ht="13.8">
      <c r="A4" s="55" t="s">
        <v>0</v>
      </c>
      <c r="B4" s="27" t="s">
        <v>5</v>
      </c>
      <c r="C4" s="27" t="s">
        <v>6</v>
      </c>
      <c r="D4" s="27" t="s">
        <v>7</v>
      </c>
      <c r="E4" s="27" t="s">
        <v>8</v>
      </c>
    </row>
    <row r="5" spans="1:8">
      <c r="A5" s="54"/>
      <c r="B5" s="54"/>
      <c r="C5" s="54"/>
      <c r="D5" s="54"/>
      <c r="E5" s="54"/>
    </row>
    <row r="6" spans="1:8" ht="16.8">
      <c r="A6" s="57" t="s">
        <v>9</v>
      </c>
      <c r="B6" s="54"/>
      <c r="C6" s="54"/>
      <c r="D6" s="54"/>
      <c r="E6" s="54"/>
    </row>
    <row r="7" spans="1:8" ht="13.8">
      <c r="A7" s="58" t="s">
        <v>10</v>
      </c>
      <c r="B7" s="208" t="s">
        <v>11</v>
      </c>
      <c r="C7" s="208"/>
      <c r="D7" s="208"/>
      <c r="E7" s="208"/>
    </row>
    <row r="8" spans="1:8" ht="30" customHeight="1">
      <c r="A8" s="62" t="s">
        <v>12</v>
      </c>
      <c r="B8" s="206" t="s">
        <v>13</v>
      </c>
      <c r="C8" s="206"/>
      <c r="D8" s="206"/>
      <c r="E8" s="206"/>
    </row>
    <row r="9" spans="1:8" ht="30" customHeight="1">
      <c r="A9" s="62" t="s">
        <v>14</v>
      </c>
      <c r="B9" s="206"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Southern Electric Power Distribution plc Licence area.</v>
      </c>
      <c r="C9" s="206"/>
      <c r="D9" s="206"/>
      <c r="E9" s="206"/>
    </row>
    <row r="10" spans="1:8" ht="30" customHeight="1">
      <c r="A10" s="62" t="s">
        <v>15</v>
      </c>
      <c r="B10" s="206" t="s">
        <v>16</v>
      </c>
      <c r="C10" s="206"/>
      <c r="D10" s="206"/>
      <c r="E10" s="206"/>
    </row>
    <row r="11" spans="1:8" ht="61.5" customHeight="1">
      <c r="A11" s="62" t="s">
        <v>17</v>
      </c>
      <c r="B11" s="206"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Southern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6"/>
      <c r="D11" s="206"/>
      <c r="E11" s="206"/>
      <c r="F11" s="203"/>
      <c r="G11" s="203"/>
      <c r="H11" s="203"/>
    </row>
    <row r="12" spans="1:8" ht="86.25" customHeight="1">
      <c r="A12" s="62" t="s">
        <v>18</v>
      </c>
      <c r="B12" s="206" t="s">
        <v>19</v>
      </c>
      <c r="C12" s="206"/>
      <c r="D12" s="206"/>
      <c r="E12" s="206"/>
    </row>
    <row r="13" spans="1:8" ht="45.75" customHeight="1">
      <c r="A13" s="62" t="s">
        <v>20</v>
      </c>
      <c r="B13" s="206"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Southern Electric Power Distribution plc Licence area.</v>
      </c>
      <c r="C13" s="206"/>
      <c r="D13" s="206"/>
      <c r="E13" s="206"/>
    </row>
    <row r="14" spans="1:8" ht="33.75" customHeight="1">
      <c r="A14" s="157" t="s">
        <v>21</v>
      </c>
      <c r="B14" s="206" t="s">
        <v>22</v>
      </c>
      <c r="C14" s="206"/>
      <c r="D14" s="206"/>
      <c r="E14" s="206"/>
    </row>
    <row r="15" spans="1:8" ht="29.25" customHeight="1">
      <c r="A15" s="62" t="s">
        <v>23</v>
      </c>
      <c r="B15" s="206" t="s">
        <v>24</v>
      </c>
      <c r="C15" s="206"/>
      <c r="D15" s="206"/>
      <c r="E15" s="206"/>
    </row>
    <row r="16" spans="1:8" ht="29.25" customHeight="1">
      <c r="A16" s="157" t="s">
        <v>25</v>
      </c>
      <c r="B16" s="206" t="s">
        <v>26</v>
      </c>
      <c r="C16" s="206"/>
      <c r="D16" s="206"/>
      <c r="E16" s="206"/>
    </row>
    <row r="17" spans="1:5" ht="29.25" customHeight="1">
      <c r="A17" s="62" t="s">
        <v>27</v>
      </c>
      <c r="B17" s="206" t="s">
        <v>28</v>
      </c>
      <c r="C17" s="206"/>
      <c r="D17" s="206"/>
      <c r="E17" s="206"/>
    </row>
    <row r="18" spans="1:5" ht="29.25" customHeight="1">
      <c r="A18" s="62" t="s">
        <v>29</v>
      </c>
      <c r="B18" s="206" t="s">
        <v>30</v>
      </c>
      <c r="C18" s="206"/>
      <c r="D18" s="206"/>
      <c r="E18" s="206"/>
    </row>
    <row r="19" spans="1:5" ht="30" customHeight="1">
      <c r="A19" s="62" t="s">
        <v>31</v>
      </c>
      <c r="B19" s="206" t="s">
        <v>32</v>
      </c>
      <c r="C19" s="206"/>
      <c r="D19" s="206"/>
      <c r="E19" s="206"/>
    </row>
    <row r="20" spans="1:5">
      <c r="A20" s="54"/>
      <c r="B20" s="54"/>
      <c r="C20" s="54"/>
      <c r="D20" s="54"/>
      <c r="E20" s="54"/>
    </row>
    <row r="21" spans="1:5" ht="13.8">
      <c r="A21" s="59" t="s">
        <v>33</v>
      </c>
      <c r="B21" s="54"/>
      <c r="C21" s="54"/>
      <c r="D21" s="54"/>
      <c r="E21" s="54"/>
    </row>
    <row r="22" spans="1:5" ht="13.8">
      <c r="A22" s="58"/>
      <c r="B22" s="207"/>
      <c r="C22" s="207"/>
      <c r="D22" s="207"/>
      <c r="E22" s="207"/>
    </row>
    <row r="23" spans="1:5" ht="32.25" customHeight="1">
      <c r="A23" s="204" t="s">
        <v>34</v>
      </c>
      <c r="B23" s="205"/>
      <c r="C23" s="205"/>
      <c r="D23" s="205"/>
      <c r="E23" s="205"/>
    </row>
    <row r="24" spans="1:5">
      <c r="A24" s="54" t="s">
        <v>35</v>
      </c>
      <c r="B24" s="54"/>
      <c r="C24" s="54"/>
      <c r="D24" s="54"/>
      <c r="E24" s="54"/>
    </row>
    <row r="25" spans="1:5">
      <c r="A25" s="54" t="s">
        <v>1917</v>
      </c>
      <c r="B25" s="54"/>
      <c r="C25" s="54"/>
      <c r="D25" s="54"/>
      <c r="E25" s="54"/>
    </row>
    <row r="26" spans="1:5">
      <c r="A26" s="54"/>
      <c r="B26" s="54"/>
      <c r="C26" s="54"/>
      <c r="D26" s="54"/>
      <c r="E26" s="54"/>
    </row>
    <row r="27" spans="1:5" ht="13.8">
      <c r="A27" s="60" t="s">
        <v>36</v>
      </c>
      <c r="B27" s="54"/>
      <c r="C27" s="54"/>
      <c r="D27" s="54"/>
      <c r="E27" s="54"/>
    </row>
    <row r="28" spans="1:5" ht="13.8">
      <c r="A28" s="56"/>
      <c r="B28" s="207"/>
      <c r="C28" s="207"/>
      <c r="D28" s="207"/>
      <c r="E28" s="207"/>
    </row>
    <row r="29" spans="1:5" ht="28.5" customHeight="1">
      <c r="A29" s="204" t="s">
        <v>37</v>
      </c>
      <c r="B29" s="205"/>
      <c r="C29" s="205"/>
      <c r="D29" s="205"/>
      <c r="E29" s="205"/>
    </row>
    <row r="30" spans="1:5" ht="28.5" customHeight="1">
      <c r="A30" s="202" t="s">
        <v>38</v>
      </c>
      <c r="B30" s="202"/>
      <c r="C30" s="202"/>
      <c r="D30" s="202"/>
      <c r="E30" s="202"/>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30:E30"/>
    <mergeCell ref="F11:H11"/>
    <mergeCell ref="A23:E23"/>
    <mergeCell ref="A29:E29"/>
    <mergeCell ref="B12:E12"/>
    <mergeCell ref="B15:E15"/>
    <mergeCell ref="B13:E13"/>
    <mergeCell ref="B19:E19"/>
    <mergeCell ref="B22:E22"/>
    <mergeCell ref="B28:E28"/>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F2" sqref="F2"/>
    </sheetView>
  </sheetViews>
  <sheetFormatPr defaultColWidth="9.21875" defaultRowHeight="27.75" customHeight="1"/>
  <cols>
    <col min="1" max="1" width="63.44140625" style="2" customWidth="1"/>
    <col min="2" max="2" width="17.5546875" style="3" customWidth="1"/>
    <col min="3" max="3" width="6.77734375" style="2" customWidth="1"/>
    <col min="4" max="5" width="17.5546875" style="3" customWidth="1"/>
    <col min="6" max="16384" width="9.21875" style="2"/>
  </cols>
  <sheetData>
    <row r="1" spans="1:5" ht="27.75" customHeight="1">
      <c r="A1" s="39" t="s">
        <v>39</v>
      </c>
      <c r="B1" s="268"/>
      <c r="C1" s="268"/>
      <c r="D1" s="156"/>
      <c r="E1" s="156"/>
    </row>
    <row r="2" spans="1:5" ht="35.1" customHeight="1">
      <c r="A2" s="230" t="str">
        <f>Overview!B4&amp; " - Effective from "&amp;Overview!D4&amp;" - "&amp;Overview!E4&amp;" Supplier of Last Resort and Eligible Bad Debt Pass-Through Costs"</f>
        <v>Southern Electric Power Distribution plc - Effective from 1 April 2026 - Final Supplier of Last Resort and Eligible Bad Debt Pass-Through Costs</v>
      </c>
      <c r="B2" s="231"/>
      <c r="C2" s="231"/>
      <c r="D2" s="231"/>
      <c r="E2" s="232"/>
    </row>
    <row r="3" spans="1:5" s="64" customFormat="1" ht="21" customHeight="1">
      <c r="A3" s="71"/>
      <c r="B3" s="71"/>
      <c r="C3" s="71"/>
      <c r="D3" s="71"/>
      <c r="E3" s="71"/>
    </row>
    <row r="4" spans="1:5" ht="78.75" customHeight="1">
      <c r="A4" s="26" t="s">
        <v>62</v>
      </c>
      <c r="B4" s="12" t="s">
        <v>829</v>
      </c>
      <c r="C4" s="12" t="s">
        <v>64</v>
      </c>
      <c r="D4" s="12" t="s">
        <v>830</v>
      </c>
      <c r="E4" s="12" t="s">
        <v>831</v>
      </c>
    </row>
    <row r="5" spans="1:5" ht="45" customHeight="1">
      <c r="A5" s="14" t="s">
        <v>73</v>
      </c>
      <c r="B5" s="34" t="s">
        <v>74</v>
      </c>
      <c r="C5" s="163" t="s">
        <v>75</v>
      </c>
      <c r="D5" s="164">
        <v>0</v>
      </c>
      <c r="E5" s="164">
        <v>0</v>
      </c>
    </row>
    <row r="6" spans="1:5" ht="82.8">
      <c r="A6" s="14" t="s">
        <v>80</v>
      </c>
      <c r="B6" s="34" t="s">
        <v>81</v>
      </c>
      <c r="C6" s="147" t="s">
        <v>82</v>
      </c>
      <c r="D6" s="165"/>
      <c r="E6" s="164">
        <v>0</v>
      </c>
    </row>
    <row r="7" spans="1:5" ht="82.8">
      <c r="A7" s="14" t="s">
        <v>84</v>
      </c>
      <c r="B7" s="34" t="s">
        <v>85</v>
      </c>
      <c r="C7" s="147" t="s">
        <v>82</v>
      </c>
      <c r="D7" s="165"/>
      <c r="E7" s="164">
        <v>0</v>
      </c>
    </row>
    <row r="8" spans="1:5" ht="82.8">
      <c r="A8" s="14" t="s">
        <v>87</v>
      </c>
      <c r="B8" s="34" t="s">
        <v>88</v>
      </c>
      <c r="C8" s="147" t="s">
        <v>82</v>
      </c>
      <c r="D8" s="165"/>
      <c r="E8" s="164">
        <v>0</v>
      </c>
    </row>
    <row r="9" spans="1:5" ht="82.8">
      <c r="A9" s="14" t="s">
        <v>90</v>
      </c>
      <c r="B9" s="34" t="s">
        <v>91</v>
      </c>
      <c r="C9" s="147" t="s">
        <v>82</v>
      </c>
      <c r="D9" s="165"/>
      <c r="E9" s="164">
        <v>0</v>
      </c>
    </row>
    <row r="10" spans="1:5" ht="82.8">
      <c r="A10" s="14" t="s">
        <v>93</v>
      </c>
      <c r="B10" s="34" t="s">
        <v>94</v>
      </c>
      <c r="C10" s="147" t="s">
        <v>82</v>
      </c>
      <c r="D10" s="165"/>
      <c r="E10" s="164">
        <v>0</v>
      </c>
    </row>
    <row r="11" spans="1:5" ht="27" customHeight="1">
      <c r="A11" s="148" t="s">
        <v>99</v>
      </c>
      <c r="B11" s="34" t="s">
        <v>100</v>
      </c>
      <c r="C11" s="147">
        <v>0</v>
      </c>
      <c r="D11" s="165"/>
      <c r="E11" s="164">
        <v>0</v>
      </c>
    </row>
    <row r="12" spans="1:5" ht="27" customHeight="1">
      <c r="A12" s="148" t="s">
        <v>101</v>
      </c>
      <c r="B12" s="34" t="s">
        <v>102</v>
      </c>
      <c r="C12" s="147">
        <v>0</v>
      </c>
      <c r="D12" s="165"/>
      <c r="E12" s="164">
        <v>0</v>
      </c>
    </row>
    <row r="13" spans="1:5" ht="27" customHeight="1">
      <c r="A13" s="148" t="s">
        <v>103</v>
      </c>
      <c r="B13" s="34" t="s">
        <v>104</v>
      </c>
      <c r="C13" s="147">
        <v>0</v>
      </c>
      <c r="D13" s="165"/>
      <c r="E13" s="164">
        <v>0</v>
      </c>
    </row>
    <row r="14" spans="1:5" ht="27.75" customHeight="1">
      <c r="A14" s="148" t="s">
        <v>105</v>
      </c>
      <c r="B14" s="34" t="s">
        <v>106</v>
      </c>
      <c r="C14" s="147">
        <v>0</v>
      </c>
      <c r="D14" s="165"/>
      <c r="E14" s="164">
        <v>0</v>
      </c>
    </row>
    <row r="15" spans="1:5" ht="27.75" customHeight="1">
      <c r="A15" s="152" t="s">
        <v>107</v>
      </c>
      <c r="B15" s="34" t="s">
        <v>108</v>
      </c>
      <c r="C15" s="147">
        <v>0</v>
      </c>
      <c r="D15" s="165"/>
      <c r="E15" s="164">
        <v>0</v>
      </c>
    </row>
    <row r="16" spans="1:5" ht="27.75" customHeight="1">
      <c r="A16" s="152" t="s">
        <v>109</v>
      </c>
      <c r="B16" s="34" t="s">
        <v>110</v>
      </c>
      <c r="C16" s="147">
        <v>0</v>
      </c>
      <c r="D16" s="165"/>
      <c r="E16" s="164">
        <v>0</v>
      </c>
    </row>
    <row r="17" spans="1:5" ht="27.75" customHeight="1">
      <c r="A17" s="152" t="s">
        <v>111</v>
      </c>
      <c r="B17" s="34" t="s">
        <v>112</v>
      </c>
      <c r="C17" s="147">
        <v>0</v>
      </c>
      <c r="D17" s="165"/>
      <c r="E17" s="164">
        <v>0</v>
      </c>
    </row>
    <row r="18" spans="1:5" ht="27.75" customHeight="1">
      <c r="A18" s="152" t="s">
        <v>113</v>
      </c>
      <c r="B18" s="34" t="s">
        <v>114</v>
      </c>
      <c r="C18" s="147">
        <v>0</v>
      </c>
      <c r="D18" s="165"/>
      <c r="E18" s="164">
        <v>0</v>
      </c>
    </row>
    <row r="19" spans="1:5" ht="27.75" customHeight="1">
      <c r="A19" s="152" t="s">
        <v>115</v>
      </c>
      <c r="B19" s="34" t="s">
        <v>116</v>
      </c>
      <c r="C19" s="147">
        <v>0</v>
      </c>
      <c r="D19" s="165"/>
      <c r="E19" s="164">
        <v>0</v>
      </c>
    </row>
    <row r="20" spans="1:5" ht="27.75" customHeight="1">
      <c r="A20" s="152" t="s">
        <v>117</v>
      </c>
      <c r="B20" s="34" t="s">
        <v>118</v>
      </c>
      <c r="C20" s="147">
        <v>0</v>
      </c>
      <c r="D20" s="165"/>
      <c r="E20" s="164">
        <v>0</v>
      </c>
    </row>
    <row r="21" spans="1:5" ht="27.75" customHeight="1">
      <c r="A21" s="152" t="s">
        <v>119</v>
      </c>
      <c r="B21" s="34" t="s">
        <v>120</v>
      </c>
      <c r="C21" s="147">
        <v>0</v>
      </c>
      <c r="D21" s="165"/>
      <c r="E21" s="164">
        <v>0</v>
      </c>
    </row>
    <row r="22" spans="1:5" ht="27.75" customHeight="1">
      <c r="A22" s="152" t="s">
        <v>121</v>
      </c>
      <c r="B22" s="34" t="s">
        <v>122</v>
      </c>
      <c r="C22" s="147">
        <v>0</v>
      </c>
      <c r="D22" s="165"/>
      <c r="E22" s="164">
        <v>0</v>
      </c>
    </row>
    <row r="23" spans="1:5" ht="27.75" customHeight="1">
      <c r="A23" s="148" t="s">
        <v>123</v>
      </c>
      <c r="B23" s="34" t="s">
        <v>124</v>
      </c>
      <c r="C23" s="147">
        <v>0</v>
      </c>
      <c r="D23" s="165"/>
      <c r="E23" s="164">
        <v>0</v>
      </c>
    </row>
    <row r="24" spans="1:5" ht="27.75" customHeight="1">
      <c r="A24" s="148" t="s">
        <v>125</v>
      </c>
      <c r="B24" s="34" t="s">
        <v>126</v>
      </c>
      <c r="C24" s="147">
        <v>0</v>
      </c>
      <c r="D24" s="165"/>
      <c r="E24" s="164">
        <v>0</v>
      </c>
    </row>
    <row r="25" spans="1:5" ht="27.75" customHeight="1">
      <c r="A25" s="148" t="s">
        <v>127</v>
      </c>
      <c r="B25" s="34" t="s">
        <v>128</v>
      </c>
      <c r="C25" s="147">
        <v>0</v>
      </c>
      <c r="D25" s="165"/>
      <c r="E25" s="164">
        <v>0</v>
      </c>
    </row>
    <row r="26" spans="1:5" ht="27.75" customHeight="1">
      <c r="A26" s="148" t="s">
        <v>601</v>
      </c>
      <c r="B26" s="34"/>
      <c r="C26" s="163" t="s">
        <v>75</v>
      </c>
      <c r="D26" s="164">
        <v>0</v>
      </c>
      <c r="E26" s="164">
        <v>0</v>
      </c>
    </row>
    <row r="27" spans="1:5" ht="27.75" customHeight="1">
      <c r="A27" s="148" t="s">
        <v>603</v>
      </c>
      <c r="B27" s="34"/>
      <c r="C27" s="147" t="s">
        <v>82</v>
      </c>
      <c r="D27" s="165"/>
      <c r="E27" s="164">
        <v>0</v>
      </c>
    </row>
    <row r="28" spans="1:5" ht="27.75" customHeight="1">
      <c r="A28" s="148" t="s">
        <v>604</v>
      </c>
      <c r="B28" s="34"/>
      <c r="C28" s="147" t="s">
        <v>82</v>
      </c>
      <c r="D28" s="165"/>
      <c r="E28" s="164">
        <v>0</v>
      </c>
    </row>
    <row r="29" spans="1:5" ht="27.75" customHeight="1">
      <c r="A29" s="148" t="s">
        <v>605</v>
      </c>
      <c r="B29" s="34"/>
      <c r="C29" s="147" t="s">
        <v>82</v>
      </c>
      <c r="D29" s="165"/>
      <c r="E29" s="164">
        <v>0</v>
      </c>
    </row>
    <row r="30" spans="1:5" ht="27.75" customHeight="1">
      <c r="A30" s="148" t="s">
        <v>606</v>
      </c>
      <c r="B30" s="34"/>
      <c r="C30" s="147" t="s">
        <v>82</v>
      </c>
      <c r="D30" s="165"/>
      <c r="E30" s="164">
        <v>0</v>
      </c>
    </row>
    <row r="31" spans="1:5" ht="27.75" customHeight="1">
      <c r="A31" s="148" t="s">
        <v>607</v>
      </c>
      <c r="B31" s="34"/>
      <c r="C31" s="147" t="s">
        <v>82</v>
      </c>
      <c r="D31" s="165"/>
      <c r="E31" s="164">
        <v>0</v>
      </c>
    </row>
    <row r="32" spans="1:5" ht="27.75" customHeight="1">
      <c r="A32" s="148" t="s">
        <v>609</v>
      </c>
      <c r="B32" s="34"/>
      <c r="C32" s="147">
        <v>0</v>
      </c>
      <c r="D32" s="165"/>
      <c r="E32" s="164">
        <v>0</v>
      </c>
    </row>
    <row r="33" spans="1:5" ht="27.75" customHeight="1">
      <c r="A33" s="148" t="s">
        <v>610</v>
      </c>
      <c r="B33" s="34"/>
      <c r="C33" s="147">
        <v>0</v>
      </c>
      <c r="D33" s="165"/>
      <c r="E33" s="164">
        <v>0</v>
      </c>
    </row>
    <row r="34" spans="1:5" ht="27.75" customHeight="1">
      <c r="A34" s="148" t="s">
        <v>611</v>
      </c>
      <c r="B34" s="34"/>
      <c r="C34" s="147">
        <v>0</v>
      </c>
      <c r="D34" s="165"/>
      <c r="E34" s="164">
        <v>0</v>
      </c>
    </row>
    <row r="35" spans="1:5" ht="27.75" customHeight="1">
      <c r="A35" s="148" t="s">
        <v>612</v>
      </c>
      <c r="B35" s="34"/>
      <c r="C35" s="147">
        <v>0</v>
      </c>
      <c r="D35" s="165"/>
      <c r="E35" s="164">
        <v>0</v>
      </c>
    </row>
    <row r="36" spans="1:5" ht="27.75" customHeight="1">
      <c r="A36" s="148" t="s">
        <v>613</v>
      </c>
      <c r="B36" s="34"/>
      <c r="C36" s="147">
        <v>0</v>
      </c>
      <c r="D36" s="165"/>
      <c r="E36" s="164">
        <v>0</v>
      </c>
    </row>
    <row r="37" spans="1:5" ht="27.75" customHeight="1">
      <c r="A37" s="152" t="s">
        <v>617</v>
      </c>
      <c r="B37" s="34"/>
      <c r="C37" s="163" t="s">
        <v>75</v>
      </c>
      <c r="D37" s="164">
        <v>0</v>
      </c>
      <c r="E37" s="164">
        <v>0</v>
      </c>
    </row>
    <row r="38" spans="1:5" ht="27.75" customHeight="1">
      <c r="A38" s="148" t="s">
        <v>619</v>
      </c>
      <c r="B38" s="34"/>
      <c r="C38" s="147" t="s">
        <v>82</v>
      </c>
      <c r="D38" s="165"/>
      <c r="E38" s="164">
        <v>0</v>
      </c>
    </row>
    <row r="39" spans="1:5" ht="27.75" customHeight="1">
      <c r="A39" s="148" t="s">
        <v>620</v>
      </c>
      <c r="B39" s="34"/>
      <c r="C39" s="147" t="s">
        <v>82</v>
      </c>
      <c r="D39" s="165"/>
      <c r="E39" s="164">
        <v>0</v>
      </c>
    </row>
    <row r="40" spans="1:5" ht="27.75" customHeight="1">
      <c r="A40" s="148" t="s">
        <v>621</v>
      </c>
      <c r="B40" s="34"/>
      <c r="C40" s="147" t="s">
        <v>82</v>
      </c>
      <c r="D40" s="165"/>
      <c r="E40" s="164">
        <v>0</v>
      </c>
    </row>
    <row r="41" spans="1:5" ht="27.75" customHeight="1">
      <c r="A41" s="148" t="s">
        <v>622</v>
      </c>
      <c r="B41" s="34"/>
      <c r="C41" s="147" t="s">
        <v>82</v>
      </c>
      <c r="D41" s="165"/>
      <c r="E41" s="164">
        <v>0</v>
      </c>
    </row>
    <row r="42" spans="1:5" ht="27.75" customHeight="1">
      <c r="A42" s="148" t="s">
        <v>623</v>
      </c>
      <c r="B42" s="34"/>
      <c r="C42" s="147" t="s">
        <v>82</v>
      </c>
      <c r="D42" s="165"/>
      <c r="E42" s="164">
        <v>0</v>
      </c>
    </row>
    <row r="43" spans="1:5" ht="27.75" customHeight="1">
      <c r="A43" s="148" t="s">
        <v>625</v>
      </c>
      <c r="B43" s="34"/>
      <c r="C43" s="147">
        <v>0</v>
      </c>
      <c r="D43" s="165"/>
      <c r="E43" s="164">
        <v>0</v>
      </c>
    </row>
    <row r="44" spans="1:5" ht="27.75" customHeight="1">
      <c r="A44" s="148" t="s">
        <v>626</v>
      </c>
      <c r="B44" s="34"/>
      <c r="C44" s="147">
        <v>0</v>
      </c>
      <c r="D44" s="165"/>
      <c r="E44" s="164">
        <v>0</v>
      </c>
    </row>
    <row r="45" spans="1:5" ht="27.75" customHeight="1">
      <c r="A45" s="148" t="s">
        <v>627</v>
      </c>
      <c r="B45" s="34"/>
      <c r="C45" s="147">
        <v>0</v>
      </c>
      <c r="D45" s="165"/>
      <c r="E45" s="164">
        <v>0</v>
      </c>
    </row>
    <row r="46" spans="1:5" ht="27.75" customHeight="1">
      <c r="A46" s="148" t="s">
        <v>628</v>
      </c>
      <c r="B46" s="34"/>
      <c r="C46" s="147">
        <v>0</v>
      </c>
      <c r="D46" s="165"/>
      <c r="E46" s="164">
        <v>0</v>
      </c>
    </row>
    <row r="47" spans="1:5" ht="27.75" customHeight="1">
      <c r="A47" s="148" t="s">
        <v>629</v>
      </c>
      <c r="B47" s="34"/>
      <c r="C47" s="147">
        <v>0</v>
      </c>
      <c r="D47" s="165"/>
      <c r="E47" s="164">
        <v>0</v>
      </c>
    </row>
    <row r="48" spans="1:5" ht="27.75" customHeight="1">
      <c r="A48" s="148" t="s">
        <v>630</v>
      </c>
      <c r="B48" s="34"/>
      <c r="C48" s="147">
        <v>0</v>
      </c>
      <c r="D48" s="165"/>
      <c r="E48" s="164">
        <v>0</v>
      </c>
    </row>
    <row r="49" spans="1:5" ht="27.75" customHeight="1">
      <c r="A49" s="148" t="s">
        <v>631</v>
      </c>
      <c r="B49" s="34"/>
      <c r="C49" s="147">
        <v>0</v>
      </c>
      <c r="D49" s="165"/>
      <c r="E49" s="164">
        <v>0</v>
      </c>
    </row>
    <row r="50" spans="1:5" ht="27.75" customHeight="1">
      <c r="A50" s="148" t="s">
        <v>632</v>
      </c>
      <c r="B50" s="34"/>
      <c r="C50" s="147">
        <v>0</v>
      </c>
      <c r="D50" s="165"/>
      <c r="E50" s="164">
        <v>0</v>
      </c>
    </row>
    <row r="51" spans="1:5" ht="27.75" customHeight="1">
      <c r="A51" s="148" t="s">
        <v>633</v>
      </c>
      <c r="B51" s="34"/>
      <c r="C51" s="147">
        <v>0</v>
      </c>
      <c r="D51" s="165"/>
      <c r="E51" s="164">
        <v>0</v>
      </c>
    </row>
    <row r="52" spans="1:5" ht="27.75" customHeight="1">
      <c r="A52" s="148" t="s">
        <v>634</v>
      </c>
      <c r="B52" s="34"/>
      <c r="C52" s="147">
        <v>0</v>
      </c>
      <c r="D52" s="165"/>
      <c r="E52" s="164">
        <v>0</v>
      </c>
    </row>
    <row r="53" spans="1:5" ht="27.75" customHeight="1">
      <c r="A53" s="148" t="s">
        <v>635</v>
      </c>
      <c r="B53" s="34"/>
      <c r="C53" s="147">
        <v>0</v>
      </c>
      <c r="D53" s="165"/>
      <c r="E53" s="164">
        <v>0</v>
      </c>
    </row>
    <row r="54" spans="1:5" ht="27.75" customHeight="1">
      <c r="A54" s="148" t="s">
        <v>636</v>
      </c>
      <c r="B54" s="34"/>
      <c r="C54" s="147">
        <v>0</v>
      </c>
      <c r="D54" s="165"/>
      <c r="E54" s="164">
        <v>0</v>
      </c>
    </row>
    <row r="55" spans="1:5" ht="27.75" customHeight="1">
      <c r="A55" s="148" t="s">
        <v>637</v>
      </c>
      <c r="B55" s="34"/>
      <c r="C55" s="147">
        <v>0</v>
      </c>
      <c r="D55" s="165"/>
      <c r="E55" s="164">
        <v>0</v>
      </c>
    </row>
    <row r="56" spans="1:5" ht="27.75" customHeight="1">
      <c r="A56" s="148" t="s">
        <v>638</v>
      </c>
      <c r="B56" s="34"/>
      <c r="C56" s="147">
        <v>0</v>
      </c>
      <c r="D56" s="165"/>
      <c r="E56" s="164">
        <v>0</v>
      </c>
    </row>
    <row r="57" spans="1:5" ht="27.75" customHeight="1">
      <c r="A57" s="148" t="s">
        <v>639</v>
      </c>
      <c r="B57" s="34"/>
      <c r="C57" s="147">
        <v>0</v>
      </c>
      <c r="D57" s="165"/>
      <c r="E57" s="164">
        <v>0</v>
      </c>
    </row>
    <row r="58" spans="1:5" ht="27.75" customHeight="1">
      <c r="A58" s="148" t="s">
        <v>646</v>
      </c>
      <c r="B58" s="34"/>
      <c r="C58" s="163" t="s">
        <v>75</v>
      </c>
      <c r="D58" s="164">
        <v>0</v>
      </c>
      <c r="E58" s="164">
        <v>0</v>
      </c>
    </row>
    <row r="59" spans="1:5" ht="27.75" customHeight="1">
      <c r="A59" s="148" t="s">
        <v>648</v>
      </c>
      <c r="B59" s="34"/>
      <c r="C59" s="147" t="s">
        <v>82</v>
      </c>
      <c r="D59" s="165"/>
      <c r="E59" s="164">
        <v>0</v>
      </c>
    </row>
    <row r="60" spans="1:5" ht="27.75" customHeight="1">
      <c r="A60" s="148" t="s">
        <v>649</v>
      </c>
      <c r="B60" s="34"/>
      <c r="C60" s="147" t="s">
        <v>82</v>
      </c>
      <c r="D60" s="165"/>
      <c r="E60" s="164">
        <v>0</v>
      </c>
    </row>
    <row r="61" spans="1:5" ht="27.75" customHeight="1">
      <c r="A61" s="148" t="s">
        <v>650</v>
      </c>
      <c r="B61" s="34"/>
      <c r="C61" s="147" t="s">
        <v>82</v>
      </c>
      <c r="D61" s="165"/>
      <c r="E61" s="164">
        <v>0</v>
      </c>
    </row>
    <row r="62" spans="1:5" ht="27.75" customHeight="1">
      <c r="A62" s="148" t="s">
        <v>651</v>
      </c>
      <c r="B62" s="34"/>
      <c r="C62" s="147" t="s">
        <v>82</v>
      </c>
      <c r="D62" s="165"/>
      <c r="E62" s="164">
        <v>0</v>
      </c>
    </row>
    <row r="63" spans="1:5" ht="27.75" customHeight="1">
      <c r="A63" s="148" t="s">
        <v>652</v>
      </c>
      <c r="B63" s="34"/>
      <c r="C63" s="147" t="s">
        <v>82</v>
      </c>
      <c r="D63" s="165"/>
      <c r="E63" s="164">
        <v>0</v>
      </c>
    </row>
    <row r="64" spans="1:5" ht="27.75" customHeight="1">
      <c r="A64" s="148" t="s">
        <v>654</v>
      </c>
      <c r="B64" s="34"/>
      <c r="C64" s="147">
        <v>0</v>
      </c>
      <c r="D64" s="165"/>
      <c r="E64" s="164">
        <v>0</v>
      </c>
    </row>
    <row r="65" spans="1:5" ht="27.75" customHeight="1">
      <c r="A65" s="148" t="s">
        <v>655</v>
      </c>
      <c r="B65" s="34"/>
      <c r="C65" s="147">
        <v>0</v>
      </c>
      <c r="D65" s="165"/>
      <c r="E65" s="164">
        <v>0</v>
      </c>
    </row>
    <row r="66" spans="1:5" ht="27.75" customHeight="1">
      <c r="A66" s="148" t="s">
        <v>656</v>
      </c>
      <c r="B66" s="34"/>
      <c r="C66" s="147">
        <v>0</v>
      </c>
      <c r="D66" s="165"/>
      <c r="E66" s="164">
        <v>0</v>
      </c>
    </row>
    <row r="67" spans="1:5" ht="27.75" customHeight="1">
      <c r="A67" s="148" t="s">
        <v>657</v>
      </c>
      <c r="B67" s="34"/>
      <c r="C67" s="147">
        <v>0</v>
      </c>
      <c r="D67" s="165"/>
      <c r="E67" s="164">
        <v>0</v>
      </c>
    </row>
    <row r="68" spans="1:5" ht="27.75" customHeight="1">
      <c r="A68" s="148" t="s">
        <v>658</v>
      </c>
      <c r="B68" s="34"/>
      <c r="C68" s="147">
        <v>0</v>
      </c>
      <c r="D68" s="165"/>
      <c r="E68" s="164">
        <v>0</v>
      </c>
    </row>
    <row r="69" spans="1:5" ht="27.75" customHeight="1">
      <c r="A69" s="148" t="s">
        <v>659</v>
      </c>
      <c r="B69" s="34"/>
      <c r="C69" s="147">
        <v>0</v>
      </c>
      <c r="D69" s="165"/>
      <c r="E69" s="164">
        <v>0</v>
      </c>
    </row>
    <row r="70" spans="1:5" ht="27.75" customHeight="1">
      <c r="A70" s="148" t="s">
        <v>660</v>
      </c>
      <c r="B70" s="34"/>
      <c r="C70" s="147">
        <v>0</v>
      </c>
      <c r="D70" s="165"/>
      <c r="E70" s="164">
        <v>0</v>
      </c>
    </row>
    <row r="71" spans="1:5" ht="27.75" customHeight="1">
      <c r="A71" s="148" t="s">
        <v>661</v>
      </c>
      <c r="B71" s="34"/>
      <c r="C71" s="147">
        <v>0</v>
      </c>
      <c r="D71" s="165"/>
      <c r="E71" s="164">
        <v>0</v>
      </c>
    </row>
    <row r="72" spans="1:5" ht="27.75" customHeight="1">
      <c r="A72" s="148" t="s">
        <v>662</v>
      </c>
      <c r="B72" s="34"/>
      <c r="C72" s="147">
        <v>0</v>
      </c>
      <c r="D72" s="165"/>
      <c r="E72" s="164">
        <v>0</v>
      </c>
    </row>
    <row r="73" spans="1:5" ht="27.75" customHeight="1">
      <c r="A73" s="148" t="s">
        <v>663</v>
      </c>
      <c r="B73" s="34"/>
      <c r="C73" s="147">
        <v>0</v>
      </c>
      <c r="D73" s="165"/>
      <c r="E73" s="164">
        <v>0</v>
      </c>
    </row>
    <row r="74" spans="1:5" ht="27.75" customHeight="1">
      <c r="A74" s="148" t="s">
        <v>664</v>
      </c>
      <c r="B74" s="34"/>
      <c r="C74" s="147">
        <v>0</v>
      </c>
      <c r="D74" s="165"/>
      <c r="E74" s="164">
        <v>0</v>
      </c>
    </row>
    <row r="75" spans="1:5" ht="27.75" customHeight="1">
      <c r="A75" s="148" t="s">
        <v>665</v>
      </c>
      <c r="B75" s="34"/>
      <c r="C75" s="147">
        <v>0</v>
      </c>
      <c r="D75" s="165"/>
      <c r="E75" s="164">
        <v>0</v>
      </c>
    </row>
    <row r="76" spans="1:5" ht="27.75" customHeight="1">
      <c r="A76" s="148" t="s">
        <v>666</v>
      </c>
      <c r="B76" s="34"/>
      <c r="C76" s="147">
        <v>0</v>
      </c>
      <c r="D76" s="165"/>
      <c r="E76" s="164">
        <v>0</v>
      </c>
    </row>
    <row r="77" spans="1:5" ht="27.75" customHeight="1">
      <c r="A77" s="148" t="s">
        <v>667</v>
      </c>
      <c r="B77" s="34"/>
      <c r="C77" s="147">
        <v>0</v>
      </c>
      <c r="D77" s="165"/>
      <c r="E77" s="164">
        <v>0</v>
      </c>
    </row>
    <row r="78" spans="1:5" ht="27.75" customHeight="1">
      <c r="A78" s="148" t="s">
        <v>668</v>
      </c>
      <c r="B78" s="34"/>
      <c r="C78" s="147">
        <v>0</v>
      </c>
      <c r="D78" s="165"/>
      <c r="E78" s="164">
        <v>0</v>
      </c>
    </row>
    <row r="79" spans="1:5" ht="27.75" customHeight="1">
      <c r="A79" s="148" t="s">
        <v>675</v>
      </c>
      <c r="B79" s="34"/>
      <c r="C79" s="163" t="s">
        <v>75</v>
      </c>
      <c r="D79" s="164">
        <v>0</v>
      </c>
      <c r="E79" s="164">
        <v>0</v>
      </c>
    </row>
    <row r="80" spans="1:5" ht="27.75" customHeight="1">
      <c r="A80" s="148" t="s">
        <v>677</v>
      </c>
      <c r="B80" s="34"/>
      <c r="C80" s="147" t="s">
        <v>82</v>
      </c>
      <c r="D80" s="165"/>
      <c r="E80" s="164">
        <v>0</v>
      </c>
    </row>
    <row r="81" spans="1:5" ht="27.75" customHeight="1">
      <c r="A81" s="148" t="s">
        <v>678</v>
      </c>
      <c r="B81" s="34"/>
      <c r="C81" s="147" t="s">
        <v>82</v>
      </c>
      <c r="D81" s="165"/>
      <c r="E81" s="164">
        <v>0</v>
      </c>
    </row>
    <row r="82" spans="1:5" ht="27.75" customHeight="1">
      <c r="A82" s="148" t="s">
        <v>679</v>
      </c>
      <c r="B82" s="34"/>
      <c r="C82" s="147" t="s">
        <v>82</v>
      </c>
      <c r="D82" s="165"/>
      <c r="E82" s="164">
        <v>0</v>
      </c>
    </row>
    <row r="83" spans="1:5" ht="27.75" customHeight="1">
      <c r="A83" s="148" t="s">
        <v>680</v>
      </c>
      <c r="B83" s="34"/>
      <c r="C83" s="147" t="s">
        <v>82</v>
      </c>
      <c r="D83" s="165"/>
      <c r="E83" s="164">
        <v>0</v>
      </c>
    </row>
    <row r="84" spans="1:5" ht="27.75" customHeight="1">
      <c r="A84" s="148" t="s">
        <v>681</v>
      </c>
      <c r="B84" s="34"/>
      <c r="C84" s="147" t="s">
        <v>82</v>
      </c>
      <c r="D84" s="165"/>
      <c r="E84" s="164">
        <v>0</v>
      </c>
    </row>
    <row r="85" spans="1:5" ht="27.75" customHeight="1">
      <c r="A85" s="148" t="s">
        <v>683</v>
      </c>
      <c r="B85" s="34"/>
      <c r="C85" s="147">
        <v>0</v>
      </c>
      <c r="D85" s="165"/>
      <c r="E85" s="164">
        <v>0</v>
      </c>
    </row>
    <row r="86" spans="1:5" ht="27.75" customHeight="1">
      <c r="A86" s="148" t="s">
        <v>684</v>
      </c>
      <c r="B86" s="34"/>
      <c r="C86" s="147">
        <v>0</v>
      </c>
      <c r="D86" s="165"/>
      <c r="E86" s="164">
        <v>0</v>
      </c>
    </row>
    <row r="87" spans="1:5" ht="27.75" customHeight="1">
      <c r="A87" s="148" t="s">
        <v>685</v>
      </c>
      <c r="B87" s="34"/>
      <c r="C87" s="147">
        <v>0</v>
      </c>
      <c r="D87" s="165"/>
      <c r="E87" s="164">
        <v>0</v>
      </c>
    </row>
    <row r="88" spans="1:5" ht="27.75" customHeight="1">
      <c r="A88" s="148" t="s">
        <v>686</v>
      </c>
      <c r="B88" s="34"/>
      <c r="C88" s="147">
        <v>0</v>
      </c>
      <c r="D88" s="165"/>
      <c r="E88" s="164">
        <v>0</v>
      </c>
    </row>
    <row r="89" spans="1:5" ht="27.75" customHeight="1">
      <c r="A89" s="148" t="s">
        <v>687</v>
      </c>
      <c r="B89" s="34"/>
      <c r="C89" s="147">
        <v>0</v>
      </c>
      <c r="D89" s="165"/>
      <c r="E89" s="164">
        <v>0</v>
      </c>
    </row>
    <row r="90" spans="1:5" ht="27.75" customHeight="1">
      <c r="A90" s="148" t="s">
        <v>688</v>
      </c>
      <c r="B90" s="34"/>
      <c r="C90" s="147">
        <v>0</v>
      </c>
      <c r="D90" s="165"/>
      <c r="E90" s="164">
        <v>0</v>
      </c>
    </row>
    <row r="91" spans="1:5" ht="27.75" customHeight="1">
      <c r="A91" s="148" t="s">
        <v>689</v>
      </c>
      <c r="B91" s="34"/>
      <c r="C91" s="147">
        <v>0</v>
      </c>
      <c r="D91" s="165"/>
      <c r="E91" s="164">
        <v>0</v>
      </c>
    </row>
    <row r="92" spans="1:5" ht="27.75" customHeight="1">
      <c r="A92" s="148" t="s">
        <v>690</v>
      </c>
      <c r="B92" s="34"/>
      <c r="C92" s="147">
        <v>0</v>
      </c>
      <c r="D92" s="165"/>
      <c r="E92" s="164">
        <v>0</v>
      </c>
    </row>
    <row r="93" spans="1:5" ht="27.75" customHeight="1">
      <c r="A93" s="148" t="s">
        <v>691</v>
      </c>
      <c r="B93" s="34"/>
      <c r="C93" s="147">
        <v>0</v>
      </c>
      <c r="D93" s="165"/>
      <c r="E93" s="164">
        <v>0</v>
      </c>
    </row>
    <row r="94" spans="1:5" ht="27.75" customHeight="1">
      <c r="A94" s="148" t="s">
        <v>692</v>
      </c>
      <c r="B94" s="34"/>
      <c r="C94" s="147">
        <v>0</v>
      </c>
      <c r="D94" s="165"/>
      <c r="E94" s="164">
        <v>0</v>
      </c>
    </row>
    <row r="95" spans="1:5" ht="27.75" customHeight="1">
      <c r="A95" s="148" t="s">
        <v>693</v>
      </c>
      <c r="B95" s="34"/>
      <c r="C95" s="147">
        <v>0</v>
      </c>
      <c r="D95" s="165"/>
      <c r="E95" s="164">
        <v>0</v>
      </c>
    </row>
    <row r="96" spans="1:5" ht="27.75" customHeight="1">
      <c r="A96" s="148" t="s">
        <v>694</v>
      </c>
      <c r="B96" s="34"/>
      <c r="C96" s="147">
        <v>0</v>
      </c>
      <c r="D96" s="165"/>
      <c r="E96" s="164">
        <v>0</v>
      </c>
    </row>
    <row r="97" spans="1:5" ht="27.75" customHeight="1">
      <c r="A97" s="148" t="s">
        <v>695</v>
      </c>
      <c r="B97" s="34"/>
      <c r="C97" s="147">
        <v>0</v>
      </c>
      <c r="D97" s="165"/>
      <c r="E97" s="164">
        <v>0</v>
      </c>
    </row>
    <row r="98" spans="1:5" ht="27.75" customHeight="1">
      <c r="A98" s="148" t="s">
        <v>696</v>
      </c>
      <c r="B98" s="34"/>
      <c r="C98" s="147">
        <v>0</v>
      </c>
      <c r="D98" s="165"/>
      <c r="E98" s="164">
        <v>0</v>
      </c>
    </row>
    <row r="99" spans="1:5" ht="27.75" customHeight="1">
      <c r="A99" s="148" t="s">
        <v>697</v>
      </c>
      <c r="B99" s="34"/>
      <c r="C99" s="147">
        <v>0</v>
      </c>
      <c r="D99" s="165"/>
      <c r="E99" s="164">
        <v>0</v>
      </c>
    </row>
    <row r="100" spans="1:5" ht="27.75" customHeight="1">
      <c r="A100" s="148" t="s">
        <v>704</v>
      </c>
      <c r="B100" s="34"/>
      <c r="C100" s="163" t="s">
        <v>75</v>
      </c>
      <c r="D100" s="164">
        <v>0</v>
      </c>
      <c r="E100" s="164">
        <v>0</v>
      </c>
    </row>
    <row r="101" spans="1:5" ht="27.75" customHeight="1">
      <c r="A101" s="148" t="s">
        <v>706</v>
      </c>
      <c r="B101" s="34"/>
      <c r="C101" s="147" t="s">
        <v>82</v>
      </c>
      <c r="D101" s="165"/>
      <c r="E101" s="164">
        <v>0</v>
      </c>
    </row>
    <row r="102" spans="1:5" ht="27.75" customHeight="1">
      <c r="A102" s="148" t="s">
        <v>707</v>
      </c>
      <c r="B102" s="34"/>
      <c r="C102" s="147" t="s">
        <v>82</v>
      </c>
      <c r="D102" s="165"/>
      <c r="E102" s="164">
        <v>0</v>
      </c>
    </row>
    <row r="103" spans="1:5" ht="27.75" customHeight="1">
      <c r="A103" s="148" t="s">
        <v>708</v>
      </c>
      <c r="B103" s="34"/>
      <c r="C103" s="147" t="s">
        <v>82</v>
      </c>
      <c r="D103" s="165"/>
      <c r="E103" s="164">
        <v>0</v>
      </c>
    </row>
    <row r="104" spans="1:5" ht="27.75" customHeight="1">
      <c r="A104" s="148" t="s">
        <v>709</v>
      </c>
      <c r="B104" s="34"/>
      <c r="C104" s="147" t="s">
        <v>82</v>
      </c>
      <c r="D104" s="165"/>
      <c r="E104" s="164">
        <v>0</v>
      </c>
    </row>
    <row r="105" spans="1:5" ht="27.75" customHeight="1">
      <c r="A105" s="148" t="s">
        <v>710</v>
      </c>
      <c r="B105" s="34"/>
      <c r="C105" s="147" t="s">
        <v>82</v>
      </c>
      <c r="D105" s="165"/>
      <c r="E105" s="164">
        <v>0</v>
      </c>
    </row>
    <row r="106" spans="1:5" ht="27.75" customHeight="1">
      <c r="A106" s="148" t="s">
        <v>712</v>
      </c>
      <c r="B106" s="34"/>
      <c r="C106" s="147">
        <v>0</v>
      </c>
      <c r="D106" s="165"/>
      <c r="E106" s="164">
        <v>0</v>
      </c>
    </row>
    <row r="107" spans="1:5" ht="27.75" customHeight="1">
      <c r="A107" s="148" t="s">
        <v>713</v>
      </c>
      <c r="B107" s="34"/>
      <c r="C107" s="147">
        <v>0</v>
      </c>
      <c r="D107" s="165"/>
      <c r="E107" s="164">
        <v>0</v>
      </c>
    </row>
    <row r="108" spans="1:5" ht="27.75" customHeight="1">
      <c r="A108" s="148" t="s">
        <v>714</v>
      </c>
      <c r="B108" s="34"/>
      <c r="C108" s="147">
        <v>0</v>
      </c>
      <c r="D108" s="165"/>
      <c r="E108" s="164">
        <v>0</v>
      </c>
    </row>
    <row r="109" spans="1:5" ht="27.75" customHeight="1">
      <c r="A109" s="148" t="s">
        <v>715</v>
      </c>
      <c r="B109" s="34"/>
      <c r="C109" s="147">
        <v>0</v>
      </c>
      <c r="D109" s="165"/>
      <c r="E109" s="164">
        <v>0</v>
      </c>
    </row>
    <row r="110" spans="1:5" ht="27.75" customHeight="1">
      <c r="A110" s="148" t="s">
        <v>716</v>
      </c>
      <c r="B110" s="34"/>
      <c r="C110" s="147">
        <v>0</v>
      </c>
      <c r="D110" s="165"/>
      <c r="E110" s="164">
        <v>0</v>
      </c>
    </row>
    <row r="111" spans="1:5" ht="27.75" customHeight="1">
      <c r="A111" s="148" t="s">
        <v>717</v>
      </c>
      <c r="B111" s="34"/>
      <c r="C111" s="147">
        <v>0</v>
      </c>
      <c r="D111" s="165"/>
      <c r="E111" s="164">
        <v>0</v>
      </c>
    </row>
    <row r="112" spans="1:5" ht="27.75" customHeight="1">
      <c r="A112" s="148" t="s">
        <v>718</v>
      </c>
      <c r="B112" s="34"/>
      <c r="C112" s="147">
        <v>0</v>
      </c>
      <c r="D112" s="165"/>
      <c r="E112" s="164">
        <v>0</v>
      </c>
    </row>
    <row r="113" spans="1:5" ht="27.75" customHeight="1">
      <c r="A113" s="148" t="s">
        <v>719</v>
      </c>
      <c r="B113" s="34"/>
      <c r="C113" s="147">
        <v>0</v>
      </c>
      <c r="D113" s="165"/>
      <c r="E113" s="164">
        <v>0</v>
      </c>
    </row>
    <row r="114" spans="1:5" ht="27.75" customHeight="1">
      <c r="A114" s="148" t="s">
        <v>720</v>
      </c>
      <c r="B114" s="34"/>
      <c r="C114" s="147">
        <v>0</v>
      </c>
      <c r="D114" s="165"/>
      <c r="E114" s="164">
        <v>0</v>
      </c>
    </row>
    <row r="115" spans="1:5" ht="27.75" customHeight="1">
      <c r="A115" s="148" t="s">
        <v>721</v>
      </c>
      <c r="B115" s="34"/>
      <c r="C115" s="147">
        <v>0</v>
      </c>
      <c r="D115" s="165"/>
      <c r="E115" s="164">
        <v>0</v>
      </c>
    </row>
    <row r="116" spans="1:5" ht="27.75" customHeight="1">
      <c r="A116" s="148" t="s">
        <v>722</v>
      </c>
      <c r="B116" s="34"/>
      <c r="C116" s="147">
        <v>0</v>
      </c>
      <c r="D116" s="165"/>
      <c r="E116" s="164">
        <v>0</v>
      </c>
    </row>
    <row r="117" spans="1:5" ht="27.75" customHeight="1">
      <c r="A117" s="148" t="s">
        <v>723</v>
      </c>
      <c r="B117" s="34"/>
      <c r="C117" s="147">
        <v>0</v>
      </c>
      <c r="D117" s="165"/>
      <c r="E117" s="164">
        <v>0</v>
      </c>
    </row>
    <row r="118" spans="1:5" ht="27.75" customHeight="1">
      <c r="A118" s="148" t="s">
        <v>724</v>
      </c>
      <c r="B118" s="34"/>
      <c r="C118" s="147">
        <v>0</v>
      </c>
      <c r="D118" s="165"/>
      <c r="E118" s="164">
        <v>0</v>
      </c>
    </row>
    <row r="119" spans="1:5" ht="27.75" customHeight="1">
      <c r="A119" s="148" t="s">
        <v>725</v>
      </c>
      <c r="B119" s="34"/>
      <c r="C119" s="147">
        <v>0</v>
      </c>
      <c r="D119" s="165"/>
      <c r="E119" s="164">
        <v>0</v>
      </c>
    </row>
    <row r="120" spans="1:5" ht="27.75" customHeight="1">
      <c r="A120" s="148" t="s">
        <v>726</v>
      </c>
      <c r="B120" s="34"/>
      <c r="C120" s="147">
        <v>0</v>
      </c>
      <c r="D120" s="165"/>
      <c r="E120" s="164">
        <v>0</v>
      </c>
    </row>
    <row r="121" spans="1:5" ht="27.75" customHeight="1">
      <c r="A121" s="148" t="s">
        <v>733</v>
      </c>
      <c r="B121" s="34"/>
      <c r="C121" s="163" t="s">
        <v>75</v>
      </c>
      <c r="D121" s="164">
        <v>0</v>
      </c>
      <c r="E121" s="164">
        <v>0</v>
      </c>
    </row>
    <row r="122" spans="1:5" ht="27.75" customHeight="1">
      <c r="A122" s="148" t="s">
        <v>735</v>
      </c>
      <c r="B122" s="34"/>
      <c r="C122" s="147" t="s">
        <v>82</v>
      </c>
      <c r="D122" s="165"/>
      <c r="E122" s="164">
        <v>0</v>
      </c>
    </row>
    <row r="123" spans="1:5" ht="27.75" customHeight="1">
      <c r="A123" s="148" t="s">
        <v>736</v>
      </c>
      <c r="B123" s="34"/>
      <c r="C123" s="147" t="s">
        <v>82</v>
      </c>
      <c r="D123" s="165"/>
      <c r="E123" s="164">
        <v>0</v>
      </c>
    </row>
    <row r="124" spans="1:5" ht="27.75" customHeight="1">
      <c r="A124" s="148" t="s">
        <v>737</v>
      </c>
      <c r="B124" s="34"/>
      <c r="C124" s="147" t="s">
        <v>82</v>
      </c>
      <c r="D124" s="165"/>
      <c r="E124" s="164">
        <v>0</v>
      </c>
    </row>
    <row r="125" spans="1:5" ht="27.75" customHeight="1">
      <c r="A125" s="148" t="s">
        <v>738</v>
      </c>
      <c r="B125" s="34"/>
      <c r="C125" s="147" t="s">
        <v>82</v>
      </c>
      <c r="D125" s="165"/>
      <c r="E125" s="164">
        <v>0</v>
      </c>
    </row>
    <row r="126" spans="1:5" ht="27.75" customHeight="1">
      <c r="A126" s="148" t="s">
        <v>739</v>
      </c>
      <c r="B126" s="34"/>
      <c r="C126" s="147" t="s">
        <v>82</v>
      </c>
      <c r="D126" s="165"/>
      <c r="E126" s="164">
        <v>0</v>
      </c>
    </row>
    <row r="127" spans="1:5" ht="27.75" customHeight="1">
      <c r="A127" s="148" t="s">
        <v>741</v>
      </c>
      <c r="B127" s="34"/>
      <c r="C127" s="147">
        <v>0</v>
      </c>
      <c r="D127" s="165"/>
      <c r="E127" s="164">
        <v>0</v>
      </c>
    </row>
    <row r="128" spans="1:5" ht="27.75" customHeight="1">
      <c r="A128" s="148" t="s">
        <v>742</v>
      </c>
      <c r="B128" s="34"/>
      <c r="C128" s="147">
        <v>0</v>
      </c>
      <c r="D128" s="165"/>
      <c r="E128" s="164">
        <v>0</v>
      </c>
    </row>
    <row r="129" spans="1:5" ht="27.75" customHeight="1">
      <c r="A129" s="148" t="s">
        <v>743</v>
      </c>
      <c r="B129" s="34"/>
      <c r="C129" s="147">
        <v>0</v>
      </c>
      <c r="D129" s="165"/>
      <c r="E129" s="164">
        <v>0</v>
      </c>
    </row>
    <row r="130" spans="1:5" ht="27.75" customHeight="1">
      <c r="A130" s="148" t="s">
        <v>744</v>
      </c>
      <c r="B130" s="34"/>
      <c r="C130" s="147">
        <v>0</v>
      </c>
      <c r="D130" s="165"/>
      <c r="E130" s="164">
        <v>0</v>
      </c>
    </row>
    <row r="131" spans="1:5" ht="27.75" customHeight="1">
      <c r="A131" s="148" t="s">
        <v>745</v>
      </c>
      <c r="B131" s="34"/>
      <c r="C131" s="147">
        <v>0</v>
      </c>
      <c r="D131" s="165"/>
      <c r="E131" s="164">
        <v>0</v>
      </c>
    </row>
    <row r="132" spans="1:5" ht="27.75" customHeight="1">
      <c r="A132" s="148" t="s">
        <v>746</v>
      </c>
      <c r="B132" s="34"/>
      <c r="C132" s="147">
        <v>0</v>
      </c>
      <c r="D132" s="165"/>
      <c r="E132" s="164">
        <v>0</v>
      </c>
    </row>
    <row r="133" spans="1:5" ht="27.75" customHeight="1">
      <c r="A133" s="148" t="s">
        <v>747</v>
      </c>
      <c r="B133" s="34"/>
      <c r="C133" s="147">
        <v>0</v>
      </c>
      <c r="D133" s="165"/>
      <c r="E133" s="164">
        <v>0</v>
      </c>
    </row>
    <row r="134" spans="1:5" ht="27.75" customHeight="1">
      <c r="A134" s="148" t="s">
        <v>748</v>
      </c>
      <c r="B134" s="34"/>
      <c r="C134" s="147">
        <v>0</v>
      </c>
      <c r="D134" s="165"/>
      <c r="E134" s="164">
        <v>0</v>
      </c>
    </row>
    <row r="135" spans="1:5" ht="27.75" customHeight="1">
      <c r="A135" s="148" t="s">
        <v>749</v>
      </c>
      <c r="B135" s="34"/>
      <c r="C135" s="147">
        <v>0</v>
      </c>
      <c r="D135" s="165"/>
      <c r="E135" s="164">
        <v>0</v>
      </c>
    </row>
    <row r="136" spans="1:5" ht="27.75" customHeight="1">
      <c r="A136" s="148" t="s">
        <v>750</v>
      </c>
      <c r="B136" s="34"/>
      <c r="C136" s="147">
        <v>0</v>
      </c>
      <c r="D136" s="165"/>
      <c r="E136" s="164">
        <v>0</v>
      </c>
    </row>
    <row r="137" spans="1:5" ht="27.75" customHeight="1">
      <c r="A137" s="148" t="s">
        <v>751</v>
      </c>
      <c r="B137" s="34"/>
      <c r="C137" s="147">
        <v>0</v>
      </c>
      <c r="D137" s="165"/>
      <c r="E137" s="164">
        <v>0</v>
      </c>
    </row>
    <row r="138" spans="1:5" ht="27.75" customHeight="1">
      <c r="A138" s="148" t="s">
        <v>752</v>
      </c>
      <c r="B138" s="34"/>
      <c r="C138" s="147">
        <v>0</v>
      </c>
      <c r="D138" s="165"/>
      <c r="E138" s="164">
        <v>0</v>
      </c>
    </row>
    <row r="139" spans="1:5" ht="27.75" customHeight="1">
      <c r="A139" s="148" t="s">
        <v>753</v>
      </c>
      <c r="B139" s="34"/>
      <c r="C139" s="147">
        <v>0</v>
      </c>
      <c r="D139" s="165"/>
      <c r="E139" s="164">
        <v>0</v>
      </c>
    </row>
    <row r="140" spans="1:5" ht="27.75" customHeight="1">
      <c r="A140" s="148" t="s">
        <v>754</v>
      </c>
      <c r="B140" s="34"/>
      <c r="C140" s="147">
        <v>0</v>
      </c>
      <c r="D140" s="165"/>
      <c r="E140" s="164">
        <v>0</v>
      </c>
    </row>
    <row r="141" spans="1:5" ht="27.75" customHeight="1">
      <c r="A141" s="148" t="s">
        <v>755</v>
      </c>
      <c r="B141" s="34"/>
      <c r="C141" s="147">
        <v>0</v>
      </c>
      <c r="D141" s="165"/>
      <c r="E141" s="164">
        <v>0</v>
      </c>
    </row>
    <row r="142" spans="1:5" ht="27.75" customHeight="1">
      <c r="A142" s="148" t="s">
        <v>762</v>
      </c>
      <c r="B142" s="34"/>
      <c r="C142" s="163" t="s">
        <v>75</v>
      </c>
      <c r="D142" s="164">
        <v>0</v>
      </c>
      <c r="E142" s="164">
        <v>0</v>
      </c>
    </row>
    <row r="143" spans="1:5" ht="27.75" customHeight="1">
      <c r="A143" s="148" t="s">
        <v>764</v>
      </c>
      <c r="B143" s="34"/>
      <c r="C143" s="147" t="s">
        <v>82</v>
      </c>
      <c r="D143" s="165"/>
      <c r="E143" s="164">
        <v>0</v>
      </c>
    </row>
    <row r="144" spans="1:5" ht="27.75" customHeight="1">
      <c r="A144" s="148" t="s">
        <v>765</v>
      </c>
      <c r="B144" s="34"/>
      <c r="C144" s="147" t="s">
        <v>82</v>
      </c>
      <c r="D144" s="165"/>
      <c r="E144" s="164">
        <v>0</v>
      </c>
    </row>
    <row r="145" spans="1:5" ht="27.75" customHeight="1">
      <c r="A145" s="148" t="s">
        <v>766</v>
      </c>
      <c r="B145" s="34"/>
      <c r="C145" s="147" t="s">
        <v>82</v>
      </c>
      <c r="D145" s="165"/>
      <c r="E145" s="164">
        <v>0</v>
      </c>
    </row>
    <row r="146" spans="1:5" ht="27.75" customHeight="1">
      <c r="A146" s="148" t="s">
        <v>767</v>
      </c>
      <c r="B146" s="34"/>
      <c r="C146" s="147" t="s">
        <v>82</v>
      </c>
      <c r="D146" s="165"/>
      <c r="E146" s="164">
        <v>0</v>
      </c>
    </row>
    <row r="147" spans="1:5" ht="27.75" customHeight="1">
      <c r="A147" s="148" t="s">
        <v>768</v>
      </c>
      <c r="B147" s="34"/>
      <c r="C147" s="147" t="s">
        <v>82</v>
      </c>
      <c r="D147" s="165"/>
      <c r="E147" s="164">
        <v>0</v>
      </c>
    </row>
    <row r="148" spans="1:5" ht="27.75" customHeight="1">
      <c r="A148" s="148" t="s">
        <v>770</v>
      </c>
      <c r="B148" s="34"/>
      <c r="C148" s="147">
        <v>0</v>
      </c>
      <c r="D148" s="165"/>
      <c r="E148" s="164">
        <v>0</v>
      </c>
    </row>
    <row r="149" spans="1:5" ht="27.75" customHeight="1">
      <c r="A149" s="148" t="s">
        <v>771</v>
      </c>
      <c r="B149" s="34"/>
      <c r="C149" s="147">
        <v>0</v>
      </c>
      <c r="D149" s="165"/>
      <c r="E149" s="164">
        <v>0</v>
      </c>
    </row>
    <row r="150" spans="1:5" ht="27.75" customHeight="1">
      <c r="A150" s="148" t="s">
        <v>772</v>
      </c>
      <c r="B150" s="34"/>
      <c r="C150" s="147">
        <v>0</v>
      </c>
      <c r="D150" s="165"/>
      <c r="E150" s="164">
        <v>0</v>
      </c>
    </row>
    <row r="151" spans="1:5" ht="27.75" customHeight="1">
      <c r="A151" s="148" t="s">
        <v>773</v>
      </c>
      <c r="B151" s="34"/>
      <c r="C151" s="147">
        <v>0</v>
      </c>
      <c r="D151" s="165"/>
      <c r="E151" s="164">
        <v>0</v>
      </c>
    </row>
    <row r="152" spans="1:5" ht="27.75" customHeight="1">
      <c r="A152" s="148" t="s">
        <v>774</v>
      </c>
      <c r="B152" s="34"/>
      <c r="C152" s="147">
        <v>0</v>
      </c>
      <c r="D152" s="165"/>
      <c r="E152" s="164">
        <v>0</v>
      </c>
    </row>
    <row r="153" spans="1:5" ht="27.75" customHeight="1">
      <c r="A153" s="148" t="s">
        <v>775</v>
      </c>
      <c r="B153" s="34"/>
      <c r="C153" s="147">
        <v>0</v>
      </c>
      <c r="D153" s="165"/>
      <c r="E153" s="164">
        <v>0</v>
      </c>
    </row>
    <row r="154" spans="1:5" ht="27.75" customHeight="1">
      <c r="A154" s="148" t="s">
        <v>776</v>
      </c>
      <c r="B154" s="34"/>
      <c r="C154" s="147">
        <v>0</v>
      </c>
      <c r="D154" s="165"/>
      <c r="E154" s="164">
        <v>0</v>
      </c>
    </row>
    <row r="155" spans="1:5" ht="27.75" customHeight="1">
      <c r="A155" s="148" t="s">
        <v>777</v>
      </c>
      <c r="B155" s="34"/>
      <c r="C155" s="147">
        <v>0</v>
      </c>
      <c r="D155" s="165"/>
      <c r="E155" s="164">
        <v>0</v>
      </c>
    </row>
    <row r="156" spans="1:5" ht="27.75" customHeight="1">
      <c r="A156" s="148" t="s">
        <v>778</v>
      </c>
      <c r="B156" s="34"/>
      <c r="C156" s="147">
        <v>0</v>
      </c>
      <c r="D156" s="165"/>
      <c r="E156" s="164">
        <v>0</v>
      </c>
    </row>
    <row r="157" spans="1:5" ht="27.75" customHeight="1">
      <c r="A157" s="148" t="s">
        <v>779</v>
      </c>
      <c r="B157" s="34"/>
      <c r="C157" s="147">
        <v>0</v>
      </c>
      <c r="D157" s="165"/>
      <c r="E157" s="164">
        <v>0</v>
      </c>
    </row>
    <row r="158" spans="1:5" ht="27.75" customHeight="1">
      <c r="A158" s="148" t="s">
        <v>780</v>
      </c>
      <c r="B158" s="34"/>
      <c r="C158" s="147">
        <v>0</v>
      </c>
      <c r="D158" s="165"/>
      <c r="E158" s="164">
        <v>0</v>
      </c>
    </row>
    <row r="159" spans="1:5" ht="27.75" customHeight="1">
      <c r="A159" s="148" t="s">
        <v>781</v>
      </c>
      <c r="B159" s="34"/>
      <c r="C159" s="147">
        <v>0</v>
      </c>
      <c r="D159" s="165"/>
      <c r="E159" s="164">
        <v>0</v>
      </c>
    </row>
    <row r="160" spans="1:5" ht="27.75" customHeight="1">
      <c r="A160" s="148" t="s">
        <v>782</v>
      </c>
      <c r="B160" s="34"/>
      <c r="C160" s="147">
        <v>0</v>
      </c>
      <c r="D160" s="165"/>
      <c r="E160" s="164">
        <v>0</v>
      </c>
    </row>
    <row r="161" spans="1:5" ht="27.75" customHeight="1">
      <c r="A161" s="148" t="s">
        <v>783</v>
      </c>
      <c r="B161" s="34"/>
      <c r="C161" s="147">
        <v>0</v>
      </c>
      <c r="D161" s="165"/>
      <c r="E161" s="164">
        <v>0</v>
      </c>
    </row>
    <row r="162" spans="1:5" ht="27.75" customHeight="1">
      <c r="A162" s="148" t="s">
        <v>784</v>
      </c>
      <c r="B162" s="34"/>
      <c r="C162" s="147">
        <v>0</v>
      </c>
      <c r="D162" s="165"/>
      <c r="E162" s="164">
        <v>0</v>
      </c>
    </row>
    <row r="163" spans="1:5" ht="27.75" customHeight="1">
      <c r="A163" s="2" t="s">
        <v>832</v>
      </c>
      <c r="B163" s="2"/>
      <c r="C163" s="3"/>
    </row>
    <row r="164" spans="1:5" ht="27.75" customHeight="1">
      <c r="A164" s="2" t="s">
        <v>833</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662"/>
  <sheetViews>
    <sheetView zoomScale="70" zoomScaleNormal="70" zoomScaleSheetLayoutView="100" workbookViewId="0">
      <selection activeCell="E2" sqref="E2"/>
    </sheetView>
  </sheetViews>
  <sheetFormatPr defaultColWidth="9.21875" defaultRowHeight="27.75" customHeight="1"/>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c r="A1" s="39" t="s">
        <v>39</v>
      </c>
      <c r="B1" s="3"/>
      <c r="C1" s="2"/>
      <c r="E1" s="8"/>
      <c r="F1" s="4"/>
      <c r="G1" s="4"/>
    </row>
    <row r="2" spans="1:7" s="9" customFormat="1" ht="22.5" customHeight="1">
      <c r="A2" s="230" t="str">
        <f>Overview!B4&amp; " - Effective from "&amp;Overview!D4&amp;" - "&amp;Overview!E4&amp;" Nodal/Zonal charges"</f>
        <v>Southern Electric Power Distribution plc - Effective from 1 April 2026 - Final Nodal/Zonal charges</v>
      </c>
      <c r="B2" s="231"/>
      <c r="C2" s="231"/>
      <c r="D2" s="232"/>
    </row>
    <row r="3" spans="1:7" ht="60.75" customHeight="1">
      <c r="A3" s="18" t="s">
        <v>834</v>
      </c>
      <c r="B3" s="18" t="s">
        <v>835</v>
      </c>
      <c r="C3" s="18" t="s">
        <v>836</v>
      </c>
      <c r="D3" s="18" t="s">
        <v>837</v>
      </c>
    </row>
    <row r="4" spans="1:7" ht="21.75" customHeight="1">
      <c r="A4" s="176">
        <v>1</v>
      </c>
      <c r="B4" s="177" t="s">
        <v>838</v>
      </c>
      <c r="C4" s="178">
        <v>0.6</v>
      </c>
      <c r="D4" s="178">
        <v>0</v>
      </c>
    </row>
    <row r="5" spans="1:7" ht="21.75" customHeight="1">
      <c r="A5" s="176">
        <v>2</v>
      </c>
      <c r="B5" s="177" t="s">
        <v>839</v>
      </c>
      <c r="C5" s="178">
        <v>0</v>
      </c>
      <c r="D5" s="178">
        <v>0</v>
      </c>
    </row>
    <row r="6" spans="1:7" ht="21.75" customHeight="1">
      <c r="A6" s="176">
        <v>3</v>
      </c>
      <c r="B6" s="177" t="s">
        <v>840</v>
      </c>
      <c r="C6" s="178">
        <v>2.1669999999999998</v>
      </c>
      <c r="D6" s="178">
        <v>0</v>
      </c>
    </row>
    <row r="7" spans="1:7" ht="21.75" customHeight="1">
      <c r="A7" s="176">
        <v>4</v>
      </c>
      <c r="B7" s="177" t="s">
        <v>841</v>
      </c>
      <c r="C7" s="178">
        <v>0</v>
      </c>
      <c r="D7" s="178">
        <v>0</v>
      </c>
    </row>
    <row r="8" spans="1:7" ht="21.75" customHeight="1">
      <c r="A8" s="176">
        <v>5</v>
      </c>
      <c r="B8" s="177" t="s">
        <v>842</v>
      </c>
      <c r="C8" s="178">
        <v>0</v>
      </c>
      <c r="D8" s="178">
        <v>0</v>
      </c>
    </row>
    <row r="9" spans="1:7" ht="21.75" customHeight="1">
      <c r="A9" s="176">
        <v>6</v>
      </c>
      <c r="B9" s="177" t="s">
        <v>843</v>
      </c>
      <c r="C9" s="178">
        <v>0.55000000000000004</v>
      </c>
      <c r="D9" s="178">
        <v>0</v>
      </c>
    </row>
    <row r="10" spans="1:7" ht="21.75" customHeight="1">
      <c r="A10" s="176">
        <v>7</v>
      </c>
      <c r="B10" s="177" t="s">
        <v>844</v>
      </c>
      <c r="C10" s="178">
        <v>3.0190000000000001</v>
      </c>
      <c r="D10" s="178">
        <v>0</v>
      </c>
    </row>
    <row r="11" spans="1:7" ht="21.75" customHeight="1">
      <c r="A11" s="176">
        <v>8</v>
      </c>
      <c r="B11" s="177" t="s">
        <v>845</v>
      </c>
      <c r="C11" s="178">
        <v>0</v>
      </c>
      <c r="D11" s="178">
        <v>0</v>
      </c>
    </row>
    <row r="12" spans="1:7" ht="21.75" customHeight="1">
      <c r="A12" s="176">
        <v>9</v>
      </c>
      <c r="B12" s="177" t="s">
        <v>846</v>
      </c>
      <c r="C12" s="178">
        <v>0</v>
      </c>
      <c r="D12" s="178">
        <v>0</v>
      </c>
    </row>
    <row r="13" spans="1:7" ht="21.75" customHeight="1">
      <c r="A13" s="176">
        <v>10</v>
      </c>
      <c r="B13" s="177" t="s">
        <v>847</v>
      </c>
      <c r="C13" s="178">
        <v>0</v>
      </c>
      <c r="D13" s="178">
        <v>0</v>
      </c>
    </row>
    <row r="14" spans="1:7" ht="21.75" customHeight="1">
      <c r="A14" s="176">
        <v>11</v>
      </c>
      <c r="B14" s="177" t="s">
        <v>848</v>
      </c>
      <c r="C14" s="178">
        <v>0</v>
      </c>
      <c r="D14" s="178">
        <v>0</v>
      </c>
    </row>
    <row r="15" spans="1:7" ht="21.75" customHeight="1">
      <c r="A15" s="176">
        <v>12</v>
      </c>
      <c r="B15" s="177" t="s">
        <v>849</v>
      </c>
      <c r="C15" s="178">
        <v>0</v>
      </c>
      <c r="D15" s="178">
        <v>0</v>
      </c>
    </row>
    <row r="16" spans="1:7" ht="21.75" customHeight="1">
      <c r="A16" s="176">
        <v>13</v>
      </c>
      <c r="B16" s="177" t="s">
        <v>850</v>
      </c>
      <c r="C16" s="178">
        <v>1.6080000000000001</v>
      </c>
      <c r="D16" s="178">
        <v>0</v>
      </c>
    </row>
    <row r="17" spans="1:4" ht="21.75" customHeight="1">
      <c r="A17" s="176">
        <v>14</v>
      </c>
      <c r="B17" s="177" t="s">
        <v>851</v>
      </c>
      <c r="C17" s="178">
        <v>3.6259999999999999</v>
      </c>
      <c r="D17" s="178">
        <v>0</v>
      </c>
    </row>
    <row r="18" spans="1:4" ht="21.75" customHeight="1">
      <c r="A18" s="176">
        <v>15</v>
      </c>
      <c r="B18" s="177" t="s">
        <v>852</v>
      </c>
      <c r="C18" s="178">
        <v>0</v>
      </c>
      <c r="D18" s="178">
        <v>0</v>
      </c>
    </row>
    <row r="19" spans="1:4" ht="21.75" customHeight="1">
      <c r="A19" s="176">
        <v>16</v>
      </c>
      <c r="B19" s="177" t="s">
        <v>853</v>
      </c>
      <c r="C19" s="178">
        <v>0</v>
      </c>
      <c r="D19" s="178">
        <v>0</v>
      </c>
    </row>
    <row r="20" spans="1:4" ht="21.75" customHeight="1">
      <c r="A20" s="176">
        <v>17</v>
      </c>
      <c r="B20" s="177" t="s">
        <v>854</v>
      </c>
      <c r="C20" s="178">
        <v>0</v>
      </c>
      <c r="D20" s="178">
        <v>0</v>
      </c>
    </row>
    <row r="21" spans="1:4" ht="21.75" customHeight="1">
      <c r="A21" s="176">
        <v>18</v>
      </c>
      <c r="B21" s="177" t="s">
        <v>855</v>
      </c>
      <c r="C21" s="178">
        <v>0</v>
      </c>
      <c r="D21" s="178">
        <v>0</v>
      </c>
    </row>
    <row r="22" spans="1:4" ht="21.75" customHeight="1">
      <c r="A22" s="176">
        <v>19</v>
      </c>
      <c r="B22" s="177" t="s">
        <v>856</v>
      </c>
      <c r="C22" s="178">
        <v>0</v>
      </c>
      <c r="D22" s="178">
        <v>0</v>
      </c>
    </row>
    <row r="23" spans="1:4" ht="21.75" customHeight="1">
      <c r="A23" s="176">
        <v>20</v>
      </c>
      <c r="B23" s="177" t="s">
        <v>857</v>
      </c>
      <c r="C23" s="178">
        <v>0</v>
      </c>
      <c r="D23" s="178">
        <v>0</v>
      </c>
    </row>
    <row r="24" spans="1:4" ht="21.75" customHeight="1">
      <c r="A24" s="176">
        <v>21</v>
      </c>
      <c r="B24" s="177" t="s">
        <v>858</v>
      </c>
      <c r="C24" s="178">
        <v>0</v>
      </c>
      <c r="D24" s="178">
        <v>0</v>
      </c>
    </row>
    <row r="25" spans="1:4" ht="21.75" customHeight="1">
      <c r="A25" s="176">
        <v>22</v>
      </c>
      <c r="B25" s="177" t="s">
        <v>859</v>
      </c>
      <c r="C25" s="178">
        <v>0</v>
      </c>
      <c r="D25" s="178">
        <v>0</v>
      </c>
    </row>
    <row r="26" spans="1:4" ht="21.75" customHeight="1">
      <c r="A26" s="176">
        <v>27</v>
      </c>
      <c r="B26" s="177" t="s">
        <v>860</v>
      </c>
      <c r="C26" s="178">
        <v>0</v>
      </c>
      <c r="D26" s="178">
        <v>0</v>
      </c>
    </row>
    <row r="27" spans="1:4" ht="27.75" customHeight="1">
      <c r="A27" s="176">
        <v>28</v>
      </c>
      <c r="B27" s="177" t="s">
        <v>861</v>
      </c>
      <c r="C27" s="178">
        <v>0</v>
      </c>
      <c r="D27" s="178">
        <v>0</v>
      </c>
    </row>
    <row r="28" spans="1:4" ht="27.75" customHeight="1">
      <c r="A28" s="176">
        <v>29</v>
      </c>
      <c r="B28" s="177" t="s">
        <v>862</v>
      </c>
      <c r="C28" s="178">
        <v>0</v>
      </c>
      <c r="D28" s="178">
        <v>0</v>
      </c>
    </row>
    <row r="29" spans="1:4" ht="27.75" customHeight="1">
      <c r="A29" s="176">
        <v>30</v>
      </c>
      <c r="B29" s="177" t="s">
        <v>863</v>
      </c>
      <c r="C29" s="178">
        <v>0.25900000000000001</v>
      </c>
      <c r="D29" s="178">
        <v>0</v>
      </c>
    </row>
    <row r="30" spans="1:4" ht="27.75" customHeight="1">
      <c r="A30" s="176">
        <v>31</v>
      </c>
      <c r="B30" s="177" t="s">
        <v>864</v>
      </c>
      <c r="C30" s="178">
        <v>0</v>
      </c>
      <c r="D30" s="178">
        <v>0</v>
      </c>
    </row>
    <row r="31" spans="1:4" ht="27.75" customHeight="1">
      <c r="A31" s="176">
        <v>32</v>
      </c>
      <c r="B31" s="177" t="s">
        <v>865</v>
      </c>
      <c r="C31" s="178">
        <v>0</v>
      </c>
      <c r="D31" s="178">
        <v>2.1669999999999998</v>
      </c>
    </row>
    <row r="32" spans="1:4" ht="27.75" customHeight="1">
      <c r="A32" s="176">
        <v>44</v>
      </c>
      <c r="B32" s="177" t="s">
        <v>866</v>
      </c>
      <c r="C32" s="178">
        <v>0</v>
      </c>
      <c r="D32" s="178">
        <v>2.1669999999999998</v>
      </c>
    </row>
    <row r="33" spans="1:4" ht="27.75" customHeight="1">
      <c r="A33" s="176">
        <v>45</v>
      </c>
      <c r="B33" s="177" t="s">
        <v>867</v>
      </c>
      <c r="C33" s="178">
        <v>0</v>
      </c>
      <c r="D33" s="178">
        <v>2.1669999999999998</v>
      </c>
    </row>
    <row r="34" spans="1:4" ht="27.75" customHeight="1">
      <c r="A34" s="176">
        <v>49</v>
      </c>
      <c r="B34" s="177" t="s">
        <v>868</v>
      </c>
      <c r="C34" s="178">
        <v>0</v>
      </c>
      <c r="D34" s="178">
        <v>0</v>
      </c>
    </row>
    <row r="35" spans="1:4" ht="27.75" customHeight="1">
      <c r="A35" s="176">
        <v>50</v>
      </c>
      <c r="B35" s="177" t="s">
        <v>869</v>
      </c>
      <c r="C35" s="178">
        <v>3.266</v>
      </c>
      <c r="D35" s="178">
        <v>0.6</v>
      </c>
    </row>
    <row r="36" spans="1:4" ht="27.75" customHeight="1">
      <c r="A36" s="176">
        <v>51</v>
      </c>
      <c r="B36" s="177" t="s">
        <v>870</v>
      </c>
      <c r="C36" s="178">
        <v>0</v>
      </c>
      <c r="D36" s="178">
        <v>0</v>
      </c>
    </row>
    <row r="37" spans="1:4" ht="27.75" customHeight="1">
      <c r="A37" s="176">
        <v>52</v>
      </c>
      <c r="B37" s="177" t="s">
        <v>871</v>
      </c>
      <c r="C37" s="178">
        <v>0</v>
      </c>
      <c r="D37" s="178">
        <v>0</v>
      </c>
    </row>
    <row r="38" spans="1:4" ht="27.75" customHeight="1">
      <c r="A38" s="176">
        <v>55</v>
      </c>
      <c r="B38" s="177" t="s">
        <v>872</v>
      </c>
      <c r="C38" s="178">
        <v>0</v>
      </c>
      <c r="D38" s="178">
        <v>3.0190000000000001</v>
      </c>
    </row>
    <row r="39" spans="1:4" ht="27.75" customHeight="1">
      <c r="A39" s="176">
        <v>56</v>
      </c>
      <c r="B39" s="177" t="s">
        <v>873</v>
      </c>
      <c r="C39" s="178">
        <v>0</v>
      </c>
      <c r="D39" s="178">
        <v>3.0190000000000001</v>
      </c>
    </row>
    <row r="40" spans="1:4" ht="27.75" customHeight="1">
      <c r="A40" s="176">
        <v>57</v>
      </c>
      <c r="B40" s="177" t="s">
        <v>874</v>
      </c>
      <c r="C40" s="178">
        <v>0</v>
      </c>
      <c r="D40" s="178">
        <v>3.0190000000000001</v>
      </c>
    </row>
    <row r="41" spans="1:4" ht="27.75" customHeight="1">
      <c r="A41" s="176">
        <v>60</v>
      </c>
      <c r="B41" s="177" t="s">
        <v>875</v>
      </c>
      <c r="C41" s="178">
        <v>0</v>
      </c>
      <c r="D41" s="178">
        <v>1.6080000000000001</v>
      </c>
    </row>
    <row r="42" spans="1:4" ht="27.75" customHeight="1">
      <c r="A42" s="176">
        <v>61</v>
      </c>
      <c r="B42" s="177" t="s">
        <v>876</v>
      </c>
      <c r="C42" s="178">
        <v>0</v>
      </c>
      <c r="D42" s="178">
        <v>0</v>
      </c>
    </row>
    <row r="43" spans="1:4" ht="27.75" customHeight="1">
      <c r="A43" s="176">
        <v>62</v>
      </c>
      <c r="B43" s="177" t="s">
        <v>877</v>
      </c>
      <c r="C43" s="178">
        <v>0</v>
      </c>
      <c r="D43" s="178">
        <v>0</v>
      </c>
    </row>
    <row r="44" spans="1:4" ht="27.75" customHeight="1">
      <c r="A44" s="176">
        <v>63</v>
      </c>
      <c r="B44" s="177" t="s">
        <v>878</v>
      </c>
      <c r="C44" s="178">
        <v>0</v>
      </c>
      <c r="D44" s="178">
        <v>0</v>
      </c>
    </row>
    <row r="45" spans="1:4" ht="27.75" customHeight="1">
      <c r="A45" s="176">
        <v>64</v>
      </c>
      <c r="B45" s="177" t="s">
        <v>879</v>
      </c>
      <c r="C45" s="178">
        <v>0</v>
      </c>
      <c r="D45" s="178">
        <v>2.1669999999999998</v>
      </c>
    </row>
    <row r="46" spans="1:4" ht="27.75" customHeight="1">
      <c r="A46" s="176">
        <v>65</v>
      </c>
      <c r="B46" s="177" t="s">
        <v>880</v>
      </c>
      <c r="C46" s="178">
        <v>0</v>
      </c>
      <c r="D46" s="178">
        <v>2.1669999999999998</v>
      </c>
    </row>
    <row r="47" spans="1:4" ht="27.75" customHeight="1">
      <c r="A47" s="176">
        <v>70</v>
      </c>
      <c r="B47" s="177" t="s">
        <v>881</v>
      </c>
      <c r="C47" s="178">
        <v>0</v>
      </c>
      <c r="D47" s="178">
        <v>2.1669999999999998</v>
      </c>
    </row>
    <row r="48" spans="1:4" ht="27.75" customHeight="1">
      <c r="A48" s="176">
        <v>71</v>
      </c>
      <c r="B48" s="177" t="s">
        <v>882</v>
      </c>
      <c r="C48" s="178">
        <v>0</v>
      </c>
      <c r="D48" s="178">
        <v>2.1669999999999998</v>
      </c>
    </row>
    <row r="49" spans="1:4" ht="27.75" customHeight="1">
      <c r="A49" s="176">
        <v>72</v>
      </c>
      <c r="B49" s="177" t="s">
        <v>883</v>
      </c>
      <c r="C49" s="178">
        <v>1.7829999999999999</v>
      </c>
      <c r="D49" s="178">
        <v>2.1669999999999998</v>
      </c>
    </row>
    <row r="50" spans="1:4" ht="27.75" customHeight="1">
      <c r="A50" s="176">
        <v>73</v>
      </c>
      <c r="B50" s="177" t="s">
        <v>884</v>
      </c>
      <c r="C50" s="178">
        <v>0</v>
      </c>
      <c r="D50" s="178">
        <v>0</v>
      </c>
    </row>
    <row r="51" spans="1:4" ht="27.75" customHeight="1">
      <c r="A51" s="176">
        <v>74</v>
      </c>
      <c r="B51" s="177" t="s">
        <v>885</v>
      </c>
      <c r="C51" s="178">
        <v>0</v>
      </c>
      <c r="D51" s="178">
        <v>0.6</v>
      </c>
    </row>
    <row r="52" spans="1:4" ht="27.75" customHeight="1">
      <c r="A52" s="176">
        <v>75</v>
      </c>
      <c r="B52" s="177" t="s">
        <v>886</v>
      </c>
      <c r="C52" s="178">
        <v>0</v>
      </c>
      <c r="D52" s="178">
        <v>0</v>
      </c>
    </row>
    <row r="53" spans="1:4" ht="27.75" customHeight="1">
      <c r="A53" s="176">
        <v>76</v>
      </c>
      <c r="B53" s="177" t="s">
        <v>887</v>
      </c>
      <c r="C53" s="178">
        <v>0</v>
      </c>
      <c r="D53" s="178">
        <v>1.6080000000000001</v>
      </c>
    </row>
    <row r="54" spans="1:4" ht="27.75" customHeight="1">
      <c r="A54" s="176">
        <v>77</v>
      </c>
      <c r="B54" s="177" t="s">
        <v>888</v>
      </c>
      <c r="C54" s="178">
        <v>0</v>
      </c>
      <c r="D54" s="178">
        <v>1.6080000000000001</v>
      </c>
    </row>
    <row r="55" spans="1:4" ht="27.75" customHeight="1">
      <c r="A55" s="176">
        <v>78</v>
      </c>
      <c r="B55" s="177" t="s">
        <v>889</v>
      </c>
      <c r="C55" s="178">
        <v>0</v>
      </c>
      <c r="D55" s="178">
        <v>0</v>
      </c>
    </row>
    <row r="56" spans="1:4" ht="27.75" customHeight="1">
      <c r="A56" s="176">
        <v>84</v>
      </c>
      <c r="B56" s="177" t="s">
        <v>890</v>
      </c>
      <c r="C56" s="178">
        <v>1.887</v>
      </c>
      <c r="D56" s="178">
        <v>2.1669999999999998</v>
      </c>
    </row>
    <row r="57" spans="1:4" ht="27.75" customHeight="1">
      <c r="A57" s="176">
        <v>85</v>
      </c>
      <c r="B57" s="177" t="s">
        <v>891</v>
      </c>
      <c r="C57" s="178">
        <v>0</v>
      </c>
      <c r="D57" s="178">
        <v>0</v>
      </c>
    </row>
    <row r="58" spans="1:4" ht="27.75" customHeight="1">
      <c r="A58" s="176">
        <v>86</v>
      </c>
      <c r="B58" s="177" t="s">
        <v>892</v>
      </c>
      <c r="C58" s="178">
        <v>0</v>
      </c>
      <c r="D58" s="178">
        <v>3.6259999999999999</v>
      </c>
    </row>
    <row r="59" spans="1:4" ht="27.75" customHeight="1">
      <c r="A59" s="176">
        <v>87</v>
      </c>
      <c r="B59" s="177" t="s">
        <v>893</v>
      </c>
      <c r="C59" s="178">
        <v>0</v>
      </c>
      <c r="D59" s="178">
        <v>0</v>
      </c>
    </row>
    <row r="60" spans="1:4" ht="27.75" customHeight="1">
      <c r="A60" s="176">
        <v>89</v>
      </c>
      <c r="B60" s="177" t="s">
        <v>894</v>
      </c>
      <c r="C60" s="178">
        <v>0</v>
      </c>
      <c r="D60" s="178">
        <v>0</v>
      </c>
    </row>
    <row r="61" spans="1:4" ht="27.75" customHeight="1">
      <c r="A61" s="176">
        <v>90</v>
      </c>
      <c r="B61" s="177" t="s">
        <v>895</v>
      </c>
      <c r="C61" s="178">
        <v>0</v>
      </c>
      <c r="D61" s="178">
        <v>0</v>
      </c>
    </row>
    <row r="62" spans="1:4" ht="27.75" customHeight="1">
      <c r="A62" s="176">
        <v>91</v>
      </c>
      <c r="B62" s="177" t="s">
        <v>896</v>
      </c>
      <c r="C62" s="178">
        <v>0</v>
      </c>
      <c r="D62" s="178">
        <v>0</v>
      </c>
    </row>
    <row r="63" spans="1:4" ht="27.75" customHeight="1">
      <c r="A63" s="176">
        <v>94</v>
      </c>
      <c r="B63" s="177" t="s">
        <v>897</v>
      </c>
      <c r="C63" s="178">
        <v>0</v>
      </c>
      <c r="D63" s="178">
        <v>2.1669999999999998</v>
      </c>
    </row>
    <row r="64" spans="1:4" ht="27.75" customHeight="1">
      <c r="A64" s="176">
        <v>101</v>
      </c>
      <c r="B64" s="177" t="s">
        <v>898</v>
      </c>
      <c r="C64" s="178">
        <v>0</v>
      </c>
      <c r="D64" s="178">
        <v>0.6</v>
      </c>
    </row>
    <row r="65" spans="1:4" ht="27.75" customHeight="1">
      <c r="A65" s="176">
        <v>102</v>
      </c>
      <c r="B65" s="177" t="s">
        <v>899</v>
      </c>
      <c r="C65" s="178">
        <v>0</v>
      </c>
      <c r="D65" s="178">
        <v>0</v>
      </c>
    </row>
    <row r="66" spans="1:4" ht="27.75" customHeight="1">
      <c r="A66" s="176">
        <v>103</v>
      </c>
      <c r="B66" s="177" t="s">
        <v>900</v>
      </c>
      <c r="C66" s="178">
        <v>0</v>
      </c>
      <c r="D66" s="178">
        <v>0</v>
      </c>
    </row>
    <row r="67" spans="1:4" ht="27.75" customHeight="1">
      <c r="A67" s="176">
        <v>104</v>
      </c>
      <c r="B67" s="177" t="s">
        <v>901</v>
      </c>
      <c r="C67" s="178">
        <v>0</v>
      </c>
      <c r="D67" s="178">
        <v>0</v>
      </c>
    </row>
    <row r="68" spans="1:4" ht="27.75" customHeight="1">
      <c r="A68" s="176">
        <v>105</v>
      </c>
      <c r="B68" s="177" t="s">
        <v>902</v>
      </c>
      <c r="C68" s="178">
        <v>0</v>
      </c>
      <c r="D68" s="178">
        <v>1.6080000000000001</v>
      </c>
    </row>
    <row r="69" spans="1:4" ht="27.75" customHeight="1">
      <c r="A69" s="176">
        <v>108</v>
      </c>
      <c r="B69" s="177" t="s">
        <v>903</v>
      </c>
      <c r="C69" s="178">
        <v>0</v>
      </c>
      <c r="D69" s="178">
        <v>1.6080000000000001</v>
      </c>
    </row>
    <row r="70" spans="1:4" ht="27.75" customHeight="1">
      <c r="A70" s="176">
        <v>112</v>
      </c>
      <c r="B70" s="177" t="s">
        <v>904</v>
      </c>
      <c r="C70" s="178">
        <v>0</v>
      </c>
      <c r="D70" s="178">
        <v>0</v>
      </c>
    </row>
    <row r="71" spans="1:4" ht="27.75" customHeight="1">
      <c r="A71" s="176">
        <v>117</v>
      </c>
      <c r="B71" s="177" t="s">
        <v>905</v>
      </c>
      <c r="C71" s="178">
        <v>0</v>
      </c>
      <c r="D71" s="178">
        <v>0</v>
      </c>
    </row>
    <row r="72" spans="1:4" ht="27.75" customHeight="1">
      <c r="A72" s="176">
        <v>118</v>
      </c>
      <c r="B72" s="177" t="s">
        <v>906</v>
      </c>
      <c r="C72" s="178">
        <v>0</v>
      </c>
      <c r="D72" s="178">
        <v>0</v>
      </c>
    </row>
    <row r="73" spans="1:4" ht="27.75" customHeight="1">
      <c r="A73" s="176">
        <v>119</v>
      </c>
      <c r="B73" s="177" t="s">
        <v>907</v>
      </c>
      <c r="C73" s="178">
        <v>0</v>
      </c>
      <c r="D73" s="178">
        <v>0</v>
      </c>
    </row>
    <row r="74" spans="1:4" ht="27.75" customHeight="1">
      <c r="A74" s="176">
        <v>120</v>
      </c>
      <c r="B74" s="177" t="s">
        <v>908</v>
      </c>
      <c r="C74" s="178">
        <v>0</v>
      </c>
      <c r="D74" s="178">
        <v>0</v>
      </c>
    </row>
    <row r="75" spans="1:4" ht="27.75" customHeight="1">
      <c r="A75" s="176">
        <v>121</v>
      </c>
      <c r="B75" s="177" t="s">
        <v>909</v>
      </c>
      <c r="C75" s="178">
        <v>0</v>
      </c>
      <c r="D75" s="178">
        <v>2.1669999999999998</v>
      </c>
    </row>
    <row r="76" spans="1:4" ht="27.75" customHeight="1">
      <c r="A76" s="176">
        <v>122</v>
      </c>
      <c r="B76" s="177" t="s">
        <v>910</v>
      </c>
      <c r="C76" s="178">
        <v>1.625</v>
      </c>
      <c r="D76" s="178">
        <v>0</v>
      </c>
    </row>
    <row r="77" spans="1:4" ht="27.75" customHeight="1">
      <c r="A77" s="176">
        <v>126</v>
      </c>
      <c r="B77" s="177" t="s">
        <v>911</v>
      </c>
      <c r="C77" s="178">
        <v>0</v>
      </c>
      <c r="D77" s="178">
        <v>0.6</v>
      </c>
    </row>
    <row r="78" spans="1:4" ht="27.75" customHeight="1">
      <c r="A78" s="176">
        <v>130</v>
      </c>
      <c r="B78" s="177" t="s">
        <v>912</v>
      </c>
      <c r="C78" s="178">
        <v>0</v>
      </c>
      <c r="D78" s="178">
        <v>0</v>
      </c>
    </row>
    <row r="79" spans="1:4" ht="27.75" customHeight="1">
      <c r="A79" s="176">
        <v>131</v>
      </c>
      <c r="B79" s="177" t="s">
        <v>913</v>
      </c>
      <c r="C79" s="178">
        <v>0</v>
      </c>
      <c r="D79" s="178">
        <v>0</v>
      </c>
    </row>
    <row r="80" spans="1:4" ht="27.75" customHeight="1">
      <c r="A80" s="176">
        <v>132</v>
      </c>
      <c r="B80" s="177" t="s">
        <v>914</v>
      </c>
      <c r="C80" s="178">
        <v>0</v>
      </c>
      <c r="D80" s="178">
        <v>0.6</v>
      </c>
    </row>
    <row r="81" spans="1:4" ht="27.75" customHeight="1">
      <c r="A81" s="176">
        <v>135</v>
      </c>
      <c r="B81" s="177" t="s">
        <v>915</v>
      </c>
      <c r="C81" s="178">
        <v>0</v>
      </c>
      <c r="D81" s="178">
        <v>3.6259999999999999</v>
      </c>
    </row>
    <row r="82" spans="1:4" ht="27.75" customHeight="1">
      <c r="A82" s="176">
        <v>136</v>
      </c>
      <c r="B82" s="177" t="s">
        <v>916</v>
      </c>
      <c r="C82" s="178">
        <v>0</v>
      </c>
      <c r="D82" s="178">
        <v>0</v>
      </c>
    </row>
    <row r="83" spans="1:4" ht="27.75" customHeight="1">
      <c r="A83" s="176">
        <v>137</v>
      </c>
      <c r="B83" s="177" t="s">
        <v>917</v>
      </c>
      <c r="C83" s="178">
        <v>0</v>
      </c>
      <c r="D83" s="178">
        <v>2.1669999999999998</v>
      </c>
    </row>
    <row r="84" spans="1:4" ht="27.75" customHeight="1">
      <c r="A84" s="176">
        <v>138</v>
      </c>
      <c r="B84" s="177" t="s">
        <v>918</v>
      </c>
      <c r="C84" s="178">
        <v>0</v>
      </c>
      <c r="D84" s="178">
        <v>2.1669999999999998</v>
      </c>
    </row>
    <row r="85" spans="1:4" ht="27.75" customHeight="1">
      <c r="A85" s="176">
        <v>139</v>
      </c>
      <c r="B85" s="177" t="s">
        <v>919</v>
      </c>
      <c r="C85" s="178">
        <v>1.43</v>
      </c>
      <c r="D85" s="178">
        <v>2.1669999999999998</v>
      </c>
    </row>
    <row r="86" spans="1:4" ht="27.75" customHeight="1">
      <c r="A86" s="176">
        <v>140</v>
      </c>
      <c r="B86" s="177" t="s">
        <v>920</v>
      </c>
      <c r="C86" s="178">
        <v>0</v>
      </c>
      <c r="D86" s="178">
        <v>2.1669999999999998</v>
      </c>
    </row>
    <row r="87" spans="1:4" ht="27.75" customHeight="1">
      <c r="A87" s="176">
        <v>141</v>
      </c>
      <c r="B87" s="177" t="s">
        <v>921</v>
      </c>
      <c r="C87" s="178">
        <v>0</v>
      </c>
      <c r="D87" s="178">
        <v>0</v>
      </c>
    </row>
    <row r="88" spans="1:4" ht="27.75" customHeight="1">
      <c r="A88" s="176">
        <v>142</v>
      </c>
      <c r="B88" s="177" t="s">
        <v>922</v>
      </c>
      <c r="C88" s="178">
        <v>2.843</v>
      </c>
      <c r="D88" s="178">
        <v>0</v>
      </c>
    </row>
    <row r="89" spans="1:4" ht="27.75" customHeight="1">
      <c r="A89" s="176">
        <v>144</v>
      </c>
      <c r="B89" s="177" t="s">
        <v>923</v>
      </c>
      <c r="C89" s="178">
        <v>1.115</v>
      </c>
      <c r="D89" s="178">
        <v>0</v>
      </c>
    </row>
    <row r="90" spans="1:4" ht="27.75" customHeight="1">
      <c r="A90" s="176">
        <v>145</v>
      </c>
      <c r="B90" s="177" t="s">
        <v>924</v>
      </c>
      <c r="C90" s="178">
        <v>0</v>
      </c>
      <c r="D90" s="178">
        <v>0</v>
      </c>
    </row>
    <row r="91" spans="1:4" ht="27.75" customHeight="1">
      <c r="A91" s="176">
        <v>146</v>
      </c>
      <c r="B91" s="177" t="s">
        <v>925</v>
      </c>
      <c r="C91" s="178">
        <v>0</v>
      </c>
      <c r="D91" s="178">
        <v>0</v>
      </c>
    </row>
    <row r="92" spans="1:4" ht="27.75" customHeight="1">
      <c r="A92" s="176">
        <v>147</v>
      </c>
      <c r="B92" s="177" t="s">
        <v>926</v>
      </c>
      <c r="C92" s="178">
        <v>0</v>
      </c>
      <c r="D92" s="178">
        <v>0</v>
      </c>
    </row>
    <row r="93" spans="1:4" ht="27.75" customHeight="1">
      <c r="A93" s="176">
        <v>148</v>
      </c>
      <c r="B93" s="177" t="s">
        <v>927</v>
      </c>
      <c r="C93" s="178">
        <v>0</v>
      </c>
      <c r="D93" s="178">
        <v>0</v>
      </c>
    </row>
    <row r="94" spans="1:4" ht="27.75" customHeight="1">
      <c r="A94" s="176">
        <v>149</v>
      </c>
      <c r="B94" s="177" t="s">
        <v>928</v>
      </c>
      <c r="C94" s="178">
        <v>0</v>
      </c>
      <c r="D94" s="178">
        <v>0</v>
      </c>
    </row>
    <row r="95" spans="1:4" ht="27.75" customHeight="1">
      <c r="A95" s="176">
        <v>150</v>
      </c>
      <c r="B95" s="177" t="s">
        <v>929</v>
      </c>
      <c r="C95" s="178">
        <v>0</v>
      </c>
      <c r="D95" s="178">
        <v>0</v>
      </c>
    </row>
    <row r="96" spans="1:4" ht="27.75" customHeight="1">
      <c r="A96" s="176">
        <v>151</v>
      </c>
      <c r="B96" s="177" t="s">
        <v>930</v>
      </c>
      <c r="C96" s="178">
        <v>0</v>
      </c>
      <c r="D96" s="178">
        <v>0</v>
      </c>
    </row>
    <row r="97" spans="1:4" ht="27.75" customHeight="1">
      <c r="A97" s="176">
        <v>152</v>
      </c>
      <c r="B97" s="177" t="s">
        <v>931</v>
      </c>
      <c r="C97" s="178">
        <v>0</v>
      </c>
      <c r="D97" s="178">
        <v>0</v>
      </c>
    </row>
    <row r="98" spans="1:4" ht="27.75" customHeight="1">
      <c r="A98" s="176">
        <v>155</v>
      </c>
      <c r="B98" s="177" t="s">
        <v>932</v>
      </c>
      <c r="C98" s="178">
        <v>0</v>
      </c>
      <c r="D98" s="178">
        <v>0</v>
      </c>
    </row>
    <row r="99" spans="1:4" ht="27.75" customHeight="1">
      <c r="A99" s="176">
        <v>157</v>
      </c>
      <c r="B99" s="177" t="s">
        <v>933</v>
      </c>
      <c r="C99" s="178">
        <v>0</v>
      </c>
      <c r="D99" s="178">
        <v>0</v>
      </c>
    </row>
    <row r="100" spans="1:4" ht="27.75" customHeight="1">
      <c r="A100" s="176">
        <v>159</v>
      </c>
      <c r="B100" s="177" t="s">
        <v>934</v>
      </c>
      <c r="C100" s="178">
        <v>0</v>
      </c>
      <c r="D100" s="178">
        <v>0</v>
      </c>
    </row>
    <row r="101" spans="1:4" ht="27.75" customHeight="1">
      <c r="A101" s="176">
        <v>161</v>
      </c>
      <c r="B101" s="177" t="s">
        <v>935</v>
      </c>
      <c r="C101" s="178">
        <v>2.4220000000000002</v>
      </c>
      <c r="D101" s="178">
        <v>0</v>
      </c>
    </row>
    <row r="102" spans="1:4" ht="27.75" customHeight="1">
      <c r="A102" s="176">
        <v>162</v>
      </c>
      <c r="B102" s="177" t="s">
        <v>936</v>
      </c>
      <c r="C102" s="178">
        <v>0</v>
      </c>
      <c r="D102" s="178">
        <v>0</v>
      </c>
    </row>
    <row r="103" spans="1:4" ht="27.75" customHeight="1">
      <c r="A103" s="176">
        <v>164</v>
      </c>
      <c r="B103" s="177" t="s">
        <v>937</v>
      </c>
      <c r="C103" s="178">
        <v>0</v>
      </c>
      <c r="D103" s="178">
        <v>0.6</v>
      </c>
    </row>
    <row r="104" spans="1:4" ht="27.75" customHeight="1">
      <c r="A104" s="176">
        <v>166</v>
      </c>
      <c r="B104" s="177" t="s">
        <v>938</v>
      </c>
      <c r="C104" s="178">
        <v>0</v>
      </c>
      <c r="D104" s="178">
        <v>0</v>
      </c>
    </row>
    <row r="105" spans="1:4" ht="27.75" customHeight="1">
      <c r="A105" s="176">
        <v>167</v>
      </c>
      <c r="B105" s="177" t="s">
        <v>939</v>
      </c>
      <c r="C105" s="178">
        <v>0</v>
      </c>
      <c r="D105" s="178">
        <v>0</v>
      </c>
    </row>
    <row r="106" spans="1:4" ht="27.75" customHeight="1">
      <c r="A106" s="176">
        <v>168</v>
      </c>
      <c r="B106" s="177" t="s">
        <v>940</v>
      </c>
      <c r="C106" s="178">
        <v>0</v>
      </c>
      <c r="D106" s="178">
        <v>0.55000000000000004</v>
      </c>
    </row>
    <row r="107" spans="1:4" ht="27.75" customHeight="1">
      <c r="A107" s="176">
        <v>169</v>
      </c>
      <c r="B107" s="177" t="s">
        <v>941</v>
      </c>
      <c r="C107" s="178">
        <v>0</v>
      </c>
      <c r="D107" s="178">
        <v>0</v>
      </c>
    </row>
    <row r="108" spans="1:4" ht="27.75" customHeight="1">
      <c r="A108" s="176">
        <v>192</v>
      </c>
      <c r="B108" s="177" t="s">
        <v>942</v>
      </c>
      <c r="C108" s="178">
        <v>0</v>
      </c>
      <c r="D108" s="178">
        <v>0</v>
      </c>
    </row>
    <row r="109" spans="1:4" ht="27.75" customHeight="1">
      <c r="A109" s="176">
        <v>193</v>
      </c>
      <c r="B109" s="177" t="s">
        <v>943</v>
      </c>
      <c r="C109" s="178">
        <v>0</v>
      </c>
      <c r="D109" s="178">
        <v>2.1669999999999998</v>
      </c>
    </row>
    <row r="110" spans="1:4" ht="27.75" customHeight="1">
      <c r="A110" s="176">
        <v>194</v>
      </c>
      <c r="B110" s="177" t="s">
        <v>944</v>
      </c>
      <c r="C110" s="178">
        <v>0</v>
      </c>
      <c r="D110" s="178">
        <v>0</v>
      </c>
    </row>
    <row r="111" spans="1:4" ht="27.75" customHeight="1">
      <c r="A111" s="176">
        <v>195</v>
      </c>
      <c r="B111" s="177" t="s">
        <v>945</v>
      </c>
      <c r="C111" s="178">
        <v>0</v>
      </c>
      <c r="D111" s="178">
        <v>0</v>
      </c>
    </row>
    <row r="112" spans="1:4" ht="27.75" customHeight="1">
      <c r="A112" s="176">
        <v>196</v>
      </c>
      <c r="B112" s="177" t="s">
        <v>946</v>
      </c>
      <c r="C112" s="178">
        <v>0</v>
      </c>
      <c r="D112" s="178">
        <v>0</v>
      </c>
    </row>
    <row r="113" spans="1:4" ht="27.75" customHeight="1">
      <c r="A113" s="176">
        <v>197</v>
      </c>
      <c r="B113" s="177" t="s">
        <v>947</v>
      </c>
      <c r="C113" s="178">
        <v>0</v>
      </c>
      <c r="D113" s="178">
        <v>0</v>
      </c>
    </row>
    <row r="114" spans="1:4" ht="27.75" customHeight="1">
      <c r="A114" s="176">
        <v>198</v>
      </c>
      <c r="B114" s="177" t="s">
        <v>948</v>
      </c>
      <c r="C114" s="178">
        <v>1.81</v>
      </c>
      <c r="D114" s="178">
        <v>0</v>
      </c>
    </row>
    <row r="115" spans="1:4" ht="27.75" customHeight="1">
      <c r="A115" s="176">
        <v>199</v>
      </c>
      <c r="B115" s="177" t="s">
        <v>949</v>
      </c>
      <c r="C115" s="178">
        <v>0</v>
      </c>
      <c r="D115" s="178">
        <v>0</v>
      </c>
    </row>
    <row r="116" spans="1:4" ht="27.75" customHeight="1">
      <c r="A116" s="176">
        <v>200</v>
      </c>
      <c r="B116" s="177" t="s">
        <v>950</v>
      </c>
      <c r="C116" s="178">
        <v>0</v>
      </c>
      <c r="D116" s="178">
        <v>0.6</v>
      </c>
    </row>
    <row r="117" spans="1:4" ht="27.75" customHeight="1">
      <c r="A117" s="176">
        <v>201</v>
      </c>
      <c r="B117" s="177" t="s">
        <v>951</v>
      </c>
      <c r="C117" s="178">
        <v>0</v>
      </c>
      <c r="D117" s="178">
        <v>0.25900000000000001</v>
      </c>
    </row>
    <row r="118" spans="1:4" ht="27.75" customHeight="1">
      <c r="A118" s="176">
        <v>202</v>
      </c>
      <c r="B118" s="177" t="s">
        <v>952</v>
      </c>
      <c r="C118" s="178">
        <v>0</v>
      </c>
      <c r="D118" s="178">
        <v>2.1669999999999998</v>
      </c>
    </row>
    <row r="119" spans="1:4" ht="27.75" customHeight="1">
      <c r="A119" s="176">
        <v>203</v>
      </c>
      <c r="B119" s="177" t="s">
        <v>953</v>
      </c>
      <c r="C119" s="178">
        <v>0</v>
      </c>
      <c r="D119" s="178">
        <v>2.1669999999999998</v>
      </c>
    </row>
    <row r="120" spans="1:4" ht="27.75" customHeight="1">
      <c r="A120" s="176">
        <v>204</v>
      </c>
      <c r="B120" s="177" t="s">
        <v>954</v>
      </c>
      <c r="C120" s="178">
        <v>0</v>
      </c>
      <c r="D120" s="178">
        <v>2.1669999999999998</v>
      </c>
    </row>
    <row r="121" spans="1:4" ht="27.75" customHeight="1">
      <c r="A121" s="176">
        <v>206</v>
      </c>
      <c r="B121" s="177" t="s">
        <v>955</v>
      </c>
      <c r="C121" s="178">
        <v>0</v>
      </c>
      <c r="D121" s="178">
        <v>0</v>
      </c>
    </row>
    <row r="122" spans="1:4" ht="27.75" customHeight="1">
      <c r="A122" s="176">
        <v>207</v>
      </c>
      <c r="B122" s="177" t="s">
        <v>956</v>
      </c>
      <c r="C122" s="178">
        <v>0</v>
      </c>
      <c r="D122" s="178">
        <v>0</v>
      </c>
    </row>
    <row r="123" spans="1:4" ht="27.75" customHeight="1">
      <c r="A123" s="176">
        <v>209</v>
      </c>
      <c r="B123" s="177" t="s">
        <v>957</v>
      </c>
      <c r="C123" s="178">
        <v>0</v>
      </c>
      <c r="D123" s="178">
        <v>0</v>
      </c>
    </row>
    <row r="124" spans="1:4" ht="27.75" customHeight="1">
      <c r="A124" s="176">
        <v>211</v>
      </c>
      <c r="B124" s="177" t="s">
        <v>958</v>
      </c>
      <c r="C124" s="178">
        <v>0</v>
      </c>
      <c r="D124" s="178">
        <v>0</v>
      </c>
    </row>
    <row r="125" spans="1:4" ht="27.75" customHeight="1">
      <c r="A125" s="176">
        <v>212</v>
      </c>
      <c r="B125" s="177" t="s">
        <v>959</v>
      </c>
      <c r="C125" s="178">
        <v>0</v>
      </c>
      <c r="D125" s="178">
        <v>1.6080000000000001</v>
      </c>
    </row>
    <row r="126" spans="1:4" ht="27.75" customHeight="1">
      <c r="A126" s="176">
        <v>214</v>
      </c>
      <c r="B126" s="177" t="s">
        <v>960</v>
      </c>
      <c r="C126" s="178">
        <v>0</v>
      </c>
      <c r="D126" s="178">
        <v>0</v>
      </c>
    </row>
    <row r="127" spans="1:4" ht="27.75" customHeight="1">
      <c r="A127" s="176">
        <v>215</v>
      </c>
      <c r="B127" s="177" t="s">
        <v>961</v>
      </c>
      <c r="C127" s="178">
        <v>0</v>
      </c>
      <c r="D127" s="178">
        <v>2.1669999999999998</v>
      </c>
    </row>
    <row r="128" spans="1:4" ht="27.75" customHeight="1">
      <c r="A128" s="176">
        <v>216</v>
      </c>
      <c r="B128" s="177" t="s">
        <v>962</v>
      </c>
      <c r="C128" s="178">
        <v>0</v>
      </c>
      <c r="D128" s="178">
        <v>2.1669999999999998</v>
      </c>
    </row>
    <row r="129" spans="1:4" ht="27.75" customHeight="1">
      <c r="A129" s="176">
        <v>219</v>
      </c>
      <c r="B129" s="177" t="s">
        <v>963</v>
      </c>
      <c r="C129" s="178">
        <v>0</v>
      </c>
      <c r="D129" s="178">
        <v>2.1669999999999998</v>
      </c>
    </row>
    <row r="130" spans="1:4" ht="27.75" customHeight="1">
      <c r="A130" s="176">
        <v>220</v>
      </c>
      <c r="B130" s="177" t="s">
        <v>964</v>
      </c>
      <c r="C130" s="178">
        <v>0</v>
      </c>
      <c r="D130" s="178">
        <v>1.6080000000000001</v>
      </c>
    </row>
    <row r="131" spans="1:4" ht="27.75" customHeight="1">
      <c r="A131" s="176">
        <v>221</v>
      </c>
      <c r="B131" s="177" t="s">
        <v>965</v>
      </c>
      <c r="C131" s="178">
        <v>0</v>
      </c>
      <c r="D131" s="178">
        <v>2.1669999999999998</v>
      </c>
    </row>
    <row r="132" spans="1:4" ht="27.75" customHeight="1">
      <c r="A132" s="176">
        <v>222</v>
      </c>
      <c r="B132" s="177" t="s">
        <v>966</v>
      </c>
      <c r="C132" s="178">
        <v>0</v>
      </c>
      <c r="D132" s="178">
        <v>1.6080000000000001</v>
      </c>
    </row>
    <row r="133" spans="1:4" ht="27.75" customHeight="1">
      <c r="A133" s="176">
        <v>223</v>
      </c>
      <c r="B133" s="177" t="s">
        <v>967</v>
      </c>
      <c r="C133" s="178">
        <v>0</v>
      </c>
      <c r="D133" s="178">
        <v>1.6080000000000001</v>
      </c>
    </row>
    <row r="134" spans="1:4" ht="27.75" customHeight="1">
      <c r="A134" s="176">
        <v>224</v>
      </c>
      <c r="B134" s="177" t="s">
        <v>968</v>
      </c>
      <c r="C134" s="178">
        <v>0</v>
      </c>
      <c r="D134" s="178">
        <v>0</v>
      </c>
    </row>
    <row r="135" spans="1:4" ht="27.75" customHeight="1">
      <c r="A135" s="176">
        <v>225</v>
      </c>
      <c r="B135" s="177" t="s">
        <v>969</v>
      </c>
      <c r="C135" s="178">
        <v>0</v>
      </c>
      <c r="D135" s="178">
        <v>0</v>
      </c>
    </row>
    <row r="136" spans="1:4" ht="27.75" customHeight="1">
      <c r="A136" s="176">
        <v>226</v>
      </c>
      <c r="B136" s="177" t="s">
        <v>970</v>
      </c>
      <c r="C136" s="178">
        <v>0</v>
      </c>
      <c r="D136" s="178">
        <v>1.6080000000000001</v>
      </c>
    </row>
    <row r="137" spans="1:4" ht="27.75" customHeight="1">
      <c r="A137" s="176">
        <v>229</v>
      </c>
      <c r="B137" s="177" t="s">
        <v>971</v>
      </c>
      <c r="C137" s="178">
        <v>0</v>
      </c>
      <c r="D137" s="178">
        <v>0</v>
      </c>
    </row>
    <row r="138" spans="1:4" ht="27.75" customHeight="1">
      <c r="A138" s="176">
        <v>230</v>
      </c>
      <c r="B138" s="177" t="s">
        <v>972</v>
      </c>
      <c r="C138" s="178">
        <v>0</v>
      </c>
      <c r="D138" s="178">
        <v>0</v>
      </c>
    </row>
    <row r="139" spans="1:4" ht="27.75" customHeight="1">
      <c r="A139" s="176">
        <v>231</v>
      </c>
      <c r="B139" s="177" t="s">
        <v>973</v>
      </c>
      <c r="C139" s="178">
        <v>0</v>
      </c>
      <c r="D139" s="178">
        <v>3.6259999999999999</v>
      </c>
    </row>
    <row r="140" spans="1:4" ht="27.75" customHeight="1">
      <c r="A140" s="176">
        <v>232</v>
      </c>
      <c r="B140" s="177" t="s">
        <v>974</v>
      </c>
      <c r="C140" s="178">
        <v>0</v>
      </c>
      <c r="D140" s="178">
        <v>3.6259999999999999</v>
      </c>
    </row>
    <row r="141" spans="1:4" ht="27.75" customHeight="1">
      <c r="A141" s="176">
        <v>233</v>
      </c>
      <c r="B141" s="177" t="s">
        <v>975</v>
      </c>
      <c r="C141" s="178">
        <v>0</v>
      </c>
      <c r="D141" s="178">
        <v>1.6080000000000001</v>
      </c>
    </row>
    <row r="142" spans="1:4" ht="27.75" customHeight="1">
      <c r="A142" s="176">
        <v>234</v>
      </c>
      <c r="B142" s="177" t="s">
        <v>976</v>
      </c>
      <c r="C142" s="178">
        <v>0</v>
      </c>
      <c r="D142" s="178">
        <v>3.6259999999999999</v>
      </c>
    </row>
    <row r="143" spans="1:4" ht="27.75" customHeight="1">
      <c r="A143" s="176">
        <v>235</v>
      </c>
      <c r="B143" s="177" t="s">
        <v>977</v>
      </c>
      <c r="C143" s="178">
        <v>0</v>
      </c>
      <c r="D143" s="178">
        <v>3.6259999999999999</v>
      </c>
    </row>
    <row r="144" spans="1:4" ht="27.75" customHeight="1">
      <c r="A144" s="176">
        <v>236</v>
      </c>
      <c r="B144" s="177" t="s">
        <v>978</v>
      </c>
      <c r="C144" s="178">
        <v>4.3540000000000001</v>
      </c>
      <c r="D144" s="178">
        <v>0</v>
      </c>
    </row>
    <row r="145" spans="1:4" ht="27.75" customHeight="1">
      <c r="A145" s="176">
        <v>237</v>
      </c>
      <c r="B145" s="177" t="s">
        <v>979</v>
      </c>
      <c r="C145" s="178">
        <v>0</v>
      </c>
      <c r="D145" s="178">
        <v>0</v>
      </c>
    </row>
    <row r="146" spans="1:4" ht="27.75" customHeight="1">
      <c r="A146" s="176">
        <v>238</v>
      </c>
      <c r="B146" s="177" t="s">
        <v>980</v>
      </c>
      <c r="C146" s="178">
        <v>0</v>
      </c>
      <c r="D146" s="178">
        <v>0</v>
      </c>
    </row>
    <row r="147" spans="1:4" ht="27.75" customHeight="1">
      <c r="A147" s="176">
        <v>239</v>
      </c>
      <c r="B147" s="177" t="s">
        <v>981</v>
      </c>
      <c r="C147" s="178">
        <v>0</v>
      </c>
      <c r="D147" s="178">
        <v>0</v>
      </c>
    </row>
    <row r="148" spans="1:4" ht="27.75" customHeight="1">
      <c r="A148" s="176">
        <v>240</v>
      </c>
      <c r="B148" s="177" t="s">
        <v>982</v>
      </c>
      <c r="C148" s="178">
        <v>0</v>
      </c>
      <c r="D148" s="178">
        <v>1.6080000000000001</v>
      </c>
    </row>
    <row r="149" spans="1:4" ht="27.75" customHeight="1">
      <c r="A149" s="176">
        <v>241</v>
      </c>
      <c r="B149" s="177" t="s">
        <v>983</v>
      </c>
      <c r="C149" s="178">
        <v>0</v>
      </c>
      <c r="D149" s="178">
        <v>0</v>
      </c>
    </row>
    <row r="150" spans="1:4" ht="27.75" customHeight="1">
      <c r="A150" s="176">
        <v>245</v>
      </c>
      <c r="B150" s="177" t="s">
        <v>984</v>
      </c>
      <c r="C150" s="178">
        <v>0</v>
      </c>
      <c r="D150" s="178">
        <v>0</v>
      </c>
    </row>
    <row r="151" spans="1:4" ht="27.75" customHeight="1">
      <c r="A151" s="176">
        <v>247</v>
      </c>
      <c r="B151" s="177" t="s">
        <v>985</v>
      </c>
      <c r="C151" s="178">
        <v>0</v>
      </c>
      <c r="D151" s="178">
        <v>0</v>
      </c>
    </row>
    <row r="152" spans="1:4" ht="27.75" customHeight="1">
      <c r="A152" s="176">
        <v>248</v>
      </c>
      <c r="B152" s="177" t="s">
        <v>986</v>
      </c>
      <c r="C152" s="178">
        <v>0</v>
      </c>
      <c r="D152" s="178">
        <v>0</v>
      </c>
    </row>
    <row r="153" spans="1:4" ht="27.75" customHeight="1">
      <c r="A153" s="176">
        <v>249</v>
      </c>
      <c r="B153" s="177" t="s">
        <v>987</v>
      </c>
      <c r="C153" s="178">
        <v>0</v>
      </c>
      <c r="D153" s="178">
        <v>0</v>
      </c>
    </row>
    <row r="154" spans="1:4" ht="27.75" customHeight="1">
      <c r="A154" s="176">
        <v>250</v>
      </c>
      <c r="B154" s="177" t="s">
        <v>988</v>
      </c>
      <c r="C154" s="178">
        <v>0</v>
      </c>
      <c r="D154" s="178">
        <v>0</v>
      </c>
    </row>
    <row r="155" spans="1:4" ht="27.75" customHeight="1">
      <c r="A155" s="176">
        <v>251</v>
      </c>
      <c r="B155" s="177" t="s">
        <v>989</v>
      </c>
      <c r="C155" s="178">
        <v>0</v>
      </c>
      <c r="D155" s="178">
        <v>0</v>
      </c>
    </row>
    <row r="156" spans="1:4" ht="27.75" customHeight="1">
      <c r="A156" s="176">
        <v>252</v>
      </c>
      <c r="B156" s="177" t="s">
        <v>990</v>
      </c>
      <c r="C156" s="178">
        <v>0</v>
      </c>
      <c r="D156" s="178">
        <v>0</v>
      </c>
    </row>
    <row r="157" spans="1:4" ht="27.75" customHeight="1">
      <c r="A157" s="176">
        <v>253</v>
      </c>
      <c r="B157" s="177" t="s">
        <v>991</v>
      </c>
      <c r="C157" s="178">
        <v>0</v>
      </c>
      <c r="D157" s="178">
        <v>0</v>
      </c>
    </row>
    <row r="158" spans="1:4" ht="27.75" customHeight="1">
      <c r="A158" s="176">
        <v>254</v>
      </c>
      <c r="B158" s="177" t="s">
        <v>992</v>
      </c>
      <c r="C158" s="178">
        <v>0</v>
      </c>
      <c r="D158" s="178">
        <v>0</v>
      </c>
    </row>
    <row r="159" spans="1:4" ht="27.75" customHeight="1">
      <c r="A159" s="176">
        <v>255</v>
      </c>
      <c r="B159" s="177" t="s">
        <v>993</v>
      </c>
      <c r="C159" s="178">
        <v>0</v>
      </c>
      <c r="D159" s="178">
        <v>2.1669999999999998</v>
      </c>
    </row>
    <row r="160" spans="1:4" ht="27.75" customHeight="1">
      <c r="A160" s="176">
        <v>256</v>
      </c>
      <c r="B160" s="177" t="s">
        <v>994</v>
      </c>
      <c r="C160" s="178">
        <v>0</v>
      </c>
      <c r="D160" s="178">
        <v>0.6</v>
      </c>
    </row>
    <row r="161" spans="1:4" ht="27.75" customHeight="1">
      <c r="A161" s="176">
        <v>257</v>
      </c>
      <c r="B161" s="177" t="s">
        <v>995</v>
      </c>
      <c r="C161" s="178">
        <v>0</v>
      </c>
      <c r="D161" s="178">
        <v>1.6080000000000001</v>
      </c>
    </row>
    <row r="162" spans="1:4" ht="27.75" customHeight="1">
      <c r="A162" s="176">
        <v>258</v>
      </c>
      <c r="B162" s="177" t="s">
        <v>996</v>
      </c>
      <c r="C162" s="178">
        <v>0</v>
      </c>
      <c r="D162" s="178">
        <v>2.1669999999999998</v>
      </c>
    </row>
    <row r="163" spans="1:4" ht="27.75" customHeight="1">
      <c r="A163" s="176">
        <v>259</v>
      </c>
      <c r="B163" s="177" t="s">
        <v>997</v>
      </c>
      <c r="C163" s="178">
        <v>0</v>
      </c>
      <c r="D163" s="178">
        <v>0</v>
      </c>
    </row>
    <row r="164" spans="1:4" ht="27.75" customHeight="1">
      <c r="A164" s="176">
        <v>260</v>
      </c>
      <c r="B164" s="177" t="s">
        <v>998</v>
      </c>
      <c r="C164" s="178">
        <v>0</v>
      </c>
      <c r="D164" s="178">
        <v>3.6259999999999999</v>
      </c>
    </row>
    <row r="165" spans="1:4" ht="27.75" customHeight="1">
      <c r="A165" s="176">
        <v>261</v>
      </c>
      <c r="B165" s="177" t="s">
        <v>999</v>
      </c>
      <c r="C165" s="178">
        <v>0</v>
      </c>
      <c r="D165" s="178">
        <v>3.6259999999999999</v>
      </c>
    </row>
    <row r="166" spans="1:4" ht="27.75" customHeight="1">
      <c r="A166" s="176">
        <v>262</v>
      </c>
      <c r="B166" s="177" t="s">
        <v>1000</v>
      </c>
      <c r="C166" s="178">
        <v>0</v>
      </c>
      <c r="D166" s="178">
        <v>3.6259999999999999</v>
      </c>
    </row>
    <row r="167" spans="1:4" ht="27.75" customHeight="1">
      <c r="A167" s="176">
        <v>263</v>
      </c>
      <c r="B167" s="177" t="s">
        <v>1001</v>
      </c>
      <c r="C167" s="178">
        <v>0</v>
      </c>
      <c r="D167" s="178">
        <v>2.1669999999999998</v>
      </c>
    </row>
    <row r="168" spans="1:4" ht="27.75" customHeight="1">
      <c r="A168" s="176">
        <v>265</v>
      </c>
      <c r="B168" s="177" t="s">
        <v>1002</v>
      </c>
      <c r="C168" s="178">
        <v>0</v>
      </c>
      <c r="D168" s="178">
        <v>2.1669999999999998</v>
      </c>
    </row>
    <row r="169" spans="1:4" ht="27.75" customHeight="1">
      <c r="A169" s="176">
        <v>266</v>
      </c>
      <c r="B169" s="177" t="s">
        <v>1003</v>
      </c>
      <c r="C169" s="178">
        <v>0</v>
      </c>
      <c r="D169" s="178">
        <v>0</v>
      </c>
    </row>
    <row r="170" spans="1:4" ht="27.75" customHeight="1">
      <c r="A170" s="176">
        <v>269</v>
      </c>
      <c r="B170" s="177" t="s">
        <v>1004</v>
      </c>
      <c r="C170" s="178">
        <v>0</v>
      </c>
      <c r="D170" s="178">
        <v>1.6080000000000001</v>
      </c>
    </row>
    <row r="171" spans="1:4" ht="27.75" customHeight="1">
      <c r="A171" s="176">
        <v>270</v>
      </c>
      <c r="B171" s="177" t="s">
        <v>1005</v>
      </c>
      <c r="C171" s="178">
        <v>0</v>
      </c>
      <c r="D171" s="178">
        <v>2.1669999999999998</v>
      </c>
    </row>
    <row r="172" spans="1:4" ht="27.75" customHeight="1">
      <c r="A172" s="176">
        <v>271</v>
      </c>
      <c r="B172" s="177" t="s">
        <v>1006</v>
      </c>
      <c r="C172" s="178">
        <v>0</v>
      </c>
      <c r="D172" s="178">
        <v>2.1669999999999998</v>
      </c>
    </row>
    <row r="173" spans="1:4" ht="27.75" customHeight="1">
      <c r="A173" s="176">
        <v>272</v>
      </c>
      <c r="B173" s="177" t="s">
        <v>1007</v>
      </c>
      <c r="C173" s="178">
        <v>0</v>
      </c>
      <c r="D173" s="178">
        <v>1.6080000000000001</v>
      </c>
    </row>
    <row r="174" spans="1:4" ht="27.75" customHeight="1">
      <c r="A174" s="176">
        <v>273</v>
      </c>
      <c r="B174" s="177" t="s">
        <v>1008</v>
      </c>
      <c r="C174" s="178">
        <v>0</v>
      </c>
      <c r="D174" s="178">
        <v>1.6080000000000001</v>
      </c>
    </row>
    <row r="175" spans="1:4" ht="27.75" customHeight="1">
      <c r="A175" s="176">
        <v>274</v>
      </c>
      <c r="B175" s="177" t="s">
        <v>1009</v>
      </c>
      <c r="C175" s="178">
        <v>0</v>
      </c>
      <c r="D175" s="178">
        <v>0</v>
      </c>
    </row>
    <row r="176" spans="1:4" ht="27.75" customHeight="1">
      <c r="A176" s="176">
        <v>275</v>
      </c>
      <c r="B176" s="177" t="s">
        <v>1010</v>
      </c>
      <c r="C176" s="178">
        <v>0</v>
      </c>
      <c r="D176" s="178">
        <v>0</v>
      </c>
    </row>
    <row r="177" spans="1:4" ht="27.75" customHeight="1">
      <c r="A177" s="176">
        <v>276</v>
      </c>
      <c r="B177" s="177" t="s">
        <v>1011</v>
      </c>
      <c r="C177" s="178">
        <v>0</v>
      </c>
      <c r="D177" s="178">
        <v>0</v>
      </c>
    </row>
    <row r="178" spans="1:4" ht="27.75" customHeight="1">
      <c r="A178" s="176">
        <v>277</v>
      </c>
      <c r="B178" s="177" t="s">
        <v>1012</v>
      </c>
      <c r="C178" s="178">
        <v>0</v>
      </c>
      <c r="D178" s="178">
        <v>0</v>
      </c>
    </row>
    <row r="179" spans="1:4" ht="27.75" customHeight="1">
      <c r="A179" s="176">
        <v>278</v>
      </c>
      <c r="B179" s="177" t="s">
        <v>1013</v>
      </c>
      <c r="C179" s="178">
        <v>0</v>
      </c>
      <c r="D179" s="178">
        <v>0</v>
      </c>
    </row>
    <row r="180" spans="1:4" ht="27.75" customHeight="1">
      <c r="A180" s="176">
        <v>279</v>
      </c>
      <c r="B180" s="177" t="s">
        <v>1014</v>
      </c>
      <c r="C180" s="178">
        <v>0</v>
      </c>
      <c r="D180" s="178">
        <v>2.1669999999999998</v>
      </c>
    </row>
    <row r="181" spans="1:4" ht="27.75" customHeight="1">
      <c r="A181" s="176">
        <v>280</v>
      </c>
      <c r="B181" s="177" t="s">
        <v>1015</v>
      </c>
      <c r="C181" s="178">
        <v>0</v>
      </c>
      <c r="D181" s="178">
        <v>0</v>
      </c>
    </row>
    <row r="182" spans="1:4" ht="27.75" customHeight="1">
      <c r="A182" s="176">
        <v>282</v>
      </c>
      <c r="B182" s="177" t="s">
        <v>1016</v>
      </c>
      <c r="C182" s="178">
        <v>0</v>
      </c>
      <c r="D182" s="178">
        <v>0</v>
      </c>
    </row>
    <row r="183" spans="1:4" ht="27.75" customHeight="1">
      <c r="A183" s="176">
        <v>284</v>
      </c>
      <c r="B183" s="177" t="s">
        <v>1017</v>
      </c>
      <c r="C183" s="178">
        <v>0</v>
      </c>
      <c r="D183" s="178">
        <v>2.1669999999999998</v>
      </c>
    </row>
    <row r="184" spans="1:4" ht="27.75" customHeight="1">
      <c r="A184" s="176">
        <v>285</v>
      </c>
      <c r="B184" s="177" t="s">
        <v>1018</v>
      </c>
      <c r="C184" s="178">
        <v>0</v>
      </c>
      <c r="D184" s="178">
        <v>2.1669999999999998</v>
      </c>
    </row>
    <row r="185" spans="1:4" ht="27.75" customHeight="1">
      <c r="A185" s="176">
        <v>286</v>
      </c>
      <c r="B185" s="177" t="s">
        <v>1019</v>
      </c>
      <c r="C185" s="178">
        <v>0</v>
      </c>
      <c r="D185" s="178">
        <v>0</v>
      </c>
    </row>
    <row r="186" spans="1:4" ht="27.75" customHeight="1">
      <c r="A186" s="176">
        <v>287</v>
      </c>
      <c r="B186" s="177" t="s">
        <v>1020</v>
      </c>
      <c r="C186" s="178">
        <v>0</v>
      </c>
      <c r="D186" s="178">
        <v>2.1669999999999998</v>
      </c>
    </row>
    <row r="187" spans="1:4" ht="27.75" customHeight="1">
      <c r="A187" s="176">
        <v>288</v>
      </c>
      <c r="B187" s="177" t="s">
        <v>1021</v>
      </c>
      <c r="C187" s="178">
        <v>0</v>
      </c>
      <c r="D187" s="178">
        <v>2.1669999999999998</v>
      </c>
    </row>
    <row r="188" spans="1:4" ht="27.75" customHeight="1">
      <c r="A188" s="176">
        <v>289</v>
      </c>
      <c r="B188" s="177" t="s">
        <v>1022</v>
      </c>
      <c r="C188" s="178">
        <v>0</v>
      </c>
      <c r="D188" s="178">
        <v>2.1669999999999998</v>
      </c>
    </row>
    <row r="189" spans="1:4" ht="27.75" customHeight="1">
      <c r="A189" s="176">
        <v>290</v>
      </c>
      <c r="B189" s="177" t="s">
        <v>1023</v>
      </c>
      <c r="C189" s="178">
        <v>0</v>
      </c>
      <c r="D189" s="178">
        <v>2.1669999999999998</v>
      </c>
    </row>
    <row r="190" spans="1:4" ht="27.75" customHeight="1">
      <c r="A190" s="176">
        <v>291</v>
      </c>
      <c r="B190" s="177" t="s">
        <v>1024</v>
      </c>
      <c r="C190" s="178">
        <v>0</v>
      </c>
      <c r="D190" s="178">
        <v>2.1669999999999998</v>
      </c>
    </row>
    <row r="191" spans="1:4" ht="27.75" customHeight="1">
      <c r="A191" s="176">
        <v>292</v>
      </c>
      <c r="B191" s="177" t="s">
        <v>1025</v>
      </c>
      <c r="C191" s="178">
        <v>0</v>
      </c>
      <c r="D191" s="178">
        <v>3.597</v>
      </c>
    </row>
    <row r="192" spans="1:4" ht="27.75" customHeight="1">
      <c r="A192" s="176">
        <v>293</v>
      </c>
      <c r="B192" s="177" t="s">
        <v>1026</v>
      </c>
      <c r="C192" s="178">
        <v>0</v>
      </c>
      <c r="D192" s="178">
        <v>1.6080000000000001</v>
      </c>
    </row>
    <row r="193" spans="1:4" ht="27.75" customHeight="1">
      <c r="A193" s="176">
        <v>295</v>
      </c>
      <c r="B193" s="177" t="s">
        <v>1027</v>
      </c>
      <c r="C193" s="178">
        <v>0</v>
      </c>
      <c r="D193" s="178">
        <v>0</v>
      </c>
    </row>
    <row r="194" spans="1:4" ht="27.75" customHeight="1">
      <c r="A194" s="176">
        <v>299</v>
      </c>
      <c r="B194" s="177" t="s">
        <v>1028</v>
      </c>
      <c r="C194" s="178">
        <v>0</v>
      </c>
      <c r="D194" s="178">
        <v>0</v>
      </c>
    </row>
    <row r="195" spans="1:4" ht="27.75" customHeight="1">
      <c r="A195" s="176">
        <v>302</v>
      </c>
      <c r="B195" s="177" t="s">
        <v>1029</v>
      </c>
      <c r="C195" s="178">
        <v>0</v>
      </c>
      <c r="D195" s="178">
        <v>0</v>
      </c>
    </row>
    <row r="196" spans="1:4" ht="27.75" customHeight="1">
      <c r="A196" s="176">
        <v>303</v>
      </c>
      <c r="B196" s="177" t="s">
        <v>1030</v>
      </c>
      <c r="C196" s="178">
        <v>0</v>
      </c>
      <c r="D196" s="178">
        <v>2.1669999999999998</v>
      </c>
    </row>
    <row r="197" spans="1:4" ht="27.75" customHeight="1">
      <c r="A197" s="176">
        <v>304</v>
      </c>
      <c r="B197" s="177" t="s">
        <v>1031</v>
      </c>
      <c r="C197" s="178">
        <v>0</v>
      </c>
      <c r="D197" s="178">
        <v>0</v>
      </c>
    </row>
    <row r="198" spans="1:4" ht="27.75" customHeight="1">
      <c r="A198" s="176">
        <v>308</v>
      </c>
      <c r="B198" s="177" t="s">
        <v>1032</v>
      </c>
      <c r="C198" s="178">
        <v>0</v>
      </c>
      <c r="D198" s="178">
        <v>0</v>
      </c>
    </row>
    <row r="199" spans="1:4" ht="27.75" customHeight="1">
      <c r="A199" s="176">
        <v>309</v>
      </c>
      <c r="B199" s="177" t="s">
        <v>1033</v>
      </c>
      <c r="C199" s="178">
        <v>0</v>
      </c>
      <c r="D199" s="178">
        <v>1.6080000000000001</v>
      </c>
    </row>
    <row r="200" spans="1:4" ht="27.75" customHeight="1">
      <c r="A200" s="176">
        <v>310</v>
      </c>
      <c r="B200" s="177" t="s">
        <v>1034</v>
      </c>
      <c r="C200" s="178">
        <v>0</v>
      </c>
      <c r="D200" s="178">
        <v>0</v>
      </c>
    </row>
    <row r="201" spans="1:4" ht="27.75" customHeight="1">
      <c r="A201" s="176">
        <v>311</v>
      </c>
      <c r="B201" s="177" t="s">
        <v>1035</v>
      </c>
      <c r="C201" s="178">
        <v>0</v>
      </c>
      <c r="D201" s="178">
        <v>0</v>
      </c>
    </row>
    <row r="202" spans="1:4" ht="27.75" customHeight="1">
      <c r="A202" s="176">
        <v>312</v>
      </c>
      <c r="B202" s="177" t="s">
        <v>1036</v>
      </c>
      <c r="C202" s="178">
        <v>0</v>
      </c>
      <c r="D202" s="178">
        <v>0</v>
      </c>
    </row>
    <row r="203" spans="1:4" ht="27.75" customHeight="1">
      <c r="A203" s="176">
        <v>316</v>
      </c>
      <c r="B203" s="177" t="s">
        <v>1037</v>
      </c>
      <c r="C203" s="178">
        <v>0</v>
      </c>
      <c r="D203" s="178">
        <v>0</v>
      </c>
    </row>
    <row r="204" spans="1:4" ht="27.75" customHeight="1">
      <c r="A204" s="176">
        <v>317</v>
      </c>
      <c r="B204" s="177" t="s">
        <v>1038</v>
      </c>
      <c r="C204" s="178">
        <v>0</v>
      </c>
      <c r="D204" s="178">
        <v>2.1669999999999998</v>
      </c>
    </row>
    <row r="205" spans="1:4" ht="27.75" customHeight="1">
      <c r="A205" s="176">
        <v>318</v>
      </c>
      <c r="B205" s="177" t="s">
        <v>1039</v>
      </c>
      <c r="C205" s="178">
        <v>0</v>
      </c>
      <c r="D205" s="178">
        <v>0</v>
      </c>
    </row>
    <row r="206" spans="1:4" ht="27.75" customHeight="1">
      <c r="A206" s="176">
        <v>319</v>
      </c>
      <c r="B206" s="177" t="s">
        <v>1040</v>
      </c>
      <c r="C206" s="178">
        <v>0</v>
      </c>
      <c r="D206" s="178">
        <v>1.6080000000000001</v>
      </c>
    </row>
    <row r="207" spans="1:4" ht="27.75" customHeight="1">
      <c r="A207" s="176">
        <v>320</v>
      </c>
      <c r="B207" s="177" t="s">
        <v>1041</v>
      </c>
      <c r="C207" s="178">
        <v>0</v>
      </c>
      <c r="D207" s="178">
        <v>1.6080000000000001</v>
      </c>
    </row>
    <row r="208" spans="1:4" ht="27.75" customHeight="1">
      <c r="A208" s="176">
        <v>321</v>
      </c>
      <c r="B208" s="177" t="s">
        <v>1042</v>
      </c>
      <c r="C208" s="178">
        <v>0</v>
      </c>
      <c r="D208" s="178">
        <v>0</v>
      </c>
    </row>
    <row r="209" spans="1:4" ht="27.75" customHeight="1">
      <c r="A209" s="176">
        <v>322</v>
      </c>
      <c r="B209" s="177" t="s">
        <v>1043</v>
      </c>
      <c r="C209" s="178">
        <v>0</v>
      </c>
      <c r="D209" s="178">
        <v>0</v>
      </c>
    </row>
    <row r="210" spans="1:4" ht="27.75" customHeight="1">
      <c r="A210" s="176">
        <v>324</v>
      </c>
      <c r="B210" s="177" t="s">
        <v>1044</v>
      </c>
      <c r="C210" s="178">
        <v>0</v>
      </c>
      <c r="D210" s="178">
        <v>0</v>
      </c>
    </row>
    <row r="211" spans="1:4" ht="27.75" customHeight="1">
      <c r="A211" s="176">
        <v>325</v>
      </c>
      <c r="B211" s="177" t="s">
        <v>1045</v>
      </c>
      <c r="C211" s="178">
        <v>0</v>
      </c>
      <c r="D211" s="178">
        <v>1.6080000000000001</v>
      </c>
    </row>
    <row r="212" spans="1:4" ht="27.75" customHeight="1">
      <c r="A212" s="176">
        <v>326</v>
      </c>
      <c r="B212" s="177" t="s">
        <v>1046</v>
      </c>
      <c r="C212" s="178">
        <v>0</v>
      </c>
      <c r="D212" s="178">
        <v>1.6080000000000001</v>
      </c>
    </row>
    <row r="213" spans="1:4" ht="27.75" customHeight="1">
      <c r="A213" s="176">
        <v>327</v>
      </c>
      <c r="B213" s="177" t="s">
        <v>1047</v>
      </c>
      <c r="C213" s="178">
        <v>0</v>
      </c>
      <c r="D213" s="178">
        <v>0</v>
      </c>
    </row>
    <row r="214" spans="1:4" ht="27.75" customHeight="1">
      <c r="A214" s="176">
        <v>340</v>
      </c>
      <c r="B214" s="177" t="s">
        <v>1048</v>
      </c>
      <c r="C214" s="178">
        <v>0</v>
      </c>
      <c r="D214" s="178">
        <v>3.867</v>
      </c>
    </row>
    <row r="215" spans="1:4" ht="27.75" customHeight="1">
      <c r="A215" s="176">
        <v>341</v>
      </c>
      <c r="B215" s="177" t="s">
        <v>1049</v>
      </c>
      <c r="C215" s="178">
        <v>0</v>
      </c>
      <c r="D215" s="178">
        <v>3.867</v>
      </c>
    </row>
    <row r="216" spans="1:4" ht="27.75" customHeight="1">
      <c r="A216" s="176">
        <v>342</v>
      </c>
      <c r="B216" s="177" t="s">
        <v>1050</v>
      </c>
      <c r="C216" s="178">
        <v>0</v>
      </c>
      <c r="D216" s="178">
        <v>3.867</v>
      </c>
    </row>
    <row r="217" spans="1:4" ht="27.75" customHeight="1">
      <c r="A217" s="176">
        <v>343</v>
      </c>
      <c r="B217" s="177" t="s">
        <v>1051</v>
      </c>
      <c r="C217" s="178">
        <v>0</v>
      </c>
      <c r="D217" s="178">
        <v>3.867</v>
      </c>
    </row>
    <row r="218" spans="1:4" ht="27.75" customHeight="1">
      <c r="A218" s="176">
        <v>344</v>
      </c>
      <c r="B218" s="177" t="s">
        <v>1052</v>
      </c>
      <c r="C218" s="178">
        <v>0</v>
      </c>
      <c r="D218" s="178">
        <v>3.867</v>
      </c>
    </row>
    <row r="219" spans="1:4" ht="27.75" customHeight="1">
      <c r="A219" s="176">
        <v>345</v>
      </c>
      <c r="B219" s="177" t="s">
        <v>1053</v>
      </c>
      <c r="C219" s="178">
        <v>0</v>
      </c>
      <c r="D219" s="178">
        <v>3.867</v>
      </c>
    </row>
    <row r="220" spans="1:4" ht="27.75" customHeight="1">
      <c r="A220" s="176">
        <v>346</v>
      </c>
      <c r="B220" s="177" t="s">
        <v>1054</v>
      </c>
      <c r="C220" s="178">
        <v>0</v>
      </c>
      <c r="D220" s="178">
        <v>3.867</v>
      </c>
    </row>
    <row r="221" spans="1:4" ht="27.75" customHeight="1">
      <c r="A221" s="176">
        <v>347</v>
      </c>
      <c r="B221" s="177" t="s">
        <v>1055</v>
      </c>
      <c r="C221" s="178">
        <v>0</v>
      </c>
      <c r="D221" s="178">
        <v>3.867</v>
      </c>
    </row>
    <row r="222" spans="1:4" ht="27.75" customHeight="1">
      <c r="A222" s="176">
        <v>348</v>
      </c>
      <c r="B222" s="177" t="s">
        <v>1056</v>
      </c>
      <c r="C222" s="178">
        <v>0</v>
      </c>
      <c r="D222" s="178">
        <v>3.867</v>
      </c>
    </row>
    <row r="223" spans="1:4" ht="27.75" customHeight="1">
      <c r="A223" s="176">
        <v>351</v>
      </c>
      <c r="B223" s="177" t="s">
        <v>1057</v>
      </c>
      <c r="C223" s="178">
        <v>0</v>
      </c>
      <c r="D223" s="178">
        <v>3.867</v>
      </c>
    </row>
    <row r="224" spans="1:4" ht="27.75" customHeight="1">
      <c r="A224" s="176">
        <v>352</v>
      </c>
      <c r="B224" s="177" t="s">
        <v>1058</v>
      </c>
      <c r="C224" s="178">
        <v>0</v>
      </c>
      <c r="D224" s="178">
        <v>0.6</v>
      </c>
    </row>
    <row r="225" spans="1:4" ht="27.75" customHeight="1">
      <c r="A225" s="176">
        <v>353</v>
      </c>
      <c r="B225" s="177" t="s">
        <v>1059</v>
      </c>
      <c r="C225" s="178">
        <v>0</v>
      </c>
      <c r="D225" s="178">
        <v>0.6</v>
      </c>
    </row>
    <row r="226" spans="1:4" ht="27.75" customHeight="1">
      <c r="A226" s="176">
        <v>354</v>
      </c>
      <c r="B226" s="177" t="s">
        <v>1060</v>
      </c>
      <c r="C226" s="178">
        <v>0</v>
      </c>
      <c r="D226" s="178">
        <v>0.6</v>
      </c>
    </row>
    <row r="227" spans="1:4" ht="27.75" customHeight="1">
      <c r="A227" s="176">
        <v>355</v>
      </c>
      <c r="B227" s="177" t="s">
        <v>1061</v>
      </c>
      <c r="C227" s="178">
        <v>0</v>
      </c>
      <c r="D227" s="178">
        <v>0.6</v>
      </c>
    </row>
    <row r="228" spans="1:4" ht="27.75" customHeight="1">
      <c r="A228" s="176">
        <v>356</v>
      </c>
      <c r="B228" s="177" t="s">
        <v>1062</v>
      </c>
      <c r="C228" s="178">
        <v>0</v>
      </c>
      <c r="D228" s="178">
        <v>0.6</v>
      </c>
    </row>
    <row r="229" spans="1:4" ht="27.75" customHeight="1">
      <c r="A229" s="176">
        <v>357</v>
      </c>
      <c r="B229" s="177" t="s">
        <v>1063</v>
      </c>
      <c r="C229" s="178">
        <v>0</v>
      </c>
      <c r="D229" s="178">
        <v>0.6</v>
      </c>
    </row>
    <row r="230" spans="1:4" ht="27.75" customHeight="1">
      <c r="A230" s="176">
        <v>358</v>
      </c>
      <c r="B230" s="177" t="s">
        <v>1064</v>
      </c>
      <c r="C230" s="178">
        <v>0</v>
      </c>
      <c r="D230" s="178">
        <v>0.6</v>
      </c>
    </row>
    <row r="231" spans="1:4" ht="27.75" customHeight="1">
      <c r="A231" s="176">
        <v>359</v>
      </c>
      <c r="B231" s="177" t="s">
        <v>1065</v>
      </c>
      <c r="C231" s="178">
        <v>0</v>
      </c>
      <c r="D231" s="178">
        <v>0.6</v>
      </c>
    </row>
    <row r="232" spans="1:4" ht="27.75" customHeight="1">
      <c r="A232" s="176">
        <v>360</v>
      </c>
      <c r="B232" s="177" t="s">
        <v>1066</v>
      </c>
      <c r="C232" s="178">
        <v>0</v>
      </c>
      <c r="D232" s="178">
        <v>0.6</v>
      </c>
    </row>
    <row r="233" spans="1:4" ht="27.75" customHeight="1">
      <c r="A233" s="176">
        <v>361</v>
      </c>
      <c r="B233" s="177" t="s">
        <v>1067</v>
      </c>
      <c r="C233" s="178">
        <v>0</v>
      </c>
      <c r="D233" s="178">
        <v>0.6</v>
      </c>
    </row>
    <row r="234" spans="1:4" ht="27.75" customHeight="1">
      <c r="A234" s="176">
        <v>362</v>
      </c>
      <c r="B234" s="177" t="s">
        <v>1068</v>
      </c>
      <c r="C234" s="178">
        <v>0</v>
      </c>
      <c r="D234" s="178">
        <v>0.6</v>
      </c>
    </row>
    <row r="235" spans="1:4" ht="27.75" customHeight="1">
      <c r="A235" s="176">
        <v>363</v>
      </c>
      <c r="B235" s="177" t="s">
        <v>1069</v>
      </c>
      <c r="C235" s="178">
        <v>0</v>
      </c>
      <c r="D235" s="178">
        <v>0</v>
      </c>
    </row>
    <row r="236" spans="1:4" ht="27.75" customHeight="1">
      <c r="A236" s="176">
        <v>367</v>
      </c>
      <c r="B236" s="177" t="s">
        <v>1070</v>
      </c>
      <c r="C236" s="178">
        <v>0</v>
      </c>
      <c r="D236" s="178">
        <v>0.6</v>
      </c>
    </row>
    <row r="237" spans="1:4" ht="27.75" customHeight="1">
      <c r="A237" s="176">
        <v>368</v>
      </c>
      <c r="B237" s="177" t="s">
        <v>1071</v>
      </c>
      <c r="C237" s="178">
        <v>0</v>
      </c>
      <c r="D237" s="178">
        <v>0.6</v>
      </c>
    </row>
    <row r="238" spans="1:4" ht="27.75" customHeight="1">
      <c r="A238" s="176">
        <v>369</v>
      </c>
      <c r="B238" s="177" t="s">
        <v>1072</v>
      </c>
      <c r="C238" s="178">
        <v>0</v>
      </c>
      <c r="D238" s="178">
        <v>0.6</v>
      </c>
    </row>
    <row r="239" spans="1:4" ht="27.75" customHeight="1">
      <c r="A239" s="176">
        <v>370</v>
      </c>
      <c r="B239" s="177" t="s">
        <v>1073</v>
      </c>
      <c r="C239" s="178">
        <v>0</v>
      </c>
      <c r="D239" s="178">
        <v>0.6</v>
      </c>
    </row>
    <row r="240" spans="1:4" ht="27.75" customHeight="1">
      <c r="A240" s="176">
        <v>371</v>
      </c>
      <c r="B240" s="177" t="s">
        <v>1074</v>
      </c>
      <c r="C240" s="178">
        <v>0</v>
      </c>
      <c r="D240" s="178">
        <v>0.6</v>
      </c>
    </row>
    <row r="241" spans="1:4" ht="27.75" customHeight="1">
      <c r="A241" s="176">
        <v>372</v>
      </c>
      <c r="B241" s="177" t="s">
        <v>1075</v>
      </c>
      <c r="C241" s="178">
        <v>0</v>
      </c>
      <c r="D241" s="178">
        <v>0.6</v>
      </c>
    </row>
    <row r="242" spans="1:4" ht="27.75" customHeight="1">
      <c r="A242" s="176">
        <v>373</v>
      </c>
      <c r="B242" s="177" t="s">
        <v>1076</v>
      </c>
      <c r="C242" s="178">
        <v>0</v>
      </c>
      <c r="D242" s="178">
        <v>0.6</v>
      </c>
    </row>
    <row r="243" spans="1:4" ht="27.75" customHeight="1">
      <c r="A243" s="176">
        <v>374</v>
      </c>
      <c r="B243" s="177" t="s">
        <v>1077</v>
      </c>
      <c r="C243" s="178">
        <v>0</v>
      </c>
      <c r="D243" s="178">
        <v>0.6</v>
      </c>
    </row>
    <row r="244" spans="1:4" ht="27.75" customHeight="1">
      <c r="A244" s="176">
        <v>375</v>
      </c>
      <c r="B244" s="177" t="s">
        <v>1078</v>
      </c>
      <c r="C244" s="178">
        <v>0</v>
      </c>
      <c r="D244" s="178">
        <v>0.6</v>
      </c>
    </row>
    <row r="245" spans="1:4" ht="27.75" customHeight="1">
      <c r="A245" s="176">
        <v>380</v>
      </c>
      <c r="B245" s="177" t="s">
        <v>1079</v>
      </c>
      <c r="C245" s="178">
        <v>0</v>
      </c>
      <c r="D245" s="178">
        <v>0.6</v>
      </c>
    </row>
    <row r="246" spans="1:4" ht="27.75" customHeight="1">
      <c r="A246" s="176">
        <v>381</v>
      </c>
      <c r="B246" s="177" t="s">
        <v>1080</v>
      </c>
      <c r="C246" s="178">
        <v>0</v>
      </c>
      <c r="D246" s="178">
        <v>0.6</v>
      </c>
    </row>
    <row r="247" spans="1:4" ht="27.75" customHeight="1">
      <c r="A247" s="176">
        <v>382</v>
      </c>
      <c r="B247" s="177" t="s">
        <v>1081</v>
      </c>
      <c r="C247" s="178">
        <v>0</v>
      </c>
      <c r="D247" s="178">
        <v>0.6</v>
      </c>
    </row>
    <row r="248" spans="1:4" ht="27.75" customHeight="1">
      <c r="A248" s="176">
        <v>383</v>
      </c>
      <c r="B248" s="177" t="s">
        <v>1082</v>
      </c>
      <c r="C248" s="178">
        <v>0</v>
      </c>
      <c r="D248" s="178">
        <v>0.6</v>
      </c>
    </row>
    <row r="249" spans="1:4" ht="27.75" customHeight="1">
      <c r="A249" s="176">
        <v>384</v>
      </c>
      <c r="B249" s="177" t="s">
        <v>1083</v>
      </c>
      <c r="C249" s="178">
        <v>0</v>
      </c>
      <c r="D249" s="178">
        <v>0.6</v>
      </c>
    </row>
    <row r="250" spans="1:4" ht="27.75" customHeight="1">
      <c r="A250" s="176">
        <v>385</v>
      </c>
      <c r="B250" s="177" t="s">
        <v>1084</v>
      </c>
      <c r="C250" s="178">
        <v>0</v>
      </c>
      <c r="D250" s="178">
        <v>0.6</v>
      </c>
    </row>
    <row r="251" spans="1:4" ht="27.75" customHeight="1">
      <c r="A251" s="176">
        <v>386</v>
      </c>
      <c r="B251" s="177" t="s">
        <v>1085</v>
      </c>
      <c r="C251" s="178">
        <v>0</v>
      </c>
      <c r="D251" s="178">
        <v>0.6</v>
      </c>
    </row>
    <row r="252" spans="1:4" ht="27.75" customHeight="1">
      <c r="A252" s="176">
        <v>387</v>
      </c>
      <c r="B252" s="177" t="s">
        <v>1086</v>
      </c>
      <c r="C252" s="178">
        <v>0</v>
      </c>
      <c r="D252" s="178">
        <v>0.6</v>
      </c>
    </row>
    <row r="253" spans="1:4" ht="27.75" customHeight="1">
      <c r="A253" s="176">
        <v>388</v>
      </c>
      <c r="B253" s="177" t="s">
        <v>1087</v>
      </c>
      <c r="C253" s="178">
        <v>0</v>
      </c>
      <c r="D253" s="178">
        <v>0.6</v>
      </c>
    </row>
    <row r="254" spans="1:4" ht="27.75" customHeight="1">
      <c r="A254" s="176">
        <v>389</v>
      </c>
      <c r="B254" s="177" t="s">
        <v>1088</v>
      </c>
      <c r="C254" s="178">
        <v>0</v>
      </c>
      <c r="D254" s="178">
        <v>0.6</v>
      </c>
    </row>
    <row r="255" spans="1:4" ht="27.75" customHeight="1">
      <c r="A255" s="176">
        <v>390</v>
      </c>
      <c r="B255" s="177" t="s">
        <v>1089</v>
      </c>
      <c r="C255" s="178">
        <v>0</v>
      </c>
      <c r="D255" s="178">
        <v>0.6</v>
      </c>
    </row>
    <row r="256" spans="1:4" ht="27.75" customHeight="1">
      <c r="A256" s="176">
        <v>391</v>
      </c>
      <c r="B256" s="177" t="s">
        <v>1090</v>
      </c>
      <c r="C256" s="178">
        <v>0</v>
      </c>
      <c r="D256" s="178">
        <v>0.6</v>
      </c>
    </row>
    <row r="257" spans="1:4" ht="27.75" customHeight="1">
      <c r="A257" s="176">
        <v>397</v>
      </c>
      <c r="B257" s="177" t="s">
        <v>1091</v>
      </c>
      <c r="C257" s="178">
        <v>0</v>
      </c>
      <c r="D257" s="178">
        <v>0.6</v>
      </c>
    </row>
    <row r="258" spans="1:4" ht="27.75" customHeight="1">
      <c r="A258" s="176">
        <v>400</v>
      </c>
      <c r="B258" s="177" t="s">
        <v>1092</v>
      </c>
      <c r="C258" s="178">
        <v>0</v>
      </c>
      <c r="D258" s="178">
        <v>0</v>
      </c>
    </row>
    <row r="259" spans="1:4" ht="27.75" customHeight="1">
      <c r="A259" s="176">
        <v>401</v>
      </c>
      <c r="B259" s="177" t="s">
        <v>1093</v>
      </c>
      <c r="C259" s="178">
        <v>0</v>
      </c>
      <c r="D259" s="178">
        <v>0</v>
      </c>
    </row>
    <row r="260" spans="1:4" ht="27.75" customHeight="1">
      <c r="A260" s="176">
        <v>402</v>
      </c>
      <c r="B260" s="177" t="s">
        <v>1094</v>
      </c>
      <c r="C260" s="178">
        <v>0</v>
      </c>
      <c r="D260" s="178">
        <v>0</v>
      </c>
    </row>
    <row r="261" spans="1:4" ht="27.75" customHeight="1">
      <c r="A261" s="176">
        <v>403</v>
      </c>
      <c r="B261" s="177" t="s">
        <v>1095</v>
      </c>
      <c r="C261" s="178">
        <v>0</v>
      </c>
      <c r="D261" s="178">
        <v>0</v>
      </c>
    </row>
    <row r="262" spans="1:4" ht="27.75" customHeight="1">
      <c r="A262" s="176">
        <v>404</v>
      </c>
      <c r="B262" s="177" t="s">
        <v>1096</v>
      </c>
      <c r="C262" s="178">
        <v>0</v>
      </c>
      <c r="D262" s="178">
        <v>0</v>
      </c>
    </row>
    <row r="263" spans="1:4" ht="27.75" customHeight="1">
      <c r="A263" s="176">
        <v>405</v>
      </c>
      <c r="B263" s="177" t="s">
        <v>1097</v>
      </c>
      <c r="C263" s="178">
        <v>0</v>
      </c>
      <c r="D263" s="178">
        <v>0</v>
      </c>
    </row>
    <row r="264" spans="1:4" ht="27.75" customHeight="1">
      <c r="A264" s="176">
        <v>406</v>
      </c>
      <c r="B264" s="177" t="s">
        <v>1098</v>
      </c>
      <c r="C264" s="178">
        <v>0</v>
      </c>
      <c r="D264" s="178">
        <v>0</v>
      </c>
    </row>
    <row r="265" spans="1:4" ht="27.75" customHeight="1">
      <c r="A265" s="176">
        <v>407</v>
      </c>
      <c r="B265" s="177" t="s">
        <v>1099</v>
      </c>
      <c r="C265" s="178">
        <v>0</v>
      </c>
      <c r="D265" s="178">
        <v>0</v>
      </c>
    </row>
    <row r="266" spans="1:4" ht="27.75" customHeight="1">
      <c r="A266" s="176">
        <v>408</v>
      </c>
      <c r="B266" s="177" t="s">
        <v>1100</v>
      </c>
      <c r="C266" s="178">
        <v>0</v>
      </c>
      <c r="D266" s="178">
        <v>0</v>
      </c>
    </row>
    <row r="267" spans="1:4" ht="27.75" customHeight="1">
      <c r="A267" s="176">
        <v>409</v>
      </c>
      <c r="B267" s="177" t="s">
        <v>1101</v>
      </c>
      <c r="C267" s="178">
        <v>0</v>
      </c>
      <c r="D267" s="178">
        <v>0</v>
      </c>
    </row>
    <row r="268" spans="1:4" ht="27.75" customHeight="1">
      <c r="A268" s="176">
        <v>410</v>
      </c>
      <c r="B268" s="177" t="s">
        <v>1102</v>
      </c>
      <c r="C268" s="178">
        <v>0</v>
      </c>
      <c r="D268" s="178">
        <v>0</v>
      </c>
    </row>
    <row r="269" spans="1:4" ht="27.75" customHeight="1">
      <c r="A269" s="176">
        <v>411</v>
      </c>
      <c r="B269" s="177" t="s">
        <v>1103</v>
      </c>
      <c r="C269" s="178">
        <v>0</v>
      </c>
      <c r="D269" s="178">
        <v>0</v>
      </c>
    </row>
    <row r="270" spans="1:4" ht="27.75" customHeight="1">
      <c r="A270" s="176">
        <v>412</v>
      </c>
      <c r="B270" s="177" t="s">
        <v>1104</v>
      </c>
      <c r="C270" s="178">
        <v>0</v>
      </c>
      <c r="D270" s="178">
        <v>0</v>
      </c>
    </row>
    <row r="271" spans="1:4" ht="27.75" customHeight="1">
      <c r="A271" s="176">
        <v>417</v>
      </c>
      <c r="B271" s="177" t="s">
        <v>1105</v>
      </c>
      <c r="C271" s="178">
        <v>0</v>
      </c>
      <c r="D271" s="178">
        <v>0</v>
      </c>
    </row>
    <row r="272" spans="1:4" ht="27.75" customHeight="1">
      <c r="A272" s="176">
        <v>418</v>
      </c>
      <c r="B272" s="177" t="s">
        <v>1106</v>
      </c>
      <c r="C272" s="178">
        <v>0</v>
      </c>
      <c r="D272" s="178">
        <v>0</v>
      </c>
    </row>
    <row r="273" spans="1:4" ht="27.75" customHeight="1">
      <c r="A273" s="176">
        <v>419</v>
      </c>
      <c r="B273" s="177" t="s">
        <v>1107</v>
      </c>
      <c r="C273" s="178">
        <v>0</v>
      </c>
      <c r="D273" s="178">
        <v>0</v>
      </c>
    </row>
    <row r="274" spans="1:4" ht="27.75" customHeight="1">
      <c r="A274" s="176">
        <v>421</v>
      </c>
      <c r="B274" s="177" t="s">
        <v>1108</v>
      </c>
      <c r="C274" s="178">
        <v>0</v>
      </c>
      <c r="D274" s="178">
        <v>0.6</v>
      </c>
    </row>
    <row r="275" spans="1:4" ht="27.75" customHeight="1">
      <c r="A275" s="176">
        <v>422</v>
      </c>
      <c r="B275" s="177" t="s">
        <v>1109</v>
      </c>
      <c r="C275" s="178">
        <v>0</v>
      </c>
      <c r="D275" s="178">
        <v>0</v>
      </c>
    </row>
    <row r="276" spans="1:4" ht="27.75" customHeight="1">
      <c r="A276" s="176">
        <v>423</v>
      </c>
      <c r="B276" s="177" t="s">
        <v>1110</v>
      </c>
      <c r="C276" s="178">
        <v>0</v>
      </c>
      <c r="D276" s="178">
        <v>0.6</v>
      </c>
    </row>
    <row r="277" spans="1:4" ht="27.75" customHeight="1">
      <c r="A277" s="176">
        <v>424</v>
      </c>
      <c r="B277" s="177" t="s">
        <v>1111</v>
      </c>
      <c r="C277" s="178">
        <v>0</v>
      </c>
      <c r="D277" s="178">
        <v>0.6</v>
      </c>
    </row>
    <row r="278" spans="1:4" ht="27.75" customHeight="1">
      <c r="A278" s="176">
        <v>425</v>
      </c>
      <c r="B278" s="177" t="s">
        <v>1112</v>
      </c>
      <c r="C278" s="178">
        <v>0</v>
      </c>
      <c r="D278" s="178">
        <v>0.6</v>
      </c>
    </row>
    <row r="279" spans="1:4" ht="27.75" customHeight="1">
      <c r="A279" s="176">
        <v>426</v>
      </c>
      <c r="B279" s="177" t="s">
        <v>1113</v>
      </c>
      <c r="C279" s="178">
        <v>0</v>
      </c>
      <c r="D279" s="178">
        <v>0</v>
      </c>
    </row>
    <row r="280" spans="1:4" ht="27.75" customHeight="1">
      <c r="A280" s="176">
        <v>427</v>
      </c>
      <c r="B280" s="177" t="s">
        <v>1114</v>
      </c>
      <c r="C280" s="178">
        <v>0</v>
      </c>
      <c r="D280" s="178">
        <v>0</v>
      </c>
    </row>
    <row r="281" spans="1:4" ht="27.75" customHeight="1">
      <c r="A281" s="176">
        <v>428</v>
      </c>
      <c r="B281" s="177" t="s">
        <v>1115</v>
      </c>
      <c r="C281" s="178">
        <v>0</v>
      </c>
      <c r="D281" s="178">
        <v>0</v>
      </c>
    </row>
    <row r="282" spans="1:4" ht="27.75" customHeight="1">
      <c r="A282" s="176">
        <v>429</v>
      </c>
      <c r="B282" s="177" t="s">
        <v>1116</v>
      </c>
      <c r="C282" s="178">
        <v>0</v>
      </c>
      <c r="D282" s="178">
        <v>0</v>
      </c>
    </row>
    <row r="283" spans="1:4" ht="27.75" customHeight="1">
      <c r="A283" s="176">
        <v>430</v>
      </c>
      <c r="B283" s="177" t="s">
        <v>1117</v>
      </c>
      <c r="C283" s="178">
        <v>0</v>
      </c>
      <c r="D283" s="178">
        <v>1.6080000000000001</v>
      </c>
    </row>
    <row r="284" spans="1:4" ht="27.75" customHeight="1">
      <c r="A284" s="176">
        <v>431</v>
      </c>
      <c r="B284" s="177" t="s">
        <v>1118</v>
      </c>
      <c r="C284" s="178">
        <v>0</v>
      </c>
      <c r="D284" s="178">
        <v>1.6080000000000001</v>
      </c>
    </row>
    <row r="285" spans="1:4" ht="27.75" customHeight="1">
      <c r="A285" s="176">
        <v>432</v>
      </c>
      <c r="B285" s="177" t="s">
        <v>1119</v>
      </c>
      <c r="C285" s="178">
        <v>0</v>
      </c>
      <c r="D285" s="178">
        <v>1.6080000000000001</v>
      </c>
    </row>
    <row r="286" spans="1:4" ht="27.75" customHeight="1">
      <c r="A286" s="176">
        <v>433</v>
      </c>
      <c r="B286" s="177" t="s">
        <v>1120</v>
      </c>
      <c r="C286" s="178">
        <v>0</v>
      </c>
      <c r="D286" s="178">
        <v>1.6080000000000001</v>
      </c>
    </row>
    <row r="287" spans="1:4" ht="27.75" customHeight="1">
      <c r="A287" s="176">
        <v>434</v>
      </c>
      <c r="B287" s="177" t="s">
        <v>1121</v>
      </c>
      <c r="C287" s="178">
        <v>0</v>
      </c>
      <c r="D287" s="178">
        <v>1.6080000000000001</v>
      </c>
    </row>
    <row r="288" spans="1:4" ht="27.75" customHeight="1">
      <c r="A288" s="176">
        <v>435</v>
      </c>
      <c r="B288" s="177" t="s">
        <v>1122</v>
      </c>
      <c r="C288" s="178">
        <v>0</v>
      </c>
      <c r="D288" s="178">
        <v>1.6080000000000001</v>
      </c>
    </row>
    <row r="289" spans="1:4" ht="27.75" customHeight="1">
      <c r="A289" s="176">
        <v>436</v>
      </c>
      <c r="B289" s="177" t="s">
        <v>1123</v>
      </c>
      <c r="C289" s="178">
        <v>0</v>
      </c>
      <c r="D289" s="178">
        <v>1.6080000000000001</v>
      </c>
    </row>
    <row r="290" spans="1:4" ht="27.75" customHeight="1">
      <c r="A290" s="176">
        <v>437</v>
      </c>
      <c r="B290" s="177" t="s">
        <v>1124</v>
      </c>
      <c r="C290" s="178">
        <v>0</v>
      </c>
      <c r="D290" s="178">
        <v>3.6259999999999999</v>
      </c>
    </row>
    <row r="291" spans="1:4" ht="27.75" customHeight="1">
      <c r="A291" s="176">
        <v>438</v>
      </c>
      <c r="B291" s="177" t="s">
        <v>1125</v>
      </c>
      <c r="C291" s="178">
        <v>0</v>
      </c>
      <c r="D291" s="178">
        <v>3.6259999999999999</v>
      </c>
    </row>
    <row r="292" spans="1:4" ht="27.75" customHeight="1">
      <c r="A292" s="176">
        <v>439</v>
      </c>
      <c r="B292" s="177" t="s">
        <v>1126</v>
      </c>
      <c r="C292" s="178">
        <v>0</v>
      </c>
      <c r="D292" s="178">
        <v>3.6259999999999999</v>
      </c>
    </row>
    <row r="293" spans="1:4" ht="27.75" customHeight="1">
      <c r="A293" s="176">
        <v>440</v>
      </c>
      <c r="B293" s="177" t="s">
        <v>1127</v>
      </c>
      <c r="C293" s="178">
        <v>0</v>
      </c>
      <c r="D293" s="178">
        <v>3.6259999999999999</v>
      </c>
    </row>
    <row r="294" spans="1:4" ht="27.75" customHeight="1">
      <c r="A294" s="176">
        <v>441</v>
      </c>
      <c r="B294" s="177" t="s">
        <v>1128</v>
      </c>
      <c r="C294" s="178">
        <v>0</v>
      </c>
      <c r="D294" s="178">
        <v>3.6259999999999999</v>
      </c>
    </row>
    <row r="295" spans="1:4" ht="27.75" customHeight="1">
      <c r="A295" s="176">
        <v>442</v>
      </c>
      <c r="B295" s="177" t="s">
        <v>1129</v>
      </c>
      <c r="C295" s="178">
        <v>0</v>
      </c>
      <c r="D295" s="178">
        <v>3.6259999999999999</v>
      </c>
    </row>
    <row r="296" spans="1:4" ht="27.75" customHeight="1">
      <c r="A296" s="176">
        <v>443</v>
      </c>
      <c r="B296" s="177" t="s">
        <v>1130</v>
      </c>
      <c r="C296" s="178">
        <v>0</v>
      </c>
      <c r="D296" s="178">
        <v>3.6259999999999999</v>
      </c>
    </row>
    <row r="297" spans="1:4" ht="27.75" customHeight="1">
      <c r="A297" s="176">
        <v>445</v>
      </c>
      <c r="B297" s="177" t="s">
        <v>1131</v>
      </c>
      <c r="C297" s="178">
        <v>10.087999999999999</v>
      </c>
      <c r="D297" s="178">
        <v>1.6080000000000001</v>
      </c>
    </row>
    <row r="298" spans="1:4" ht="27.75" customHeight="1">
      <c r="A298" s="176">
        <v>446</v>
      </c>
      <c r="B298" s="177" t="s">
        <v>1132</v>
      </c>
      <c r="C298" s="178">
        <v>0</v>
      </c>
      <c r="D298" s="178">
        <v>0</v>
      </c>
    </row>
    <row r="299" spans="1:4" ht="27.75" customHeight="1">
      <c r="A299" s="176">
        <v>447</v>
      </c>
      <c r="B299" s="177" t="s">
        <v>1133</v>
      </c>
      <c r="C299" s="178">
        <v>0</v>
      </c>
      <c r="D299" s="178">
        <v>0</v>
      </c>
    </row>
    <row r="300" spans="1:4" ht="27.75" customHeight="1">
      <c r="A300" s="176">
        <v>448</v>
      </c>
      <c r="B300" s="177" t="s">
        <v>1134</v>
      </c>
      <c r="C300" s="178">
        <v>0</v>
      </c>
      <c r="D300" s="178">
        <v>1.6080000000000001</v>
      </c>
    </row>
    <row r="301" spans="1:4" ht="27.75" customHeight="1">
      <c r="A301" s="176">
        <v>449</v>
      </c>
      <c r="B301" s="177" t="s">
        <v>1135</v>
      </c>
      <c r="C301" s="178">
        <v>0</v>
      </c>
      <c r="D301" s="178">
        <v>0</v>
      </c>
    </row>
    <row r="302" spans="1:4" ht="27.75" customHeight="1">
      <c r="A302" s="176">
        <v>450</v>
      </c>
      <c r="B302" s="177" t="s">
        <v>1136</v>
      </c>
      <c r="C302" s="178">
        <v>0</v>
      </c>
      <c r="D302" s="178">
        <v>1.6080000000000001</v>
      </c>
    </row>
    <row r="303" spans="1:4" ht="27.75" customHeight="1">
      <c r="A303" s="176">
        <v>451</v>
      </c>
      <c r="B303" s="177" t="s">
        <v>1137</v>
      </c>
      <c r="C303" s="178">
        <v>0</v>
      </c>
      <c r="D303" s="178">
        <v>1.6080000000000001</v>
      </c>
    </row>
    <row r="304" spans="1:4" ht="27.75" customHeight="1">
      <c r="A304" s="176">
        <v>452</v>
      </c>
      <c r="B304" s="177" t="s">
        <v>1138</v>
      </c>
      <c r="C304" s="178">
        <v>0</v>
      </c>
      <c r="D304" s="178">
        <v>0</v>
      </c>
    </row>
    <row r="305" spans="1:4" ht="27.75" customHeight="1">
      <c r="A305" s="176">
        <v>453</v>
      </c>
      <c r="B305" s="177" t="s">
        <v>1139</v>
      </c>
      <c r="C305" s="178">
        <v>0</v>
      </c>
      <c r="D305" s="178">
        <v>0</v>
      </c>
    </row>
    <row r="306" spans="1:4" ht="27.75" customHeight="1">
      <c r="A306" s="176">
        <v>455</v>
      </c>
      <c r="B306" s="177" t="s">
        <v>1140</v>
      </c>
      <c r="C306" s="178">
        <v>0</v>
      </c>
      <c r="D306" s="178">
        <v>1.6080000000000001</v>
      </c>
    </row>
    <row r="307" spans="1:4" ht="27.75" customHeight="1">
      <c r="A307" s="176">
        <v>456</v>
      </c>
      <c r="B307" s="177" t="s">
        <v>1141</v>
      </c>
      <c r="C307" s="178">
        <v>0</v>
      </c>
      <c r="D307" s="178">
        <v>1.6080000000000001</v>
      </c>
    </row>
    <row r="308" spans="1:4" ht="27.75" customHeight="1">
      <c r="A308" s="176">
        <v>457</v>
      </c>
      <c r="B308" s="177" t="s">
        <v>1142</v>
      </c>
      <c r="C308" s="178">
        <v>0</v>
      </c>
      <c r="D308" s="178">
        <v>1.6080000000000001</v>
      </c>
    </row>
    <row r="309" spans="1:4" ht="27.75" customHeight="1">
      <c r="A309" s="176">
        <v>458</v>
      </c>
      <c r="B309" s="177" t="s">
        <v>1143</v>
      </c>
      <c r="C309" s="178">
        <v>0</v>
      </c>
      <c r="D309" s="178">
        <v>1.6080000000000001</v>
      </c>
    </row>
    <row r="310" spans="1:4" ht="27.75" customHeight="1">
      <c r="A310" s="176">
        <v>459</v>
      </c>
      <c r="B310" s="177" t="s">
        <v>1144</v>
      </c>
      <c r="C310" s="178">
        <v>0</v>
      </c>
      <c r="D310" s="178">
        <v>1.6080000000000001</v>
      </c>
    </row>
    <row r="311" spans="1:4" ht="27.75" customHeight="1">
      <c r="A311" s="176">
        <v>460</v>
      </c>
      <c r="B311" s="177" t="s">
        <v>1145</v>
      </c>
      <c r="C311" s="178">
        <v>0</v>
      </c>
      <c r="D311" s="178">
        <v>1.6080000000000001</v>
      </c>
    </row>
    <row r="312" spans="1:4" ht="27.75" customHeight="1">
      <c r="A312" s="176">
        <v>461</v>
      </c>
      <c r="B312" s="177" t="s">
        <v>1146</v>
      </c>
      <c r="C312" s="178">
        <v>0</v>
      </c>
      <c r="D312" s="178">
        <v>1.6080000000000001</v>
      </c>
    </row>
    <row r="313" spans="1:4" ht="27.75" customHeight="1">
      <c r="A313" s="176">
        <v>462</v>
      </c>
      <c r="B313" s="177" t="s">
        <v>1147</v>
      </c>
      <c r="C313" s="178">
        <v>0</v>
      </c>
      <c r="D313" s="178">
        <v>1.6080000000000001</v>
      </c>
    </row>
    <row r="314" spans="1:4" ht="27.75" customHeight="1">
      <c r="A314" s="176">
        <v>463</v>
      </c>
      <c r="B314" s="177" t="s">
        <v>1148</v>
      </c>
      <c r="C314" s="178">
        <v>0</v>
      </c>
      <c r="D314" s="178">
        <v>3.6259999999999999</v>
      </c>
    </row>
    <row r="315" spans="1:4" ht="27.75" customHeight="1">
      <c r="A315" s="176">
        <v>464</v>
      </c>
      <c r="B315" s="177" t="s">
        <v>1149</v>
      </c>
      <c r="C315" s="178">
        <v>0</v>
      </c>
      <c r="D315" s="178">
        <v>3.6259999999999999</v>
      </c>
    </row>
    <row r="316" spans="1:4" ht="27.75" customHeight="1">
      <c r="A316" s="176">
        <v>465</v>
      </c>
      <c r="B316" s="177" t="s">
        <v>1150</v>
      </c>
      <c r="C316" s="178">
        <v>0</v>
      </c>
      <c r="D316" s="178">
        <v>3.6259999999999999</v>
      </c>
    </row>
    <row r="317" spans="1:4" ht="27.75" customHeight="1">
      <c r="A317" s="176">
        <v>466</v>
      </c>
      <c r="B317" s="177" t="s">
        <v>1151</v>
      </c>
      <c r="C317" s="178">
        <v>0</v>
      </c>
      <c r="D317" s="178">
        <v>3.6259999999999999</v>
      </c>
    </row>
    <row r="318" spans="1:4" ht="27.75" customHeight="1">
      <c r="A318" s="176">
        <v>467</v>
      </c>
      <c r="B318" s="177" t="s">
        <v>1152</v>
      </c>
      <c r="C318" s="178">
        <v>0</v>
      </c>
      <c r="D318" s="178">
        <v>3.6259999999999999</v>
      </c>
    </row>
    <row r="319" spans="1:4" ht="27.75" customHeight="1">
      <c r="A319" s="176">
        <v>468</v>
      </c>
      <c r="B319" s="177" t="s">
        <v>1153</v>
      </c>
      <c r="C319" s="178">
        <v>0</v>
      </c>
      <c r="D319" s="178">
        <v>3.6259999999999999</v>
      </c>
    </row>
    <row r="320" spans="1:4" ht="27.75" customHeight="1">
      <c r="A320" s="176">
        <v>469</v>
      </c>
      <c r="B320" s="177" t="s">
        <v>1154</v>
      </c>
      <c r="C320" s="178">
        <v>0</v>
      </c>
      <c r="D320" s="178">
        <v>0</v>
      </c>
    </row>
    <row r="321" spans="1:4" ht="27.75" customHeight="1">
      <c r="A321" s="176">
        <v>470</v>
      </c>
      <c r="B321" s="177" t="s">
        <v>1155</v>
      </c>
      <c r="C321" s="178">
        <v>0</v>
      </c>
      <c r="D321" s="178">
        <v>0</v>
      </c>
    </row>
    <row r="322" spans="1:4" ht="27.75" customHeight="1">
      <c r="A322" s="176">
        <v>471</v>
      </c>
      <c r="B322" s="177" t="s">
        <v>1156</v>
      </c>
      <c r="C322" s="178">
        <v>0</v>
      </c>
      <c r="D322" s="178">
        <v>0</v>
      </c>
    </row>
    <row r="323" spans="1:4" ht="27.75" customHeight="1">
      <c r="A323" s="176">
        <v>472</v>
      </c>
      <c r="B323" s="177" t="s">
        <v>1157</v>
      </c>
      <c r="C323" s="178">
        <v>0</v>
      </c>
      <c r="D323" s="178">
        <v>0</v>
      </c>
    </row>
    <row r="324" spans="1:4" ht="27.75" customHeight="1">
      <c r="A324" s="176">
        <v>473</v>
      </c>
      <c r="B324" s="177" t="s">
        <v>1158</v>
      </c>
      <c r="C324" s="178">
        <v>0</v>
      </c>
      <c r="D324" s="178">
        <v>0</v>
      </c>
    </row>
    <row r="325" spans="1:4" ht="27.75" customHeight="1">
      <c r="A325" s="176">
        <v>474</v>
      </c>
      <c r="B325" s="177" t="s">
        <v>1159</v>
      </c>
      <c r="C325" s="178">
        <v>0</v>
      </c>
      <c r="D325" s="178">
        <v>2.1669999999999998</v>
      </c>
    </row>
    <row r="326" spans="1:4" ht="27.75" customHeight="1">
      <c r="A326" s="176">
        <v>475</v>
      </c>
      <c r="B326" s="177" t="s">
        <v>1160</v>
      </c>
      <c r="C326" s="178">
        <v>0</v>
      </c>
      <c r="D326" s="178">
        <v>0</v>
      </c>
    </row>
    <row r="327" spans="1:4" ht="27.75" customHeight="1">
      <c r="A327" s="176">
        <v>476</v>
      </c>
      <c r="B327" s="177" t="s">
        <v>1161</v>
      </c>
      <c r="C327" s="178">
        <v>0</v>
      </c>
      <c r="D327" s="178">
        <v>0</v>
      </c>
    </row>
    <row r="328" spans="1:4" ht="27.75" customHeight="1">
      <c r="A328" s="176">
        <v>477</v>
      </c>
      <c r="B328" s="177" t="s">
        <v>1162</v>
      </c>
      <c r="C328" s="178">
        <v>0</v>
      </c>
      <c r="D328" s="178">
        <v>0</v>
      </c>
    </row>
    <row r="329" spans="1:4" ht="27.75" customHeight="1">
      <c r="A329" s="176">
        <v>478</v>
      </c>
      <c r="B329" s="177" t="s">
        <v>1163</v>
      </c>
      <c r="C329" s="178">
        <v>0</v>
      </c>
      <c r="D329" s="178">
        <v>0</v>
      </c>
    </row>
    <row r="330" spans="1:4" ht="27.75" customHeight="1">
      <c r="A330" s="176">
        <v>479</v>
      </c>
      <c r="B330" s="177" t="s">
        <v>1164</v>
      </c>
      <c r="C330" s="178">
        <v>0</v>
      </c>
      <c r="D330" s="178">
        <v>0</v>
      </c>
    </row>
    <row r="331" spans="1:4" ht="27.75" customHeight="1">
      <c r="A331" s="176">
        <v>480</v>
      </c>
      <c r="B331" s="177" t="s">
        <v>1165</v>
      </c>
      <c r="C331" s="178">
        <v>0</v>
      </c>
      <c r="D331" s="178">
        <v>0</v>
      </c>
    </row>
    <row r="332" spans="1:4" ht="27.75" customHeight="1">
      <c r="A332" s="176">
        <v>481</v>
      </c>
      <c r="B332" s="177" t="s">
        <v>1166</v>
      </c>
      <c r="C332" s="178">
        <v>0</v>
      </c>
      <c r="D332" s="178">
        <v>0</v>
      </c>
    </row>
    <row r="333" spans="1:4" ht="27.75" customHeight="1">
      <c r="A333" s="176">
        <v>482</v>
      </c>
      <c r="B333" s="177" t="s">
        <v>1167</v>
      </c>
      <c r="C333" s="178">
        <v>0</v>
      </c>
      <c r="D333" s="178">
        <v>0</v>
      </c>
    </row>
    <row r="334" spans="1:4" ht="27.75" customHeight="1">
      <c r="A334" s="176">
        <v>483</v>
      </c>
      <c r="B334" s="177" t="s">
        <v>1168</v>
      </c>
      <c r="C334" s="178">
        <v>0</v>
      </c>
      <c r="D334" s="178">
        <v>0</v>
      </c>
    </row>
    <row r="335" spans="1:4" ht="27.75" customHeight="1">
      <c r="A335" s="176">
        <v>484</v>
      </c>
      <c r="B335" s="177" t="s">
        <v>1169</v>
      </c>
      <c r="C335" s="178">
        <v>0</v>
      </c>
      <c r="D335" s="178">
        <v>0</v>
      </c>
    </row>
    <row r="336" spans="1:4" ht="27.75" customHeight="1">
      <c r="A336" s="176">
        <v>485</v>
      </c>
      <c r="B336" s="177" t="s">
        <v>1170</v>
      </c>
      <c r="C336" s="178">
        <v>0</v>
      </c>
      <c r="D336" s="178">
        <v>0</v>
      </c>
    </row>
    <row r="337" spans="1:4" ht="27.75" customHeight="1">
      <c r="A337" s="176">
        <v>486</v>
      </c>
      <c r="B337" s="177" t="s">
        <v>1171</v>
      </c>
      <c r="C337" s="178">
        <v>0</v>
      </c>
      <c r="D337" s="178">
        <v>2.1669999999999998</v>
      </c>
    </row>
    <row r="338" spans="1:4" ht="27.75" customHeight="1">
      <c r="A338" s="176">
        <v>487</v>
      </c>
      <c r="B338" s="177" t="s">
        <v>1172</v>
      </c>
      <c r="C338" s="178">
        <v>0</v>
      </c>
      <c r="D338" s="178">
        <v>2.1669999999999998</v>
      </c>
    </row>
    <row r="339" spans="1:4" ht="27.75" customHeight="1">
      <c r="A339" s="176">
        <v>488</v>
      </c>
      <c r="B339" s="177" t="s">
        <v>1173</v>
      </c>
      <c r="C339" s="178">
        <v>0</v>
      </c>
      <c r="D339" s="178">
        <v>2.1669999999999998</v>
      </c>
    </row>
    <row r="340" spans="1:4" ht="27.75" customHeight="1">
      <c r="A340" s="176">
        <v>489</v>
      </c>
      <c r="B340" s="177" t="s">
        <v>1174</v>
      </c>
      <c r="C340" s="178">
        <v>0</v>
      </c>
      <c r="D340" s="178">
        <v>2.1669999999999998</v>
      </c>
    </row>
    <row r="341" spans="1:4" ht="27.75" customHeight="1">
      <c r="A341" s="176">
        <v>490</v>
      </c>
      <c r="B341" s="177" t="s">
        <v>1175</v>
      </c>
      <c r="C341" s="178">
        <v>0</v>
      </c>
      <c r="D341" s="178">
        <v>2.1669999999999998</v>
      </c>
    </row>
    <row r="342" spans="1:4" ht="27.75" customHeight="1">
      <c r="A342" s="176">
        <v>491</v>
      </c>
      <c r="B342" s="177" t="s">
        <v>1176</v>
      </c>
      <c r="C342" s="178">
        <v>0</v>
      </c>
      <c r="D342" s="178">
        <v>2.1669999999999998</v>
      </c>
    </row>
    <row r="343" spans="1:4" ht="27.75" customHeight="1">
      <c r="A343" s="176">
        <v>492</v>
      </c>
      <c r="B343" s="177" t="s">
        <v>1177</v>
      </c>
      <c r="C343" s="178">
        <v>0</v>
      </c>
      <c r="D343" s="178">
        <v>2.1669999999999998</v>
      </c>
    </row>
    <row r="344" spans="1:4" ht="27.75" customHeight="1">
      <c r="A344" s="176">
        <v>493</v>
      </c>
      <c r="B344" s="177" t="s">
        <v>1178</v>
      </c>
      <c r="C344" s="178">
        <v>0</v>
      </c>
      <c r="D344" s="178">
        <v>2.1669999999999998</v>
      </c>
    </row>
    <row r="345" spans="1:4" ht="27.75" customHeight="1">
      <c r="A345" s="176">
        <v>494</v>
      </c>
      <c r="B345" s="177" t="s">
        <v>1179</v>
      </c>
      <c r="C345" s="178">
        <v>0</v>
      </c>
      <c r="D345" s="178">
        <v>2.1669999999999998</v>
      </c>
    </row>
    <row r="346" spans="1:4" ht="27.75" customHeight="1">
      <c r="A346" s="176">
        <v>495</v>
      </c>
      <c r="B346" s="177" t="s">
        <v>1180</v>
      </c>
      <c r="C346" s="178">
        <v>0</v>
      </c>
      <c r="D346" s="178">
        <v>2.1669999999999998</v>
      </c>
    </row>
    <row r="347" spans="1:4" ht="27.75" customHeight="1">
      <c r="A347" s="176">
        <v>496</v>
      </c>
      <c r="B347" s="177" t="s">
        <v>1181</v>
      </c>
      <c r="C347" s="178">
        <v>0</v>
      </c>
      <c r="D347" s="178">
        <v>2.1669999999999998</v>
      </c>
    </row>
    <row r="348" spans="1:4" ht="27.75" customHeight="1">
      <c r="A348" s="176">
        <v>497</v>
      </c>
      <c r="B348" s="177" t="s">
        <v>1182</v>
      </c>
      <c r="C348" s="178">
        <v>0</v>
      </c>
      <c r="D348" s="178">
        <v>2.1669999999999998</v>
      </c>
    </row>
    <row r="349" spans="1:4" ht="27.75" customHeight="1">
      <c r="A349" s="176">
        <v>498</v>
      </c>
      <c r="B349" s="177" t="s">
        <v>1183</v>
      </c>
      <c r="C349" s="178">
        <v>0</v>
      </c>
      <c r="D349" s="178">
        <v>2.1669999999999998</v>
      </c>
    </row>
    <row r="350" spans="1:4" ht="27.75" customHeight="1">
      <c r="A350" s="176">
        <v>499</v>
      </c>
      <c r="B350" s="177" t="s">
        <v>1184</v>
      </c>
      <c r="C350" s="178">
        <v>0</v>
      </c>
      <c r="D350" s="178">
        <v>3.597</v>
      </c>
    </row>
    <row r="351" spans="1:4" ht="27.75" customHeight="1">
      <c r="A351" s="176">
        <v>500</v>
      </c>
      <c r="B351" s="177" t="s">
        <v>1185</v>
      </c>
      <c r="C351" s="178">
        <v>0</v>
      </c>
      <c r="D351" s="178">
        <v>0</v>
      </c>
    </row>
    <row r="352" spans="1:4" ht="27.75" customHeight="1">
      <c r="A352" s="176">
        <v>501</v>
      </c>
      <c r="B352" s="177" t="s">
        <v>1186</v>
      </c>
      <c r="C352" s="178">
        <v>0</v>
      </c>
      <c r="D352" s="178">
        <v>0</v>
      </c>
    </row>
    <row r="353" spans="1:4" ht="27.75" customHeight="1">
      <c r="A353" s="176">
        <v>502</v>
      </c>
      <c r="B353" s="177" t="s">
        <v>1187</v>
      </c>
      <c r="C353" s="178">
        <v>0</v>
      </c>
      <c r="D353" s="178">
        <v>0</v>
      </c>
    </row>
    <row r="354" spans="1:4" ht="27.75" customHeight="1">
      <c r="A354" s="176">
        <v>503</v>
      </c>
      <c r="B354" s="177" t="s">
        <v>1188</v>
      </c>
      <c r="C354" s="178">
        <v>0</v>
      </c>
      <c r="D354" s="178">
        <v>0</v>
      </c>
    </row>
    <row r="355" spans="1:4" ht="27.75" customHeight="1">
      <c r="A355" s="176">
        <v>504</v>
      </c>
      <c r="B355" s="177" t="s">
        <v>1189</v>
      </c>
      <c r="C355" s="178">
        <v>0</v>
      </c>
      <c r="D355" s="178">
        <v>0</v>
      </c>
    </row>
    <row r="356" spans="1:4" ht="27.75" customHeight="1">
      <c r="A356" s="176">
        <v>505</v>
      </c>
      <c r="B356" s="177" t="s">
        <v>1190</v>
      </c>
      <c r="C356" s="178">
        <v>0</v>
      </c>
      <c r="D356" s="178">
        <v>0</v>
      </c>
    </row>
    <row r="357" spans="1:4" ht="27.75" customHeight="1">
      <c r="A357" s="176">
        <v>506</v>
      </c>
      <c r="B357" s="177" t="s">
        <v>1191</v>
      </c>
      <c r="C357" s="178">
        <v>0</v>
      </c>
      <c r="D357" s="178">
        <v>0</v>
      </c>
    </row>
    <row r="358" spans="1:4" ht="27.75" customHeight="1">
      <c r="A358" s="176">
        <v>507</v>
      </c>
      <c r="B358" s="177" t="s">
        <v>1192</v>
      </c>
      <c r="C358" s="178">
        <v>0</v>
      </c>
      <c r="D358" s="178">
        <v>0</v>
      </c>
    </row>
    <row r="359" spans="1:4" ht="27.75" customHeight="1">
      <c r="A359" s="176">
        <v>508</v>
      </c>
      <c r="B359" s="177" t="s">
        <v>1193</v>
      </c>
      <c r="C359" s="178">
        <v>0</v>
      </c>
      <c r="D359" s="178">
        <v>0</v>
      </c>
    </row>
    <row r="360" spans="1:4" ht="27.75" customHeight="1">
      <c r="A360" s="176">
        <v>509</v>
      </c>
      <c r="B360" s="177" t="s">
        <v>1194</v>
      </c>
      <c r="C360" s="178">
        <v>0</v>
      </c>
      <c r="D360" s="178">
        <v>0</v>
      </c>
    </row>
    <row r="361" spans="1:4" ht="27.75" customHeight="1">
      <c r="A361" s="176">
        <v>510</v>
      </c>
      <c r="B361" s="177" t="s">
        <v>1195</v>
      </c>
      <c r="C361" s="178">
        <v>0</v>
      </c>
      <c r="D361" s="178">
        <v>0</v>
      </c>
    </row>
    <row r="362" spans="1:4" ht="27.75" customHeight="1">
      <c r="A362" s="176">
        <v>511</v>
      </c>
      <c r="B362" s="177" t="s">
        <v>1196</v>
      </c>
      <c r="C362" s="178">
        <v>0</v>
      </c>
      <c r="D362" s="178">
        <v>0</v>
      </c>
    </row>
    <row r="363" spans="1:4" ht="27.75" customHeight="1">
      <c r="A363" s="176">
        <v>512</v>
      </c>
      <c r="B363" s="177" t="s">
        <v>1197</v>
      </c>
      <c r="C363" s="178">
        <v>0</v>
      </c>
      <c r="D363" s="178">
        <v>0</v>
      </c>
    </row>
    <row r="364" spans="1:4" ht="27.75" customHeight="1">
      <c r="A364" s="176">
        <v>513</v>
      </c>
      <c r="B364" s="177" t="s">
        <v>1198</v>
      </c>
      <c r="C364" s="178">
        <v>0</v>
      </c>
      <c r="D364" s="178">
        <v>0</v>
      </c>
    </row>
    <row r="365" spans="1:4" ht="27.75" customHeight="1">
      <c r="A365" s="176">
        <v>514</v>
      </c>
      <c r="B365" s="177" t="s">
        <v>1199</v>
      </c>
      <c r="C365" s="178">
        <v>0</v>
      </c>
      <c r="D365" s="178">
        <v>2.1669999999999998</v>
      </c>
    </row>
    <row r="366" spans="1:4" ht="27.75" customHeight="1">
      <c r="A366" s="176">
        <v>515</v>
      </c>
      <c r="B366" s="177" t="s">
        <v>1200</v>
      </c>
      <c r="C366" s="178">
        <v>0</v>
      </c>
      <c r="D366" s="178">
        <v>3.597</v>
      </c>
    </row>
    <row r="367" spans="1:4" ht="27.75" customHeight="1">
      <c r="A367" s="176">
        <v>516</v>
      </c>
      <c r="B367" s="177" t="s">
        <v>1201</v>
      </c>
      <c r="C367" s="178">
        <v>0</v>
      </c>
      <c r="D367" s="178">
        <v>2.1669999999999998</v>
      </c>
    </row>
    <row r="368" spans="1:4" ht="27.75" customHeight="1">
      <c r="A368" s="176">
        <v>517</v>
      </c>
      <c r="B368" s="177" t="s">
        <v>1202</v>
      </c>
      <c r="C368" s="178">
        <v>0</v>
      </c>
      <c r="D368" s="178">
        <v>2.1669999999999998</v>
      </c>
    </row>
    <row r="369" spans="1:4" ht="27.75" customHeight="1">
      <c r="A369" s="176">
        <v>518</v>
      </c>
      <c r="B369" s="177" t="s">
        <v>1203</v>
      </c>
      <c r="C369" s="178">
        <v>0</v>
      </c>
      <c r="D369" s="178">
        <v>2.1669999999999998</v>
      </c>
    </row>
    <row r="370" spans="1:4" ht="27.75" customHeight="1">
      <c r="A370" s="176">
        <v>519</v>
      </c>
      <c r="B370" s="177" t="s">
        <v>1204</v>
      </c>
      <c r="C370" s="178">
        <v>0</v>
      </c>
      <c r="D370" s="178">
        <v>3.597</v>
      </c>
    </row>
    <row r="371" spans="1:4" ht="27.75" customHeight="1">
      <c r="A371" s="176">
        <v>520</v>
      </c>
      <c r="B371" s="177" t="s">
        <v>1205</v>
      </c>
      <c r="C371" s="178">
        <v>0</v>
      </c>
      <c r="D371" s="178">
        <v>3.597</v>
      </c>
    </row>
    <row r="372" spans="1:4" ht="27.75" customHeight="1">
      <c r="A372" s="176">
        <v>521</v>
      </c>
      <c r="B372" s="177" t="s">
        <v>1206</v>
      </c>
      <c r="C372" s="178">
        <v>0</v>
      </c>
      <c r="D372" s="178">
        <v>3.597</v>
      </c>
    </row>
    <row r="373" spans="1:4" ht="27.75" customHeight="1">
      <c r="A373" s="176">
        <v>522</v>
      </c>
      <c r="B373" s="177" t="s">
        <v>1207</v>
      </c>
      <c r="C373" s="178">
        <v>0</v>
      </c>
      <c r="D373" s="178">
        <v>3.597</v>
      </c>
    </row>
    <row r="374" spans="1:4" ht="27.75" customHeight="1">
      <c r="A374" s="176">
        <v>523</v>
      </c>
      <c r="B374" s="177" t="s">
        <v>1208</v>
      </c>
      <c r="C374" s="178">
        <v>0</v>
      </c>
      <c r="D374" s="178">
        <v>3.597</v>
      </c>
    </row>
    <row r="375" spans="1:4" ht="27.75" customHeight="1">
      <c r="A375" s="176">
        <v>524</v>
      </c>
      <c r="B375" s="177" t="s">
        <v>1209</v>
      </c>
      <c r="C375" s="178">
        <v>0</v>
      </c>
      <c r="D375" s="178">
        <v>3.597</v>
      </c>
    </row>
    <row r="376" spans="1:4" ht="27.75" customHeight="1">
      <c r="A376" s="176">
        <v>525</v>
      </c>
      <c r="B376" s="177" t="s">
        <v>1210</v>
      </c>
      <c r="C376" s="178">
        <v>0</v>
      </c>
      <c r="D376" s="178">
        <v>2.1669999999999998</v>
      </c>
    </row>
    <row r="377" spans="1:4" ht="27.75" customHeight="1">
      <c r="A377" s="176">
        <v>526</v>
      </c>
      <c r="B377" s="177" t="s">
        <v>1211</v>
      </c>
      <c r="C377" s="178">
        <v>0</v>
      </c>
      <c r="D377" s="178">
        <v>2.1669999999999998</v>
      </c>
    </row>
    <row r="378" spans="1:4" ht="27.75" customHeight="1">
      <c r="A378" s="176">
        <v>527</v>
      </c>
      <c r="B378" s="177" t="s">
        <v>1212</v>
      </c>
      <c r="C378" s="178">
        <v>0</v>
      </c>
      <c r="D378" s="178">
        <v>2.1669999999999998</v>
      </c>
    </row>
    <row r="379" spans="1:4" ht="27.75" customHeight="1">
      <c r="A379" s="176">
        <v>528</v>
      </c>
      <c r="B379" s="177" t="s">
        <v>1213</v>
      </c>
      <c r="C379" s="178">
        <v>0</v>
      </c>
      <c r="D379" s="178">
        <v>2.1669999999999998</v>
      </c>
    </row>
    <row r="380" spans="1:4" ht="27.75" customHeight="1">
      <c r="A380" s="176">
        <v>529</v>
      </c>
      <c r="B380" s="177" t="s">
        <v>1214</v>
      </c>
      <c r="C380" s="178">
        <v>0</v>
      </c>
      <c r="D380" s="178">
        <v>2.1669999999999998</v>
      </c>
    </row>
    <row r="381" spans="1:4" ht="27.75" customHeight="1">
      <c r="A381" s="176">
        <v>530</v>
      </c>
      <c r="B381" s="177" t="s">
        <v>1215</v>
      </c>
      <c r="C381" s="178">
        <v>0</v>
      </c>
      <c r="D381" s="178">
        <v>2.1669999999999998</v>
      </c>
    </row>
    <row r="382" spans="1:4" ht="27.75" customHeight="1">
      <c r="A382" s="176">
        <v>531</v>
      </c>
      <c r="B382" s="177" t="s">
        <v>1216</v>
      </c>
      <c r="C382" s="178">
        <v>0</v>
      </c>
      <c r="D382" s="178">
        <v>2.1669999999999998</v>
      </c>
    </row>
    <row r="383" spans="1:4" ht="27.75" customHeight="1">
      <c r="A383" s="176">
        <v>532</v>
      </c>
      <c r="B383" s="177" t="s">
        <v>1217</v>
      </c>
      <c r="C383" s="178">
        <v>0</v>
      </c>
      <c r="D383" s="178">
        <v>3.597</v>
      </c>
    </row>
    <row r="384" spans="1:4" ht="27.75" customHeight="1">
      <c r="A384" s="176">
        <v>533</v>
      </c>
      <c r="B384" s="177" t="s">
        <v>1218</v>
      </c>
      <c r="C384" s="178">
        <v>0</v>
      </c>
      <c r="D384" s="178">
        <v>3.0190000000000001</v>
      </c>
    </row>
    <row r="385" spans="1:4" ht="27.75" customHeight="1">
      <c r="A385" s="176">
        <v>534</v>
      </c>
      <c r="B385" s="177" t="s">
        <v>1219</v>
      </c>
      <c r="C385" s="178">
        <v>0</v>
      </c>
      <c r="D385" s="178">
        <v>3.0190000000000001</v>
      </c>
    </row>
    <row r="386" spans="1:4" ht="27.75" customHeight="1">
      <c r="A386" s="176">
        <v>535</v>
      </c>
      <c r="B386" s="177" t="s">
        <v>1220</v>
      </c>
      <c r="C386" s="178">
        <v>0</v>
      </c>
      <c r="D386" s="178">
        <v>3.0190000000000001</v>
      </c>
    </row>
    <row r="387" spans="1:4" ht="27.75" customHeight="1">
      <c r="A387" s="176">
        <v>536</v>
      </c>
      <c r="B387" s="177" t="s">
        <v>1221</v>
      </c>
      <c r="C387" s="178">
        <v>0</v>
      </c>
      <c r="D387" s="178">
        <v>3.0190000000000001</v>
      </c>
    </row>
    <row r="388" spans="1:4" ht="27.75" customHeight="1">
      <c r="A388" s="176">
        <v>537</v>
      </c>
      <c r="B388" s="177" t="s">
        <v>1222</v>
      </c>
      <c r="C388" s="178">
        <v>0</v>
      </c>
      <c r="D388" s="178">
        <v>3.0190000000000001</v>
      </c>
    </row>
    <row r="389" spans="1:4" ht="27.75" customHeight="1">
      <c r="A389" s="176">
        <v>538</v>
      </c>
      <c r="B389" s="177" t="s">
        <v>1223</v>
      </c>
      <c r="C389" s="178">
        <v>0</v>
      </c>
      <c r="D389" s="178">
        <v>4.0549999999999997</v>
      </c>
    </row>
    <row r="390" spans="1:4" ht="27.75" customHeight="1">
      <c r="A390" s="176">
        <v>539</v>
      </c>
      <c r="B390" s="177" t="s">
        <v>1224</v>
      </c>
      <c r="C390" s="178">
        <v>0</v>
      </c>
      <c r="D390" s="178">
        <v>3.0190000000000001</v>
      </c>
    </row>
    <row r="391" spans="1:4" ht="27.75" customHeight="1">
      <c r="A391" s="176">
        <v>540</v>
      </c>
      <c r="B391" s="177" t="s">
        <v>1225</v>
      </c>
      <c r="C391" s="178">
        <v>0</v>
      </c>
      <c r="D391" s="178">
        <v>3.0190000000000001</v>
      </c>
    </row>
    <row r="392" spans="1:4" ht="27.75" customHeight="1">
      <c r="A392" s="176">
        <v>541</v>
      </c>
      <c r="B392" s="177" t="s">
        <v>1226</v>
      </c>
      <c r="C392" s="178">
        <v>0</v>
      </c>
      <c r="D392" s="178">
        <v>3.0190000000000001</v>
      </c>
    </row>
    <row r="393" spans="1:4" ht="27.75" customHeight="1">
      <c r="A393" s="176">
        <v>542</v>
      </c>
      <c r="B393" s="177" t="s">
        <v>1227</v>
      </c>
      <c r="C393" s="178">
        <v>0</v>
      </c>
      <c r="D393" s="178">
        <v>3.0190000000000001</v>
      </c>
    </row>
    <row r="394" spans="1:4" ht="27.75" customHeight="1">
      <c r="A394" s="176">
        <v>543</v>
      </c>
      <c r="B394" s="177" t="s">
        <v>1228</v>
      </c>
      <c r="C394" s="178">
        <v>0</v>
      </c>
      <c r="D394" s="178">
        <v>3.0190000000000001</v>
      </c>
    </row>
    <row r="395" spans="1:4" ht="27.75" customHeight="1">
      <c r="A395" s="176">
        <v>546</v>
      </c>
      <c r="B395" s="177" t="s">
        <v>1229</v>
      </c>
      <c r="C395" s="178">
        <v>0</v>
      </c>
      <c r="D395" s="178">
        <v>2.1669999999999998</v>
      </c>
    </row>
    <row r="396" spans="1:4" ht="27.75" customHeight="1">
      <c r="A396" s="176">
        <v>547</v>
      </c>
      <c r="B396" s="177" t="s">
        <v>1230</v>
      </c>
      <c r="C396" s="178">
        <v>0</v>
      </c>
      <c r="D396" s="178">
        <v>2.1669999999999998</v>
      </c>
    </row>
    <row r="397" spans="1:4" ht="27.75" customHeight="1">
      <c r="A397" s="176">
        <v>548</v>
      </c>
      <c r="B397" s="177" t="s">
        <v>1231</v>
      </c>
      <c r="C397" s="178">
        <v>0</v>
      </c>
      <c r="D397" s="178">
        <v>2.1669999999999998</v>
      </c>
    </row>
    <row r="398" spans="1:4" ht="27.75" customHeight="1">
      <c r="A398" s="176">
        <v>549</v>
      </c>
      <c r="B398" s="177" t="s">
        <v>1232</v>
      </c>
      <c r="C398" s="178">
        <v>0</v>
      </c>
      <c r="D398" s="178">
        <v>2.1669999999999998</v>
      </c>
    </row>
    <row r="399" spans="1:4" ht="27.75" customHeight="1">
      <c r="A399" s="176">
        <v>550</v>
      </c>
      <c r="B399" s="177" t="s">
        <v>1233</v>
      </c>
      <c r="C399" s="178">
        <v>0</v>
      </c>
      <c r="D399" s="178">
        <v>2.1669999999999998</v>
      </c>
    </row>
    <row r="400" spans="1:4" ht="27.75" customHeight="1">
      <c r="A400" s="176">
        <v>551</v>
      </c>
      <c r="B400" s="177" t="s">
        <v>1234</v>
      </c>
      <c r="C400" s="178">
        <v>0</v>
      </c>
      <c r="D400" s="178">
        <v>2.1669999999999998</v>
      </c>
    </row>
    <row r="401" spans="1:4" ht="27.75" customHeight="1">
      <c r="A401" s="176">
        <v>552</v>
      </c>
      <c r="B401" s="177" t="s">
        <v>1235</v>
      </c>
      <c r="C401" s="178">
        <v>0</v>
      </c>
      <c r="D401" s="178">
        <v>2.1669999999999998</v>
      </c>
    </row>
    <row r="402" spans="1:4" ht="27.75" customHeight="1">
      <c r="A402" s="176">
        <v>553</v>
      </c>
      <c r="B402" s="177" t="s">
        <v>1236</v>
      </c>
      <c r="C402" s="178">
        <v>0</v>
      </c>
      <c r="D402" s="178">
        <v>2.1669999999999998</v>
      </c>
    </row>
    <row r="403" spans="1:4" ht="27.75" customHeight="1">
      <c r="A403" s="176">
        <v>554</v>
      </c>
      <c r="B403" s="177" t="s">
        <v>1237</v>
      </c>
      <c r="C403" s="178">
        <v>0</v>
      </c>
      <c r="D403" s="178">
        <v>2.1669999999999998</v>
      </c>
    </row>
    <row r="404" spans="1:4" ht="27.75" customHeight="1">
      <c r="A404" s="176">
        <v>555</v>
      </c>
      <c r="B404" s="177" t="s">
        <v>1238</v>
      </c>
      <c r="C404" s="178">
        <v>0</v>
      </c>
      <c r="D404" s="178">
        <v>2.1669999999999998</v>
      </c>
    </row>
    <row r="405" spans="1:4" ht="27.75" customHeight="1">
      <c r="A405" s="176">
        <v>556</v>
      </c>
      <c r="B405" s="177" t="s">
        <v>1239</v>
      </c>
      <c r="C405" s="178">
        <v>0</v>
      </c>
      <c r="D405" s="178">
        <v>2.1669999999999998</v>
      </c>
    </row>
    <row r="406" spans="1:4" ht="27.75" customHeight="1">
      <c r="A406" s="176">
        <v>557</v>
      </c>
      <c r="B406" s="177" t="s">
        <v>1240</v>
      </c>
      <c r="C406" s="178">
        <v>0</v>
      </c>
      <c r="D406" s="178">
        <v>3.9510000000000001</v>
      </c>
    </row>
    <row r="407" spans="1:4" ht="27.75" customHeight="1">
      <c r="A407" s="176">
        <v>558</v>
      </c>
      <c r="B407" s="177" t="s">
        <v>1241</v>
      </c>
      <c r="C407" s="178">
        <v>0</v>
      </c>
      <c r="D407" s="178">
        <v>3.9510000000000001</v>
      </c>
    </row>
    <row r="408" spans="1:4" ht="27.75" customHeight="1">
      <c r="A408" s="176">
        <v>559</v>
      </c>
      <c r="B408" s="177" t="s">
        <v>1242</v>
      </c>
      <c r="C408" s="178">
        <v>0</v>
      </c>
      <c r="D408" s="178">
        <v>3.9510000000000001</v>
      </c>
    </row>
    <row r="409" spans="1:4" ht="27.75" customHeight="1">
      <c r="A409" s="176">
        <v>560</v>
      </c>
      <c r="B409" s="177" t="s">
        <v>1243</v>
      </c>
      <c r="C409" s="178">
        <v>0</v>
      </c>
      <c r="D409" s="178">
        <v>2.1669999999999998</v>
      </c>
    </row>
    <row r="410" spans="1:4" ht="27.75" customHeight="1">
      <c r="A410" s="176">
        <v>561</v>
      </c>
      <c r="B410" s="177" t="s">
        <v>1244</v>
      </c>
      <c r="C410" s="178">
        <v>0</v>
      </c>
      <c r="D410" s="178">
        <v>3.9510000000000001</v>
      </c>
    </row>
    <row r="411" spans="1:4" ht="27.75" customHeight="1">
      <c r="A411" s="176">
        <v>562</v>
      </c>
      <c r="B411" s="177" t="s">
        <v>1245</v>
      </c>
      <c r="C411" s="178">
        <v>0</v>
      </c>
      <c r="D411" s="178">
        <v>3.9510000000000001</v>
      </c>
    </row>
    <row r="412" spans="1:4" ht="27.75" customHeight="1">
      <c r="A412" s="176">
        <v>563</v>
      </c>
      <c r="B412" s="177" t="s">
        <v>1246</v>
      </c>
      <c r="C412" s="178">
        <v>0</v>
      </c>
      <c r="D412" s="178">
        <v>2.1669999999999998</v>
      </c>
    </row>
    <row r="413" spans="1:4" ht="27.75" customHeight="1">
      <c r="A413" s="176">
        <v>564</v>
      </c>
      <c r="B413" s="177" t="s">
        <v>1247</v>
      </c>
      <c r="C413" s="178">
        <v>0</v>
      </c>
      <c r="D413" s="178">
        <v>4.0549999999999997</v>
      </c>
    </row>
    <row r="414" spans="1:4" ht="27.75" customHeight="1">
      <c r="A414" s="176">
        <v>565</v>
      </c>
      <c r="B414" s="177" t="s">
        <v>1248</v>
      </c>
      <c r="C414" s="178">
        <v>0</v>
      </c>
      <c r="D414" s="178">
        <v>4.0549999999999997</v>
      </c>
    </row>
    <row r="415" spans="1:4" ht="27.75" customHeight="1">
      <c r="A415" s="176">
        <v>566</v>
      </c>
      <c r="B415" s="177" t="s">
        <v>1249</v>
      </c>
      <c r="C415" s="178">
        <v>0</v>
      </c>
      <c r="D415" s="178">
        <v>4.0549999999999997</v>
      </c>
    </row>
    <row r="416" spans="1:4" ht="27.75" customHeight="1">
      <c r="A416" s="176">
        <v>567</v>
      </c>
      <c r="B416" s="177" t="s">
        <v>1250</v>
      </c>
      <c r="C416" s="178">
        <v>0</v>
      </c>
      <c r="D416" s="178">
        <v>4.0549999999999997</v>
      </c>
    </row>
    <row r="417" spans="1:4" ht="27.75" customHeight="1">
      <c r="A417" s="176">
        <v>568</v>
      </c>
      <c r="B417" s="177" t="s">
        <v>1251</v>
      </c>
      <c r="C417" s="178">
        <v>0</v>
      </c>
      <c r="D417" s="178">
        <v>4.0549999999999997</v>
      </c>
    </row>
    <row r="418" spans="1:4" ht="27.75" customHeight="1">
      <c r="A418" s="176">
        <v>569</v>
      </c>
      <c r="B418" s="177" t="s">
        <v>1252</v>
      </c>
      <c r="C418" s="178">
        <v>0</v>
      </c>
      <c r="D418" s="178">
        <v>4.0549999999999997</v>
      </c>
    </row>
    <row r="419" spans="1:4" ht="27.75" customHeight="1">
      <c r="A419" s="176">
        <v>572</v>
      </c>
      <c r="B419" s="177" t="s">
        <v>1253</v>
      </c>
      <c r="C419" s="178">
        <v>0</v>
      </c>
      <c r="D419" s="178">
        <v>2.1669999999999998</v>
      </c>
    </row>
    <row r="420" spans="1:4" ht="27.75" customHeight="1">
      <c r="A420" s="176">
        <v>573</v>
      </c>
      <c r="B420" s="177" t="s">
        <v>1254</v>
      </c>
      <c r="C420" s="178">
        <v>0</v>
      </c>
      <c r="D420" s="178">
        <v>2.1669999999999998</v>
      </c>
    </row>
    <row r="421" spans="1:4" ht="27.75" customHeight="1">
      <c r="A421" s="176">
        <v>574</v>
      </c>
      <c r="B421" s="177" t="s">
        <v>1255</v>
      </c>
      <c r="C421" s="178">
        <v>0</v>
      </c>
      <c r="D421" s="178">
        <v>2.1669999999999998</v>
      </c>
    </row>
    <row r="422" spans="1:4" ht="27.75" customHeight="1">
      <c r="A422" s="176">
        <v>575</v>
      </c>
      <c r="B422" s="177" t="s">
        <v>1256</v>
      </c>
      <c r="C422" s="178">
        <v>0</v>
      </c>
      <c r="D422" s="178">
        <v>2.1669999999999998</v>
      </c>
    </row>
    <row r="423" spans="1:4" ht="27.75" customHeight="1">
      <c r="A423" s="176">
        <v>576</v>
      </c>
      <c r="B423" s="177" t="s">
        <v>1257</v>
      </c>
      <c r="C423" s="178">
        <v>0</v>
      </c>
      <c r="D423" s="178">
        <v>0</v>
      </c>
    </row>
    <row r="424" spans="1:4" ht="27.75" customHeight="1">
      <c r="A424" s="176">
        <v>577</v>
      </c>
      <c r="B424" s="177" t="s">
        <v>1258</v>
      </c>
      <c r="C424" s="178">
        <v>0</v>
      </c>
      <c r="D424" s="178">
        <v>0</v>
      </c>
    </row>
    <row r="425" spans="1:4" ht="27.75" customHeight="1">
      <c r="A425" s="176">
        <v>578</v>
      </c>
      <c r="B425" s="177" t="s">
        <v>1259</v>
      </c>
      <c r="C425" s="178">
        <v>0</v>
      </c>
      <c r="D425" s="178">
        <v>0</v>
      </c>
    </row>
    <row r="426" spans="1:4" ht="27.75" customHeight="1">
      <c r="A426" s="176">
        <v>579</v>
      </c>
      <c r="B426" s="177" t="s">
        <v>1260</v>
      </c>
      <c r="C426" s="178">
        <v>0</v>
      </c>
      <c r="D426" s="178">
        <v>0</v>
      </c>
    </row>
    <row r="427" spans="1:4" ht="27.75" customHeight="1">
      <c r="A427" s="176">
        <v>580</v>
      </c>
      <c r="B427" s="177" t="s">
        <v>1261</v>
      </c>
      <c r="C427" s="178">
        <v>0</v>
      </c>
      <c r="D427" s="178">
        <v>0</v>
      </c>
    </row>
    <row r="428" spans="1:4" ht="27.75" customHeight="1">
      <c r="A428" s="176">
        <v>581</v>
      </c>
      <c r="B428" s="177" t="s">
        <v>1262</v>
      </c>
      <c r="C428" s="178">
        <v>0</v>
      </c>
      <c r="D428" s="178">
        <v>0</v>
      </c>
    </row>
    <row r="429" spans="1:4" ht="27.75" customHeight="1">
      <c r="A429" s="176">
        <v>582</v>
      </c>
      <c r="B429" s="177" t="s">
        <v>1263</v>
      </c>
      <c r="C429" s="178">
        <v>0</v>
      </c>
      <c r="D429" s="178">
        <v>0</v>
      </c>
    </row>
    <row r="430" spans="1:4" ht="27.75" customHeight="1">
      <c r="A430" s="176">
        <v>583</v>
      </c>
      <c r="B430" s="177" t="s">
        <v>1264</v>
      </c>
      <c r="C430" s="178">
        <v>0</v>
      </c>
      <c r="D430" s="178">
        <v>0</v>
      </c>
    </row>
    <row r="431" spans="1:4" ht="27.75" customHeight="1">
      <c r="A431" s="176">
        <v>584</v>
      </c>
      <c r="B431" s="177" t="s">
        <v>1265</v>
      </c>
      <c r="C431" s="178">
        <v>0</v>
      </c>
      <c r="D431" s="178">
        <v>0</v>
      </c>
    </row>
    <row r="432" spans="1:4" ht="27.75" customHeight="1">
      <c r="A432" s="176">
        <v>585</v>
      </c>
      <c r="B432" s="177" t="s">
        <v>1266</v>
      </c>
      <c r="C432" s="178">
        <v>0</v>
      </c>
      <c r="D432" s="178">
        <v>0</v>
      </c>
    </row>
    <row r="433" spans="1:4" ht="27.75" customHeight="1">
      <c r="A433" s="176">
        <v>586</v>
      </c>
      <c r="B433" s="177" t="s">
        <v>1267</v>
      </c>
      <c r="C433" s="178">
        <v>0</v>
      </c>
      <c r="D433" s="178">
        <v>0</v>
      </c>
    </row>
    <row r="434" spans="1:4" ht="27.75" customHeight="1">
      <c r="A434" s="176">
        <v>587</v>
      </c>
      <c r="B434" s="177" t="s">
        <v>1268</v>
      </c>
      <c r="C434" s="178">
        <v>0</v>
      </c>
      <c r="D434" s="178">
        <v>0</v>
      </c>
    </row>
    <row r="435" spans="1:4" ht="27.75" customHeight="1">
      <c r="A435" s="176">
        <v>589</v>
      </c>
      <c r="B435" s="177" t="s">
        <v>1269</v>
      </c>
      <c r="C435" s="178">
        <v>0</v>
      </c>
      <c r="D435" s="178">
        <v>0</v>
      </c>
    </row>
    <row r="436" spans="1:4" ht="27.75" customHeight="1">
      <c r="A436" s="176">
        <v>590</v>
      </c>
      <c r="B436" s="177" t="s">
        <v>1270</v>
      </c>
      <c r="C436" s="178">
        <v>0</v>
      </c>
      <c r="D436" s="178">
        <v>0</v>
      </c>
    </row>
    <row r="437" spans="1:4" ht="27.75" customHeight="1">
      <c r="A437" s="176">
        <v>591</v>
      </c>
      <c r="B437" s="177" t="s">
        <v>1271</v>
      </c>
      <c r="C437" s="178">
        <v>0</v>
      </c>
      <c r="D437" s="178">
        <v>0</v>
      </c>
    </row>
    <row r="438" spans="1:4" ht="27.75" customHeight="1">
      <c r="A438" s="176">
        <v>592</v>
      </c>
      <c r="B438" s="177" t="s">
        <v>1272</v>
      </c>
      <c r="C438" s="178">
        <v>0</v>
      </c>
      <c r="D438" s="178">
        <v>0</v>
      </c>
    </row>
    <row r="439" spans="1:4" ht="27.75" customHeight="1">
      <c r="A439" s="176">
        <v>593</v>
      </c>
      <c r="B439" s="177" t="s">
        <v>1273</v>
      </c>
      <c r="C439" s="178">
        <v>0</v>
      </c>
      <c r="D439" s="178">
        <v>0</v>
      </c>
    </row>
    <row r="440" spans="1:4" ht="27.75" customHeight="1">
      <c r="A440" s="176">
        <v>594</v>
      </c>
      <c r="B440" s="177" t="s">
        <v>1274</v>
      </c>
      <c r="C440" s="178">
        <v>0</v>
      </c>
      <c r="D440" s="178">
        <v>0</v>
      </c>
    </row>
    <row r="441" spans="1:4" ht="27.75" customHeight="1">
      <c r="A441" s="176">
        <v>596</v>
      </c>
      <c r="B441" s="177" t="s">
        <v>1275</v>
      </c>
      <c r="C441" s="178">
        <v>0</v>
      </c>
      <c r="D441" s="178">
        <v>0</v>
      </c>
    </row>
    <row r="442" spans="1:4" ht="27.75" customHeight="1">
      <c r="A442" s="176">
        <v>597</v>
      </c>
      <c r="B442" s="177" t="s">
        <v>1276</v>
      </c>
      <c r="C442" s="178">
        <v>0</v>
      </c>
      <c r="D442" s="178">
        <v>0</v>
      </c>
    </row>
    <row r="443" spans="1:4" ht="27.75" customHeight="1">
      <c r="A443" s="176">
        <v>598</v>
      </c>
      <c r="B443" s="177" t="s">
        <v>1277</v>
      </c>
      <c r="C443" s="178">
        <v>0</v>
      </c>
      <c r="D443" s="178">
        <v>0</v>
      </c>
    </row>
    <row r="444" spans="1:4" ht="27.75" customHeight="1">
      <c r="A444" s="176">
        <v>599</v>
      </c>
      <c r="B444" s="177" t="s">
        <v>1278</v>
      </c>
      <c r="C444" s="178">
        <v>0</v>
      </c>
      <c r="D444" s="178">
        <v>0</v>
      </c>
    </row>
    <row r="445" spans="1:4" ht="27.75" customHeight="1">
      <c r="A445" s="176">
        <v>600</v>
      </c>
      <c r="B445" s="177" t="s">
        <v>1279</v>
      </c>
      <c r="C445" s="178">
        <v>0</v>
      </c>
      <c r="D445" s="178">
        <v>0</v>
      </c>
    </row>
    <row r="446" spans="1:4" ht="27.75" customHeight="1">
      <c r="A446" s="176">
        <v>601</v>
      </c>
      <c r="B446" s="177" t="s">
        <v>1280</v>
      </c>
      <c r="C446" s="178">
        <v>0</v>
      </c>
      <c r="D446" s="178">
        <v>0</v>
      </c>
    </row>
    <row r="447" spans="1:4" ht="27.75" customHeight="1">
      <c r="A447" s="176">
        <v>602</v>
      </c>
      <c r="B447" s="177" t="s">
        <v>1281</v>
      </c>
      <c r="C447" s="178">
        <v>0</v>
      </c>
      <c r="D447" s="178">
        <v>0</v>
      </c>
    </row>
    <row r="448" spans="1:4" ht="27.75" customHeight="1">
      <c r="A448" s="176">
        <v>603</v>
      </c>
      <c r="B448" s="177" t="s">
        <v>1282</v>
      </c>
      <c r="C448" s="178">
        <v>0</v>
      </c>
      <c r="D448" s="178">
        <v>0</v>
      </c>
    </row>
    <row r="449" spans="1:4" ht="27.75" customHeight="1">
      <c r="A449" s="176">
        <v>604</v>
      </c>
      <c r="B449" s="177" t="s">
        <v>1283</v>
      </c>
      <c r="C449" s="178">
        <v>0</v>
      </c>
      <c r="D449" s="178">
        <v>0</v>
      </c>
    </row>
    <row r="450" spans="1:4" ht="27.75" customHeight="1">
      <c r="A450" s="176">
        <v>605</v>
      </c>
      <c r="B450" s="177" t="s">
        <v>1284</v>
      </c>
      <c r="C450" s="178">
        <v>0</v>
      </c>
      <c r="D450" s="178">
        <v>0</v>
      </c>
    </row>
    <row r="451" spans="1:4" ht="27.75" customHeight="1">
      <c r="A451" s="176">
        <v>606</v>
      </c>
      <c r="B451" s="177" t="s">
        <v>1285</v>
      </c>
      <c r="C451" s="178">
        <v>0</v>
      </c>
      <c r="D451" s="178">
        <v>0</v>
      </c>
    </row>
    <row r="452" spans="1:4" ht="27.75" customHeight="1">
      <c r="A452" s="176">
        <v>607</v>
      </c>
      <c r="B452" s="177" t="s">
        <v>1286</v>
      </c>
      <c r="C452" s="178">
        <v>0</v>
      </c>
      <c r="D452" s="178">
        <v>0</v>
      </c>
    </row>
    <row r="453" spans="1:4" ht="27.75" customHeight="1">
      <c r="A453" s="176">
        <v>608</v>
      </c>
      <c r="B453" s="177" t="s">
        <v>1287</v>
      </c>
      <c r="C453" s="178">
        <v>0</v>
      </c>
      <c r="D453" s="178">
        <v>0</v>
      </c>
    </row>
    <row r="454" spans="1:4" ht="27.75" customHeight="1">
      <c r="A454" s="176">
        <v>609</v>
      </c>
      <c r="B454" s="177" t="s">
        <v>1288</v>
      </c>
      <c r="C454" s="178">
        <v>0</v>
      </c>
      <c r="D454" s="178">
        <v>0</v>
      </c>
    </row>
    <row r="455" spans="1:4" ht="27.75" customHeight="1">
      <c r="A455" s="176">
        <v>610</v>
      </c>
      <c r="B455" s="177" t="s">
        <v>1289</v>
      </c>
      <c r="C455" s="178">
        <v>0</v>
      </c>
      <c r="D455" s="178">
        <v>0</v>
      </c>
    </row>
    <row r="456" spans="1:4" ht="27.75" customHeight="1">
      <c r="A456" s="176">
        <v>611</v>
      </c>
      <c r="B456" s="177" t="s">
        <v>1290</v>
      </c>
      <c r="C456" s="178">
        <v>0</v>
      </c>
      <c r="D456" s="178">
        <v>0</v>
      </c>
    </row>
    <row r="457" spans="1:4" ht="27.75" customHeight="1">
      <c r="A457" s="176">
        <v>612</v>
      </c>
      <c r="B457" s="177" t="s">
        <v>1291</v>
      </c>
      <c r="C457" s="178">
        <v>0</v>
      </c>
      <c r="D457" s="178">
        <v>2.4220000000000002</v>
      </c>
    </row>
    <row r="458" spans="1:4" ht="27.75" customHeight="1">
      <c r="A458" s="176">
        <v>613</v>
      </c>
      <c r="B458" s="177" t="s">
        <v>1292</v>
      </c>
      <c r="C458" s="178">
        <v>0</v>
      </c>
      <c r="D458" s="178">
        <v>0</v>
      </c>
    </row>
    <row r="459" spans="1:4" ht="27.75" customHeight="1">
      <c r="A459" s="176">
        <v>614</v>
      </c>
      <c r="B459" s="177" t="s">
        <v>1293</v>
      </c>
      <c r="C459" s="178">
        <v>0</v>
      </c>
      <c r="D459" s="178">
        <v>0</v>
      </c>
    </row>
    <row r="460" spans="1:4" ht="27.75" customHeight="1">
      <c r="A460" s="176">
        <v>615</v>
      </c>
      <c r="B460" s="177" t="s">
        <v>1294</v>
      </c>
      <c r="C460" s="178">
        <v>0</v>
      </c>
      <c r="D460" s="178">
        <v>0</v>
      </c>
    </row>
    <row r="461" spans="1:4" ht="27.75" customHeight="1">
      <c r="A461" s="176">
        <v>616</v>
      </c>
      <c r="B461" s="177" t="s">
        <v>1295</v>
      </c>
      <c r="C461" s="178">
        <v>0</v>
      </c>
      <c r="D461" s="178">
        <v>0</v>
      </c>
    </row>
    <row r="462" spans="1:4" ht="27.75" customHeight="1">
      <c r="A462" s="176">
        <v>617</v>
      </c>
      <c r="B462" s="177" t="s">
        <v>1296</v>
      </c>
      <c r="C462" s="178">
        <v>0</v>
      </c>
      <c r="D462" s="178">
        <v>0</v>
      </c>
    </row>
    <row r="463" spans="1:4" ht="27.75" customHeight="1">
      <c r="A463" s="176">
        <v>618</v>
      </c>
      <c r="B463" s="177" t="s">
        <v>1297</v>
      </c>
      <c r="C463" s="178">
        <v>0</v>
      </c>
      <c r="D463" s="178">
        <v>0</v>
      </c>
    </row>
    <row r="464" spans="1:4" ht="27.75" customHeight="1">
      <c r="A464" s="176">
        <v>619</v>
      </c>
      <c r="B464" s="177" t="s">
        <v>1298</v>
      </c>
      <c r="C464" s="178">
        <v>0</v>
      </c>
      <c r="D464" s="178">
        <v>0</v>
      </c>
    </row>
    <row r="465" spans="1:4" ht="27.75" customHeight="1">
      <c r="A465" s="176">
        <v>621</v>
      </c>
      <c r="B465" s="177" t="s">
        <v>1299</v>
      </c>
      <c r="C465" s="178">
        <v>0</v>
      </c>
      <c r="D465" s="178">
        <v>2.4220000000000002</v>
      </c>
    </row>
    <row r="466" spans="1:4" ht="27.75" customHeight="1">
      <c r="A466" s="176">
        <v>622</v>
      </c>
      <c r="B466" s="177" t="s">
        <v>1300</v>
      </c>
      <c r="C466" s="178">
        <v>0</v>
      </c>
      <c r="D466" s="178">
        <v>2.4220000000000002</v>
      </c>
    </row>
    <row r="467" spans="1:4" ht="27.75" customHeight="1">
      <c r="A467" s="176">
        <v>623</v>
      </c>
      <c r="B467" s="177" t="s">
        <v>1301</v>
      </c>
      <c r="C467" s="178">
        <v>0</v>
      </c>
      <c r="D467" s="178">
        <v>2.4220000000000002</v>
      </c>
    </row>
    <row r="468" spans="1:4" ht="27.75" customHeight="1">
      <c r="A468" s="176">
        <v>624</v>
      </c>
      <c r="B468" s="177" t="s">
        <v>1302</v>
      </c>
      <c r="C468" s="178">
        <v>0</v>
      </c>
      <c r="D468" s="178">
        <v>2.4220000000000002</v>
      </c>
    </row>
    <row r="469" spans="1:4" ht="27.75" customHeight="1">
      <c r="A469" s="176">
        <v>625</v>
      </c>
      <c r="B469" s="177" t="s">
        <v>1303</v>
      </c>
      <c r="C469" s="178">
        <v>0</v>
      </c>
      <c r="D469" s="178">
        <v>2.4220000000000002</v>
      </c>
    </row>
    <row r="470" spans="1:4" ht="27.75" customHeight="1">
      <c r="A470" s="176">
        <v>627</v>
      </c>
      <c r="B470" s="177" t="s">
        <v>1304</v>
      </c>
      <c r="C470" s="178">
        <v>0</v>
      </c>
      <c r="D470" s="178">
        <v>0</v>
      </c>
    </row>
    <row r="471" spans="1:4" ht="27.75" customHeight="1">
      <c r="A471" s="176">
        <v>628</v>
      </c>
      <c r="B471" s="177" t="s">
        <v>1305</v>
      </c>
      <c r="C471" s="178">
        <v>0</v>
      </c>
      <c r="D471" s="178">
        <v>0</v>
      </c>
    </row>
    <row r="472" spans="1:4" ht="27.75" customHeight="1">
      <c r="A472" s="176">
        <v>629</v>
      </c>
      <c r="B472" s="177" t="s">
        <v>1306</v>
      </c>
      <c r="C472" s="178">
        <v>0</v>
      </c>
      <c r="D472" s="178">
        <v>0</v>
      </c>
    </row>
    <row r="473" spans="1:4" ht="27.75" customHeight="1">
      <c r="A473" s="176">
        <v>630</v>
      </c>
      <c r="B473" s="177" t="s">
        <v>1307</v>
      </c>
      <c r="C473" s="178">
        <v>0</v>
      </c>
      <c r="D473" s="178">
        <v>0</v>
      </c>
    </row>
    <row r="474" spans="1:4" ht="27.75" customHeight="1">
      <c r="A474" s="176">
        <v>631</v>
      </c>
      <c r="B474" s="177" t="s">
        <v>1308</v>
      </c>
      <c r="C474" s="178">
        <v>0</v>
      </c>
      <c r="D474" s="178">
        <v>0</v>
      </c>
    </row>
    <row r="475" spans="1:4" ht="27.75" customHeight="1">
      <c r="A475" s="176">
        <v>632</v>
      </c>
      <c r="B475" s="177" t="s">
        <v>1309</v>
      </c>
      <c r="C475" s="178">
        <v>0</v>
      </c>
      <c r="D475" s="178">
        <v>0</v>
      </c>
    </row>
    <row r="476" spans="1:4" ht="27.75" customHeight="1">
      <c r="A476" s="176">
        <v>633</v>
      </c>
      <c r="B476" s="177" t="s">
        <v>1310</v>
      </c>
      <c r="C476" s="178">
        <v>0</v>
      </c>
      <c r="D476" s="178">
        <v>0</v>
      </c>
    </row>
    <row r="477" spans="1:4" ht="27.75" customHeight="1">
      <c r="A477" s="176">
        <v>634</v>
      </c>
      <c r="B477" s="177" t="s">
        <v>1311</v>
      </c>
      <c r="C477" s="178">
        <v>0</v>
      </c>
      <c r="D477" s="178">
        <v>0</v>
      </c>
    </row>
    <row r="478" spans="1:4" ht="27.75" customHeight="1">
      <c r="A478" s="176">
        <v>635</v>
      </c>
      <c r="B478" s="177" t="s">
        <v>1312</v>
      </c>
      <c r="C478" s="178">
        <v>0</v>
      </c>
      <c r="D478" s="178">
        <v>0</v>
      </c>
    </row>
    <row r="479" spans="1:4" ht="27.75" customHeight="1">
      <c r="A479" s="176">
        <v>636</v>
      </c>
      <c r="B479" s="177" t="s">
        <v>1313</v>
      </c>
      <c r="C479" s="178">
        <v>0</v>
      </c>
      <c r="D479" s="178">
        <v>0</v>
      </c>
    </row>
    <row r="480" spans="1:4" ht="27.75" customHeight="1">
      <c r="A480" s="176">
        <v>638</v>
      </c>
      <c r="B480" s="177" t="s">
        <v>1314</v>
      </c>
      <c r="C480" s="178">
        <v>0</v>
      </c>
      <c r="D480" s="178">
        <v>0</v>
      </c>
    </row>
    <row r="481" spans="1:4" ht="27.75" customHeight="1">
      <c r="A481" s="176">
        <v>639</v>
      </c>
      <c r="B481" s="177" t="s">
        <v>1315</v>
      </c>
      <c r="C481" s="178">
        <v>0</v>
      </c>
      <c r="D481" s="178">
        <v>0</v>
      </c>
    </row>
    <row r="482" spans="1:4" ht="27.75" customHeight="1">
      <c r="A482" s="176">
        <v>640</v>
      </c>
      <c r="B482" s="177" t="s">
        <v>1316</v>
      </c>
      <c r="C482" s="178">
        <v>0</v>
      </c>
      <c r="D482" s="178">
        <v>0</v>
      </c>
    </row>
    <row r="483" spans="1:4" ht="27.75" customHeight="1">
      <c r="A483" s="176">
        <v>641</v>
      </c>
      <c r="B483" s="177" t="s">
        <v>1317</v>
      </c>
      <c r="C483" s="178">
        <v>0</v>
      </c>
      <c r="D483" s="178">
        <v>0</v>
      </c>
    </row>
    <row r="484" spans="1:4" ht="27.75" customHeight="1">
      <c r="A484" s="176">
        <v>642</v>
      </c>
      <c r="B484" s="177" t="s">
        <v>1318</v>
      </c>
      <c r="C484" s="178">
        <v>0</v>
      </c>
      <c r="D484" s="178">
        <v>0</v>
      </c>
    </row>
    <row r="485" spans="1:4" ht="27.75" customHeight="1">
      <c r="A485" s="176">
        <v>643</v>
      </c>
      <c r="B485" s="177" t="s">
        <v>1319</v>
      </c>
      <c r="C485" s="178">
        <v>0</v>
      </c>
      <c r="D485" s="178">
        <v>0</v>
      </c>
    </row>
    <row r="486" spans="1:4" ht="27.75" customHeight="1">
      <c r="A486" s="176">
        <v>645</v>
      </c>
      <c r="B486" s="177" t="s">
        <v>1320</v>
      </c>
      <c r="C486" s="178">
        <v>0</v>
      </c>
      <c r="D486" s="178">
        <v>2.843</v>
      </c>
    </row>
    <row r="487" spans="1:4" ht="27.75" customHeight="1">
      <c r="A487" s="176">
        <v>646</v>
      </c>
      <c r="B487" s="177" t="s">
        <v>1321</v>
      </c>
      <c r="C487" s="178">
        <v>0</v>
      </c>
      <c r="D487" s="178">
        <v>2.843</v>
      </c>
    </row>
    <row r="488" spans="1:4" ht="27.75" customHeight="1">
      <c r="A488" s="176">
        <v>647</v>
      </c>
      <c r="B488" s="177" t="s">
        <v>1322</v>
      </c>
      <c r="C488" s="178">
        <v>0</v>
      </c>
      <c r="D488" s="178">
        <v>2.843</v>
      </c>
    </row>
    <row r="489" spans="1:4" ht="27.75" customHeight="1">
      <c r="A489" s="176">
        <v>648</v>
      </c>
      <c r="B489" s="177" t="s">
        <v>1323</v>
      </c>
      <c r="C489" s="178">
        <v>0</v>
      </c>
      <c r="D489" s="178">
        <v>2.843</v>
      </c>
    </row>
    <row r="490" spans="1:4" ht="27.75" customHeight="1">
      <c r="A490" s="176">
        <v>649</v>
      </c>
      <c r="B490" s="177" t="s">
        <v>1324</v>
      </c>
      <c r="C490" s="178">
        <v>0</v>
      </c>
      <c r="D490" s="178">
        <v>2.843</v>
      </c>
    </row>
    <row r="491" spans="1:4" ht="27.75" customHeight="1">
      <c r="A491" s="176">
        <v>650</v>
      </c>
      <c r="B491" s="177" t="s">
        <v>1325</v>
      </c>
      <c r="C491" s="178">
        <v>0</v>
      </c>
      <c r="D491" s="178">
        <v>2.843</v>
      </c>
    </row>
    <row r="492" spans="1:4" ht="27.75" customHeight="1">
      <c r="A492" s="176">
        <v>651</v>
      </c>
      <c r="B492" s="177" t="s">
        <v>1326</v>
      </c>
      <c r="C492" s="178">
        <v>0</v>
      </c>
      <c r="D492" s="178">
        <v>2.843</v>
      </c>
    </row>
    <row r="493" spans="1:4" ht="27.75" customHeight="1">
      <c r="A493" s="176">
        <v>654</v>
      </c>
      <c r="B493" s="177" t="s">
        <v>1327</v>
      </c>
      <c r="C493" s="178">
        <v>0</v>
      </c>
      <c r="D493" s="178">
        <v>0</v>
      </c>
    </row>
    <row r="494" spans="1:4" ht="27.75" customHeight="1">
      <c r="A494" s="176">
        <v>655</v>
      </c>
      <c r="B494" s="177" t="s">
        <v>1328</v>
      </c>
      <c r="C494" s="178">
        <v>0</v>
      </c>
      <c r="D494" s="178">
        <v>0</v>
      </c>
    </row>
    <row r="495" spans="1:4" ht="27.75" customHeight="1">
      <c r="A495" s="176">
        <v>656</v>
      </c>
      <c r="B495" s="177" t="s">
        <v>1329</v>
      </c>
      <c r="C495" s="178">
        <v>0</v>
      </c>
      <c r="D495" s="178">
        <v>0</v>
      </c>
    </row>
    <row r="496" spans="1:4" ht="27.75" customHeight="1">
      <c r="A496" s="176">
        <v>657</v>
      </c>
      <c r="B496" s="177" t="s">
        <v>1330</v>
      </c>
      <c r="C496" s="178">
        <v>0</v>
      </c>
      <c r="D496" s="178">
        <v>0</v>
      </c>
    </row>
    <row r="497" spans="1:4" ht="27.75" customHeight="1">
      <c r="A497" s="176">
        <v>658</v>
      </c>
      <c r="B497" s="177" t="s">
        <v>1331</v>
      </c>
      <c r="C497" s="178">
        <v>0</v>
      </c>
      <c r="D497" s="178">
        <v>0</v>
      </c>
    </row>
    <row r="498" spans="1:4" ht="27.75" customHeight="1">
      <c r="A498" s="176">
        <v>659</v>
      </c>
      <c r="B498" s="177" t="s">
        <v>1332</v>
      </c>
      <c r="C498" s="178">
        <v>0</v>
      </c>
      <c r="D498" s="178">
        <v>0</v>
      </c>
    </row>
    <row r="499" spans="1:4" ht="27.75" customHeight="1">
      <c r="A499" s="176">
        <v>660</v>
      </c>
      <c r="B499" s="177" t="s">
        <v>1333</v>
      </c>
      <c r="C499" s="178">
        <v>0</v>
      </c>
      <c r="D499" s="178">
        <v>0</v>
      </c>
    </row>
    <row r="500" spans="1:4" ht="27.75" customHeight="1">
      <c r="A500" s="176">
        <v>661</v>
      </c>
      <c r="B500" s="177" t="s">
        <v>1334</v>
      </c>
      <c r="C500" s="178">
        <v>0</v>
      </c>
      <c r="D500" s="178">
        <v>0</v>
      </c>
    </row>
    <row r="501" spans="1:4" ht="27.75" customHeight="1">
      <c r="A501" s="176">
        <v>662</v>
      </c>
      <c r="B501" s="177" t="s">
        <v>1335</v>
      </c>
      <c r="C501" s="178">
        <v>0</v>
      </c>
      <c r="D501" s="178">
        <v>0</v>
      </c>
    </row>
    <row r="502" spans="1:4" ht="27.75" customHeight="1">
      <c r="A502" s="176">
        <v>663</v>
      </c>
      <c r="B502" s="177" t="s">
        <v>1336</v>
      </c>
      <c r="C502" s="178">
        <v>0</v>
      </c>
      <c r="D502" s="178">
        <v>0</v>
      </c>
    </row>
    <row r="503" spans="1:4" ht="27.75" customHeight="1">
      <c r="A503" s="176">
        <v>664</v>
      </c>
      <c r="B503" s="177" t="s">
        <v>1337</v>
      </c>
      <c r="C503" s="178">
        <v>0</v>
      </c>
      <c r="D503" s="178">
        <v>0</v>
      </c>
    </row>
    <row r="504" spans="1:4" ht="27.75" customHeight="1">
      <c r="A504" s="176">
        <v>665</v>
      </c>
      <c r="B504" s="177" t="s">
        <v>1338</v>
      </c>
      <c r="C504" s="178">
        <v>0</v>
      </c>
      <c r="D504" s="178">
        <v>0</v>
      </c>
    </row>
    <row r="505" spans="1:4" ht="27.75" customHeight="1">
      <c r="A505" s="176">
        <v>666</v>
      </c>
      <c r="B505" s="177" t="s">
        <v>1339</v>
      </c>
      <c r="C505" s="178">
        <v>0</v>
      </c>
      <c r="D505" s="178">
        <v>0</v>
      </c>
    </row>
    <row r="506" spans="1:4" ht="27.75" customHeight="1">
      <c r="A506" s="176">
        <v>667</v>
      </c>
      <c r="B506" s="177" t="s">
        <v>1340</v>
      </c>
      <c r="C506" s="178">
        <v>0</v>
      </c>
      <c r="D506" s="178">
        <v>0</v>
      </c>
    </row>
    <row r="507" spans="1:4" ht="27.75" customHeight="1">
      <c r="A507" s="176">
        <v>668</v>
      </c>
      <c r="B507" s="177" t="s">
        <v>1341</v>
      </c>
      <c r="C507" s="178">
        <v>0</v>
      </c>
      <c r="D507" s="178">
        <v>0</v>
      </c>
    </row>
    <row r="508" spans="1:4" ht="27.75" customHeight="1">
      <c r="A508" s="176">
        <v>669</v>
      </c>
      <c r="B508" s="177" t="s">
        <v>1342</v>
      </c>
      <c r="C508" s="178">
        <v>0</v>
      </c>
      <c r="D508" s="178">
        <v>0</v>
      </c>
    </row>
    <row r="509" spans="1:4" ht="27.75" customHeight="1">
      <c r="A509" s="176">
        <v>670</v>
      </c>
      <c r="B509" s="177" t="s">
        <v>1343</v>
      </c>
      <c r="C509" s="178">
        <v>0</v>
      </c>
      <c r="D509" s="178">
        <v>0</v>
      </c>
    </row>
    <row r="510" spans="1:4" ht="27.75" customHeight="1">
      <c r="A510" s="176">
        <v>671</v>
      </c>
      <c r="B510" s="177" t="s">
        <v>1344</v>
      </c>
      <c r="C510" s="178">
        <v>0</v>
      </c>
      <c r="D510" s="178">
        <v>0</v>
      </c>
    </row>
    <row r="511" spans="1:4" ht="27.75" customHeight="1">
      <c r="A511" s="176">
        <v>672</v>
      </c>
      <c r="B511" s="177" t="s">
        <v>1345</v>
      </c>
      <c r="C511" s="178">
        <v>0</v>
      </c>
      <c r="D511" s="178">
        <v>0</v>
      </c>
    </row>
    <row r="512" spans="1:4" ht="27.75" customHeight="1">
      <c r="A512" s="176">
        <v>673</v>
      </c>
      <c r="B512" s="177" t="s">
        <v>1346</v>
      </c>
      <c r="C512" s="178">
        <v>0</v>
      </c>
      <c r="D512" s="178">
        <v>0</v>
      </c>
    </row>
    <row r="513" spans="1:4" ht="27.75" customHeight="1">
      <c r="A513" s="176">
        <v>674</v>
      </c>
      <c r="B513" s="177" t="s">
        <v>1347</v>
      </c>
      <c r="C513" s="178">
        <v>0</v>
      </c>
      <c r="D513" s="178">
        <v>0</v>
      </c>
    </row>
    <row r="514" spans="1:4" ht="27.75" customHeight="1">
      <c r="A514" s="176">
        <v>675</v>
      </c>
      <c r="B514" s="177" t="s">
        <v>1348</v>
      </c>
      <c r="C514" s="178">
        <v>0</v>
      </c>
      <c r="D514" s="178">
        <v>0</v>
      </c>
    </row>
    <row r="515" spans="1:4" ht="27.75" customHeight="1">
      <c r="A515" s="176">
        <v>678</v>
      </c>
      <c r="B515" s="177" t="s">
        <v>1349</v>
      </c>
      <c r="C515" s="178">
        <v>0</v>
      </c>
      <c r="D515" s="178">
        <v>0</v>
      </c>
    </row>
    <row r="516" spans="1:4" ht="27.75" customHeight="1">
      <c r="A516" s="176">
        <v>679</v>
      </c>
      <c r="B516" s="177" t="s">
        <v>1350</v>
      </c>
      <c r="C516" s="178">
        <v>0</v>
      </c>
      <c r="D516" s="178">
        <v>0</v>
      </c>
    </row>
    <row r="517" spans="1:4" ht="27.75" customHeight="1">
      <c r="A517" s="176">
        <v>680</v>
      </c>
      <c r="B517" s="177" t="s">
        <v>1351</v>
      </c>
      <c r="C517" s="178">
        <v>0</v>
      </c>
      <c r="D517" s="178">
        <v>0</v>
      </c>
    </row>
    <row r="518" spans="1:4" ht="27.75" customHeight="1">
      <c r="A518" s="176">
        <v>681</v>
      </c>
      <c r="B518" s="177" t="s">
        <v>1352</v>
      </c>
      <c r="C518" s="178">
        <v>0</v>
      </c>
      <c r="D518" s="178">
        <v>0</v>
      </c>
    </row>
    <row r="519" spans="1:4" ht="27.75" customHeight="1">
      <c r="A519" s="176">
        <v>682</v>
      </c>
      <c r="B519" s="177" t="s">
        <v>1353</v>
      </c>
      <c r="C519" s="178">
        <v>0</v>
      </c>
      <c r="D519" s="178">
        <v>0</v>
      </c>
    </row>
    <row r="520" spans="1:4" ht="27.75" customHeight="1">
      <c r="A520" s="176">
        <v>683</v>
      </c>
      <c r="B520" s="177" t="s">
        <v>1354</v>
      </c>
      <c r="C520" s="178">
        <v>0</v>
      </c>
      <c r="D520" s="178">
        <v>0</v>
      </c>
    </row>
    <row r="521" spans="1:4" ht="27.75" customHeight="1">
      <c r="A521" s="176">
        <v>684</v>
      </c>
      <c r="B521" s="177" t="s">
        <v>1355</v>
      </c>
      <c r="C521" s="178">
        <v>0</v>
      </c>
      <c r="D521" s="178">
        <v>0</v>
      </c>
    </row>
    <row r="522" spans="1:4" ht="27.75" customHeight="1">
      <c r="A522" s="176">
        <v>686</v>
      </c>
      <c r="B522" s="177" t="s">
        <v>1356</v>
      </c>
      <c r="C522" s="178">
        <v>0</v>
      </c>
      <c r="D522" s="178">
        <v>1.625</v>
      </c>
    </row>
    <row r="523" spans="1:4" ht="27.75" customHeight="1">
      <c r="A523" s="176">
        <v>687</v>
      </c>
      <c r="B523" s="177" t="s">
        <v>1357</v>
      </c>
      <c r="C523" s="178">
        <v>0</v>
      </c>
      <c r="D523" s="178">
        <v>1.625</v>
      </c>
    </row>
    <row r="524" spans="1:4" ht="27.75" customHeight="1">
      <c r="A524" s="176">
        <v>688</v>
      </c>
      <c r="B524" s="177" t="s">
        <v>1358</v>
      </c>
      <c r="C524" s="178">
        <v>0</v>
      </c>
      <c r="D524" s="178">
        <v>1.625</v>
      </c>
    </row>
    <row r="525" spans="1:4" ht="27.75" customHeight="1">
      <c r="A525" s="176">
        <v>689</v>
      </c>
      <c r="B525" s="177" t="s">
        <v>1359</v>
      </c>
      <c r="C525" s="178">
        <v>0</v>
      </c>
      <c r="D525" s="178">
        <v>1.625</v>
      </c>
    </row>
    <row r="526" spans="1:4" ht="27.75" customHeight="1">
      <c r="A526" s="176">
        <v>690</v>
      </c>
      <c r="B526" s="177" t="s">
        <v>1360</v>
      </c>
      <c r="C526" s="178">
        <v>0</v>
      </c>
      <c r="D526" s="178">
        <v>1.625</v>
      </c>
    </row>
    <row r="527" spans="1:4" ht="27.75" customHeight="1">
      <c r="A527" s="176">
        <v>691</v>
      </c>
      <c r="B527" s="177" t="s">
        <v>1361</v>
      </c>
      <c r="C527" s="178">
        <v>0</v>
      </c>
      <c r="D527" s="178">
        <v>1.625</v>
      </c>
    </row>
    <row r="528" spans="1:4" ht="27.75" customHeight="1">
      <c r="A528" s="176">
        <v>692</v>
      </c>
      <c r="B528" s="177" t="s">
        <v>1362</v>
      </c>
      <c r="C528" s="178">
        <v>0</v>
      </c>
      <c r="D528" s="178">
        <v>1.625</v>
      </c>
    </row>
    <row r="529" spans="1:4" ht="27.75" customHeight="1">
      <c r="A529" s="176">
        <v>693</v>
      </c>
      <c r="B529" s="177" t="s">
        <v>1363</v>
      </c>
      <c r="C529" s="178">
        <v>0</v>
      </c>
      <c r="D529" s="178">
        <v>1.625</v>
      </c>
    </row>
    <row r="530" spans="1:4" ht="27.75" customHeight="1">
      <c r="A530" s="176">
        <v>694</v>
      </c>
      <c r="B530" s="177" t="s">
        <v>1364</v>
      </c>
      <c r="C530" s="178">
        <v>0</v>
      </c>
      <c r="D530" s="178">
        <v>1.625</v>
      </c>
    </row>
    <row r="531" spans="1:4" ht="27.75" customHeight="1">
      <c r="A531" s="176">
        <v>695</v>
      </c>
      <c r="B531" s="177" t="s">
        <v>1365</v>
      </c>
      <c r="C531" s="178">
        <v>0</v>
      </c>
      <c r="D531" s="178">
        <v>1.625</v>
      </c>
    </row>
    <row r="532" spans="1:4" ht="27.75" customHeight="1">
      <c r="A532" s="176">
        <v>696</v>
      </c>
      <c r="B532" s="177" t="s">
        <v>1366</v>
      </c>
      <c r="C532" s="178">
        <v>0</v>
      </c>
      <c r="D532" s="178">
        <v>1.625</v>
      </c>
    </row>
    <row r="533" spans="1:4" ht="27.75" customHeight="1">
      <c r="A533" s="176">
        <v>697</v>
      </c>
      <c r="B533" s="177" t="s">
        <v>1367</v>
      </c>
      <c r="C533" s="178">
        <v>0</v>
      </c>
      <c r="D533" s="178">
        <v>1.625</v>
      </c>
    </row>
    <row r="534" spans="1:4" ht="27.75" customHeight="1">
      <c r="A534" s="176">
        <v>701</v>
      </c>
      <c r="B534" s="177" t="s">
        <v>1368</v>
      </c>
      <c r="C534" s="178">
        <v>0</v>
      </c>
      <c r="D534" s="178">
        <v>1.115</v>
      </c>
    </row>
    <row r="535" spans="1:4" ht="27.75" customHeight="1">
      <c r="A535" s="176">
        <v>702</v>
      </c>
      <c r="B535" s="177" t="s">
        <v>1369</v>
      </c>
      <c r="C535" s="178">
        <v>0</v>
      </c>
      <c r="D535" s="178">
        <v>1.115</v>
      </c>
    </row>
    <row r="536" spans="1:4" ht="27.75" customHeight="1">
      <c r="A536" s="176">
        <v>703</v>
      </c>
      <c r="B536" s="177" t="s">
        <v>1370</v>
      </c>
      <c r="C536" s="178">
        <v>0</v>
      </c>
      <c r="D536" s="178">
        <v>1.115</v>
      </c>
    </row>
    <row r="537" spans="1:4" ht="27.75" customHeight="1">
      <c r="A537" s="176">
        <v>704</v>
      </c>
      <c r="B537" s="177" t="s">
        <v>1371</v>
      </c>
      <c r="C537" s="178">
        <v>0</v>
      </c>
      <c r="D537" s="178">
        <v>1.115</v>
      </c>
    </row>
    <row r="538" spans="1:4" ht="27.75" customHeight="1">
      <c r="A538" s="176">
        <v>705</v>
      </c>
      <c r="B538" s="177" t="s">
        <v>1372</v>
      </c>
      <c r="C538" s="178">
        <v>0</v>
      </c>
      <c r="D538" s="178">
        <v>1.115</v>
      </c>
    </row>
    <row r="539" spans="1:4" ht="27.75" customHeight="1">
      <c r="A539" s="176">
        <v>706</v>
      </c>
      <c r="B539" s="177" t="s">
        <v>1373</v>
      </c>
      <c r="C539" s="178">
        <v>0</v>
      </c>
      <c r="D539" s="178">
        <v>1.115</v>
      </c>
    </row>
    <row r="540" spans="1:4" ht="27.75" customHeight="1">
      <c r="A540" s="176">
        <v>707</v>
      </c>
      <c r="B540" s="177" t="s">
        <v>1374</v>
      </c>
      <c r="C540" s="178">
        <v>0</v>
      </c>
      <c r="D540" s="178">
        <v>1.115</v>
      </c>
    </row>
    <row r="541" spans="1:4" ht="27.75" customHeight="1">
      <c r="A541" s="176">
        <v>708</v>
      </c>
      <c r="B541" s="177" t="s">
        <v>1375</v>
      </c>
      <c r="C541" s="178">
        <v>0</v>
      </c>
      <c r="D541" s="178">
        <v>1.115</v>
      </c>
    </row>
    <row r="542" spans="1:4" ht="27.75" customHeight="1">
      <c r="A542" s="176">
        <v>710</v>
      </c>
      <c r="B542" s="177" t="s">
        <v>1376</v>
      </c>
      <c r="C542" s="178">
        <v>0</v>
      </c>
      <c r="D542" s="178">
        <v>0</v>
      </c>
    </row>
    <row r="543" spans="1:4" ht="27.75" customHeight="1">
      <c r="A543" s="176">
        <v>711</v>
      </c>
      <c r="B543" s="177" t="s">
        <v>1377</v>
      </c>
      <c r="C543" s="178">
        <v>0</v>
      </c>
      <c r="D543" s="178">
        <v>0</v>
      </c>
    </row>
    <row r="544" spans="1:4" ht="27.75" customHeight="1">
      <c r="A544" s="176">
        <v>712</v>
      </c>
      <c r="B544" s="177" t="s">
        <v>1378</v>
      </c>
      <c r="C544" s="178">
        <v>0</v>
      </c>
      <c r="D544" s="178">
        <v>0</v>
      </c>
    </row>
    <row r="545" spans="1:4" ht="27.75" customHeight="1">
      <c r="A545" s="176">
        <v>713</v>
      </c>
      <c r="B545" s="177" t="s">
        <v>1379</v>
      </c>
      <c r="C545" s="178">
        <v>0</v>
      </c>
      <c r="D545" s="178">
        <v>0</v>
      </c>
    </row>
    <row r="546" spans="1:4" ht="27.75" customHeight="1">
      <c r="A546" s="176">
        <v>714</v>
      </c>
      <c r="B546" s="177" t="s">
        <v>1380</v>
      </c>
      <c r="C546" s="178">
        <v>0</v>
      </c>
      <c r="D546" s="178">
        <v>0</v>
      </c>
    </row>
    <row r="547" spans="1:4" ht="27.75" customHeight="1">
      <c r="A547" s="176">
        <v>715</v>
      </c>
      <c r="B547" s="177" t="s">
        <v>1381</v>
      </c>
      <c r="C547" s="178">
        <v>0</v>
      </c>
      <c r="D547" s="178">
        <v>0</v>
      </c>
    </row>
    <row r="548" spans="1:4" ht="27.75" customHeight="1">
      <c r="A548" s="176">
        <v>716</v>
      </c>
      <c r="B548" s="177" t="s">
        <v>1382</v>
      </c>
      <c r="C548" s="178">
        <v>0</v>
      </c>
      <c r="D548" s="178">
        <v>0</v>
      </c>
    </row>
    <row r="549" spans="1:4" ht="27.75" customHeight="1">
      <c r="A549" s="176">
        <v>717</v>
      </c>
      <c r="B549" s="177" t="s">
        <v>1383</v>
      </c>
      <c r="C549" s="178">
        <v>0</v>
      </c>
      <c r="D549" s="178">
        <v>0</v>
      </c>
    </row>
    <row r="550" spans="1:4" ht="27.75" customHeight="1">
      <c r="A550" s="176">
        <v>718</v>
      </c>
      <c r="B550" s="177" t="s">
        <v>1384</v>
      </c>
      <c r="C550" s="178">
        <v>0</v>
      </c>
      <c r="D550" s="178">
        <v>0</v>
      </c>
    </row>
    <row r="551" spans="1:4" ht="27.75" customHeight="1">
      <c r="A551" s="176">
        <v>719</v>
      </c>
      <c r="B551" s="177" t="s">
        <v>1385</v>
      </c>
      <c r="C551" s="178">
        <v>0</v>
      </c>
      <c r="D551" s="178">
        <v>0</v>
      </c>
    </row>
    <row r="552" spans="1:4" ht="27.75" customHeight="1">
      <c r="A552" s="176">
        <v>720</v>
      </c>
      <c r="B552" s="177" t="s">
        <v>1386</v>
      </c>
      <c r="C552" s="178">
        <v>0</v>
      </c>
      <c r="D552" s="178">
        <v>0</v>
      </c>
    </row>
    <row r="553" spans="1:4" ht="27.75" customHeight="1">
      <c r="A553" s="176">
        <v>721</v>
      </c>
      <c r="B553" s="177" t="s">
        <v>1387</v>
      </c>
      <c r="C553" s="178">
        <v>0</v>
      </c>
      <c r="D553" s="178">
        <v>0</v>
      </c>
    </row>
    <row r="554" spans="1:4" ht="27.75" customHeight="1">
      <c r="A554" s="176">
        <v>722</v>
      </c>
      <c r="B554" s="177" t="s">
        <v>1388</v>
      </c>
      <c r="C554" s="178">
        <v>0</v>
      </c>
      <c r="D554" s="178">
        <v>0</v>
      </c>
    </row>
    <row r="555" spans="1:4" ht="27.75" customHeight="1">
      <c r="A555" s="176">
        <v>723</v>
      </c>
      <c r="B555" s="177" t="s">
        <v>1389</v>
      </c>
      <c r="C555" s="178">
        <v>0</v>
      </c>
      <c r="D555" s="178">
        <v>0</v>
      </c>
    </row>
    <row r="556" spans="1:4" ht="27.75" customHeight="1">
      <c r="A556" s="176">
        <v>724</v>
      </c>
      <c r="B556" s="177" t="s">
        <v>1390</v>
      </c>
      <c r="C556" s="178">
        <v>0</v>
      </c>
      <c r="D556" s="178">
        <v>0.55000000000000004</v>
      </c>
    </row>
    <row r="557" spans="1:4" ht="27.75" customHeight="1">
      <c r="A557" s="176">
        <v>725</v>
      </c>
      <c r="B557" s="177" t="s">
        <v>1391</v>
      </c>
      <c r="C557" s="178">
        <v>0</v>
      </c>
      <c r="D557" s="178">
        <v>0</v>
      </c>
    </row>
    <row r="558" spans="1:4" ht="27.75" customHeight="1">
      <c r="A558" s="176">
        <v>726</v>
      </c>
      <c r="B558" s="177" t="s">
        <v>1392</v>
      </c>
      <c r="C558" s="178">
        <v>0</v>
      </c>
      <c r="D558" s="178">
        <v>0</v>
      </c>
    </row>
    <row r="559" spans="1:4" ht="27.75" customHeight="1">
      <c r="A559" s="176">
        <v>727</v>
      </c>
      <c r="B559" s="177" t="s">
        <v>1393</v>
      </c>
      <c r="C559" s="178">
        <v>0</v>
      </c>
      <c r="D559" s="178">
        <v>0</v>
      </c>
    </row>
    <row r="560" spans="1:4" ht="27.75" customHeight="1">
      <c r="A560" s="176">
        <v>728</v>
      </c>
      <c r="B560" s="177" t="s">
        <v>1394</v>
      </c>
      <c r="C560" s="178">
        <v>0</v>
      </c>
      <c r="D560" s="178">
        <v>0</v>
      </c>
    </row>
    <row r="561" spans="1:4" ht="27.75" customHeight="1">
      <c r="A561" s="176">
        <v>731</v>
      </c>
      <c r="B561" s="177" t="s">
        <v>1395</v>
      </c>
      <c r="C561" s="178">
        <v>0</v>
      </c>
      <c r="D561" s="178">
        <v>0</v>
      </c>
    </row>
    <row r="562" spans="1:4" ht="27.75" customHeight="1">
      <c r="A562" s="176">
        <v>732</v>
      </c>
      <c r="B562" s="177" t="s">
        <v>1396</v>
      </c>
      <c r="C562" s="178">
        <v>0</v>
      </c>
      <c r="D562" s="178">
        <v>0</v>
      </c>
    </row>
    <row r="563" spans="1:4" ht="27.75" customHeight="1">
      <c r="A563" s="176">
        <v>733</v>
      </c>
      <c r="B563" s="177" t="s">
        <v>1397</v>
      </c>
      <c r="C563" s="178">
        <v>0</v>
      </c>
      <c r="D563" s="178">
        <v>0</v>
      </c>
    </row>
    <row r="564" spans="1:4" ht="27.75" customHeight="1">
      <c r="A564" s="176">
        <v>734</v>
      </c>
      <c r="B564" s="177" t="s">
        <v>1398</v>
      </c>
      <c r="C564" s="178">
        <v>0</v>
      </c>
      <c r="D564" s="178">
        <v>0</v>
      </c>
    </row>
    <row r="565" spans="1:4" ht="27.75" customHeight="1">
      <c r="A565" s="176">
        <v>735</v>
      </c>
      <c r="B565" s="177" t="s">
        <v>1399</v>
      </c>
      <c r="C565" s="178">
        <v>0</v>
      </c>
      <c r="D565" s="178">
        <v>0</v>
      </c>
    </row>
    <row r="566" spans="1:4" ht="27.75" customHeight="1">
      <c r="A566" s="176">
        <v>736</v>
      </c>
      <c r="B566" s="177" t="s">
        <v>1400</v>
      </c>
      <c r="C566" s="178">
        <v>0</v>
      </c>
      <c r="D566" s="178">
        <v>0</v>
      </c>
    </row>
    <row r="567" spans="1:4" ht="27.75" customHeight="1">
      <c r="A567" s="176">
        <v>739</v>
      </c>
      <c r="B567" s="177" t="s">
        <v>1401</v>
      </c>
      <c r="C567" s="178">
        <v>0</v>
      </c>
      <c r="D567" s="178">
        <v>0</v>
      </c>
    </row>
    <row r="568" spans="1:4" ht="27.75" customHeight="1">
      <c r="A568" s="176">
        <v>740</v>
      </c>
      <c r="B568" s="177" t="s">
        <v>1402</v>
      </c>
      <c r="C568" s="178">
        <v>0</v>
      </c>
      <c r="D568" s="178">
        <v>0</v>
      </c>
    </row>
    <row r="569" spans="1:4" ht="27.75" customHeight="1">
      <c r="A569" s="176">
        <v>741</v>
      </c>
      <c r="B569" s="177" t="s">
        <v>1403</v>
      </c>
      <c r="C569" s="178">
        <v>0</v>
      </c>
      <c r="D569" s="178">
        <v>0</v>
      </c>
    </row>
    <row r="570" spans="1:4" ht="27.75" customHeight="1">
      <c r="A570" s="176">
        <v>742</v>
      </c>
      <c r="B570" s="177" t="s">
        <v>1404</v>
      </c>
      <c r="C570" s="178">
        <v>0</v>
      </c>
      <c r="D570" s="178">
        <v>0</v>
      </c>
    </row>
    <row r="571" spans="1:4" ht="27.75" customHeight="1">
      <c r="A571" s="176">
        <v>743</v>
      </c>
      <c r="B571" s="177" t="s">
        <v>1405</v>
      </c>
      <c r="C571" s="178">
        <v>0</v>
      </c>
      <c r="D571" s="178">
        <v>0</v>
      </c>
    </row>
    <row r="572" spans="1:4" ht="27.75" customHeight="1">
      <c r="A572" s="176">
        <v>748</v>
      </c>
      <c r="B572" s="177" t="s">
        <v>1406</v>
      </c>
      <c r="C572" s="178">
        <v>0</v>
      </c>
      <c r="D572" s="178">
        <v>0</v>
      </c>
    </row>
    <row r="573" spans="1:4" ht="27.75" customHeight="1">
      <c r="A573" s="176">
        <v>749</v>
      </c>
      <c r="B573" s="177" t="s">
        <v>1407</v>
      </c>
      <c r="C573" s="178">
        <v>0</v>
      </c>
      <c r="D573" s="178">
        <v>0</v>
      </c>
    </row>
    <row r="574" spans="1:4" ht="27.75" customHeight="1">
      <c r="A574" s="176">
        <v>750</v>
      </c>
      <c r="B574" s="177" t="s">
        <v>1408</v>
      </c>
      <c r="C574" s="178">
        <v>0</v>
      </c>
      <c r="D574" s="178">
        <v>0</v>
      </c>
    </row>
    <row r="575" spans="1:4" ht="27.75" customHeight="1">
      <c r="A575" s="176">
        <v>751</v>
      </c>
      <c r="B575" s="177" t="s">
        <v>1409</v>
      </c>
      <c r="C575" s="178">
        <v>0</v>
      </c>
      <c r="D575" s="178">
        <v>0</v>
      </c>
    </row>
    <row r="576" spans="1:4" ht="27.75" customHeight="1">
      <c r="A576" s="176">
        <v>752</v>
      </c>
      <c r="B576" s="177" t="s">
        <v>1410</v>
      </c>
      <c r="C576" s="178">
        <v>0</v>
      </c>
      <c r="D576" s="178">
        <v>0</v>
      </c>
    </row>
    <row r="577" spans="1:4" ht="27.75" customHeight="1">
      <c r="A577" s="176">
        <v>753</v>
      </c>
      <c r="B577" s="177" t="s">
        <v>1411</v>
      </c>
      <c r="C577" s="178">
        <v>0</v>
      </c>
      <c r="D577" s="178">
        <v>0</v>
      </c>
    </row>
    <row r="578" spans="1:4" ht="27.75" customHeight="1">
      <c r="A578" s="176">
        <v>754</v>
      </c>
      <c r="B578" s="177" t="s">
        <v>1412</v>
      </c>
      <c r="C578" s="178">
        <v>0</v>
      </c>
      <c r="D578" s="178">
        <v>0</v>
      </c>
    </row>
    <row r="579" spans="1:4" ht="27.75" customHeight="1">
      <c r="A579" s="176">
        <v>757</v>
      </c>
      <c r="B579" s="177" t="s">
        <v>1413</v>
      </c>
      <c r="C579" s="178">
        <v>0</v>
      </c>
      <c r="D579" s="178">
        <v>0.55000000000000004</v>
      </c>
    </row>
    <row r="580" spans="1:4" ht="27.75" customHeight="1">
      <c r="A580" s="176">
        <v>758</v>
      </c>
      <c r="B580" s="177" t="s">
        <v>1414</v>
      </c>
      <c r="C580" s="178">
        <v>0</v>
      </c>
      <c r="D580" s="178">
        <v>0.55000000000000004</v>
      </c>
    </row>
    <row r="581" spans="1:4" ht="27.75" customHeight="1">
      <c r="A581" s="176">
        <v>759</v>
      </c>
      <c r="B581" s="177" t="s">
        <v>1415</v>
      </c>
      <c r="C581" s="178">
        <v>0</v>
      </c>
      <c r="D581" s="178">
        <v>0.55000000000000004</v>
      </c>
    </row>
    <row r="582" spans="1:4" ht="27.75" customHeight="1">
      <c r="A582" s="176">
        <v>760</v>
      </c>
      <c r="B582" s="177" t="s">
        <v>1416</v>
      </c>
      <c r="C582" s="178">
        <v>0</v>
      </c>
      <c r="D582" s="178">
        <v>0.55000000000000004</v>
      </c>
    </row>
    <row r="583" spans="1:4" ht="27.75" customHeight="1">
      <c r="A583" s="176">
        <v>761</v>
      </c>
      <c r="B583" s="177" t="s">
        <v>1417</v>
      </c>
      <c r="C583" s="178">
        <v>0</v>
      </c>
      <c r="D583" s="178">
        <v>0.55000000000000004</v>
      </c>
    </row>
    <row r="584" spans="1:4" ht="27.75" customHeight="1">
      <c r="A584" s="176">
        <v>762</v>
      </c>
      <c r="B584" s="177" t="s">
        <v>1418</v>
      </c>
      <c r="C584" s="178">
        <v>0</v>
      </c>
      <c r="D584" s="178">
        <v>0.55000000000000004</v>
      </c>
    </row>
    <row r="585" spans="1:4" ht="27.75" customHeight="1">
      <c r="A585" s="176">
        <v>763</v>
      </c>
      <c r="B585" s="177" t="s">
        <v>1419</v>
      </c>
      <c r="C585" s="178">
        <v>0</v>
      </c>
      <c r="D585" s="178">
        <v>0.55000000000000004</v>
      </c>
    </row>
    <row r="586" spans="1:4" ht="27.75" customHeight="1">
      <c r="A586" s="176">
        <v>764</v>
      </c>
      <c r="B586" s="177" t="s">
        <v>1420</v>
      </c>
      <c r="C586" s="178">
        <v>0</v>
      </c>
      <c r="D586" s="178">
        <v>0.55000000000000004</v>
      </c>
    </row>
    <row r="587" spans="1:4" ht="27.75" customHeight="1">
      <c r="A587" s="176">
        <v>765</v>
      </c>
      <c r="B587" s="177" t="s">
        <v>1421</v>
      </c>
      <c r="C587" s="178">
        <v>0</v>
      </c>
      <c r="D587" s="178">
        <v>0.55000000000000004</v>
      </c>
    </row>
    <row r="588" spans="1:4" ht="27.75" customHeight="1">
      <c r="A588" s="176">
        <v>766</v>
      </c>
      <c r="B588" s="177" t="s">
        <v>1422</v>
      </c>
      <c r="C588" s="178">
        <v>0</v>
      </c>
      <c r="D588" s="178">
        <v>0.55000000000000004</v>
      </c>
    </row>
    <row r="589" spans="1:4" ht="27.75" customHeight="1">
      <c r="A589" s="176">
        <v>771</v>
      </c>
      <c r="B589" s="177" t="s">
        <v>1423</v>
      </c>
      <c r="C589" s="178">
        <v>0</v>
      </c>
      <c r="D589" s="178">
        <v>0</v>
      </c>
    </row>
    <row r="590" spans="1:4" ht="27.75" customHeight="1">
      <c r="A590" s="176">
        <v>772</v>
      </c>
      <c r="B590" s="177" t="s">
        <v>1424</v>
      </c>
      <c r="C590" s="178">
        <v>0</v>
      </c>
      <c r="D590" s="178">
        <v>0.55000000000000004</v>
      </c>
    </row>
    <row r="591" spans="1:4" ht="27.75" customHeight="1">
      <c r="A591" s="176">
        <v>774</v>
      </c>
      <c r="B591" s="177" t="s">
        <v>1425</v>
      </c>
      <c r="C591" s="178">
        <v>0</v>
      </c>
      <c r="D591" s="178">
        <v>0</v>
      </c>
    </row>
    <row r="592" spans="1:4" ht="27.75" customHeight="1">
      <c r="A592" s="176">
        <v>775</v>
      </c>
      <c r="B592" s="177" t="s">
        <v>1426</v>
      </c>
      <c r="C592" s="178">
        <v>0</v>
      </c>
      <c r="D592" s="178">
        <v>0</v>
      </c>
    </row>
    <row r="593" spans="1:4" ht="27.75" customHeight="1">
      <c r="A593" s="176">
        <v>776</v>
      </c>
      <c r="B593" s="177" t="s">
        <v>1427</v>
      </c>
      <c r="C593" s="178">
        <v>0</v>
      </c>
      <c r="D593" s="178">
        <v>0</v>
      </c>
    </row>
    <row r="594" spans="1:4" ht="27.75" customHeight="1">
      <c r="A594" s="176">
        <v>777</v>
      </c>
      <c r="B594" s="177" t="s">
        <v>1428</v>
      </c>
      <c r="C594" s="178">
        <v>0</v>
      </c>
      <c r="D594" s="178">
        <v>0.25900000000000001</v>
      </c>
    </row>
    <row r="595" spans="1:4" ht="27.75" customHeight="1">
      <c r="A595" s="176">
        <v>778</v>
      </c>
      <c r="B595" s="177" t="s">
        <v>1429</v>
      </c>
      <c r="C595" s="178">
        <v>0</v>
      </c>
      <c r="D595" s="178">
        <v>0</v>
      </c>
    </row>
    <row r="596" spans="1:4" ht="27.75" customHeight="1">
      <c r="A596" s="176">
        <v>779</v>
      </c>
      <c r="B596" s="177" t="s">
        <v>1430</v>
      </c>
      <c r="C596" s="178">
        <v>0</v>
      </c>
      <c r="D596" s="178">
        <v>0</v>
      </c>
    </row>
    <row r="597" spans="1:4" ht="27.75" customHeight="1">
      <c r="A597" s="176">
        <v>780</v>
      </c>
      <c r="B597" s="177" t="s">
        <v>1431</v>
      </c>
      <c r="C597" s="178">
        <v>0</v>
      </c>
      <c r="D597" s="178">
        <v>0</v>
      </c>
    </row>
    <row r="598" spans="1:4" ht="27.75" customHeight="1">
      <c r="A598" s="176">
        <v>781</v>
      </c>
      <c r="B598" s="177" t="s">
        <v>1432</v>
      </c>
      <c r="C598" s="178">
        <v>0</v>
      </c>
      <c r="D598" s="178">
        <v>0</v>
      </c>
    </row>
    <row r="599" spans="1:4" ht="27.75" customHeight="1">
      <c r="A599" s="176">
        <v>782</v>
      </c>
      <c r="B599" s="177" t="s">
        <v>1433</v>
      </c>
      <c r="C599" s="178">
        <v>0</v>
      </c>
      <c r="D599" s="178">
        <v>0</v>
      </c>
    </row>
    <row r="600" spans="1:4" ht="27.75" customHeight="1">
      <c r="A600" s="176">
        <v>785</v>
      </c>
      <c r="B600" s="177" t="s">
        <v>1434</v>
      </c>
      <c r="C600" s="178">
        <v>0</v>
      </c>
      <c r="D600" s="178">
        <v>0</v>
      </c>
    </row>
    <row r="601" spans="1:4" ht="27.75" customHeight="1">
      <c r="A601" s="176">
        <v>786</v>
      </c>
      <c r="B601" s="177" t="s">
        <v>1435</v>
      </c>
      <c r="C601" s="178">
        <v>0</v>
      </c>
      <c r="D601" s="178">
        <v>0</v>
      </c>
    </row>
    <row r="602" spans="1:4" ht="27.75" customHeight="1">
      <c r="A602" s="176">
        <v>787</v>
      </c>
      <c r="B602" s="177" t="s">
        <v>1436</v>
      </c>
      <c r="C602" s="178">
        <v>0</v>
      </c>
      <c r="D602" s="178">
        <v>0</v>
      </c>
    </row>
    <row r="603" spans="1:4" ht="27.75" customHeight="1">
      <c r="A603" s="176">
        <v>788</v>
      </c>
      <c r="B603" s="177" t="s">
        <v>1437</v>
      </c>
      <c r="C603" s="178">
        <v>0</v>
      </c>
      <c r="D603" s="178">
        <v>0</v>
      </c>
    </row>
    <row r="604" spans="1:4" ht="27.75" customHeight="1">
      <c r="A604" s="176">
        <v>789</v>
      </c>
      <c r="B604" s="177" t="s">
        <v>1438</v>
      </c>
      <c r="C604" s="178">
        <v>0</v>
      </c>
      <c r="D604" s="178">
        <v>0</v>
      </c>
    </row>
    <row r="605" spans="1:4" ht="27.75" customHeight="1">
      <c r="A605" s="176">
        <v>790</v>
      </c>
      <c r="B605" s="177" t="s">
        <v>1439</v>
      </c>
      <c r="C605" s="178">
        <v>0</v>
      </c>
      <c r="D605" s="178">
        <v>0</v>
      </c>
    </row>
    <row r="606" spans="1:4" ht="27.75" customHeight="1">
      <c r="A606" s="176">
        <v>791</v>
      </c>
      <c r="B606" s="177" t="s">
        <v>1440</v>
      </c>
      <c r="C606" s="178">
        <v>0</v>
      </c>
      <c r="D606" s="178">
        <v>0</v>
      </c>
    </row>
    <row r="607" spans="1:4" ht="27.75" customHeight="1">
      <c r="A607" s="176">
        <v>792</v>
      </c>
      <c r="B607" s="177" t="s">
        <v>1441</v>
      </c>
      <c r="C607" s="178">
        <v>0</v>
      </c>
      <c r="D607" s="178">
        <v>0</v>
      </c>
    </row>
    <row r="608" spans="1:4" ht="27.75" customHeight="1">
      <c r="A608" s="176">
        <v>793</v>
      </c>
      <c r="B608" s="177" t="s">
        <v>1442</v>
      </c>
      <c r="C608" s="178">
        <v>0</v>
      </c>
      <c r="D608" s="178">
        <v>0</v>
      </c>
    </row>
    <row r="609" spans="1:4" ht="27.75" customHeight="1">
      <c r="A609" s="176">
        <v>794</v>
      </c>
      <c r="B609" s="177" t="s">
        <v>1443</v>
      </c>
      <c r="C609" s="178">
        <v>0</v>
      </c>
      <c r="D609" s="178">
        <v>0</v>
      </c>
    </row>
    <row r="610" spans="1:4" ht="27.75" customHeight="1">
      <c r="A610" s="176">
        <v>795</v>
      </c>
      <c r="B610" s="177" t="s">
        <v>1444</v>
      </c>
      <c r="C610" s="178">
        <v>0</v>
      </c>
      <c r="D610" s="178">
        <v>0</v>
      </c>
    </row>
    <row r="611" spans="1:4" ht="27.75" customHeight="1">
      <c r="A611" s="176">
        <v>796</v>
      </c>
      <c r="B611" s="177" t="s">
        <v>1445</v>
      </c>
      <c r="C611" s="178">
        <v>0</v>
      </c>
      <c r="D611" s="178">
        <v>0</v>
      </c>
    </row>
    <row r="612" spans="1:4" ht="27.75" customHeight="1">
      <c r="A612" s="176">
        <v>797</v>
      </c>
      <c r="B612" s="177" t="s">
        <v>1446</v>
      </c>
      <c r="C612" s="178">
        <v>0</v>
      </c>
      <c r="D612" s="178">
        <v>0</v>
      </c>
    </row>
    <row r="613" spans="1:4" ht="27.75" customHeight="1">
      <c r="A613" s="176">
        <v>798</v>
      </c>
      <c r="B613" s="177" t="s">
        <v>1447</v>
      </c>
      <c r="C613" s="178">
        <v>0</v>
      </c>
      <c r="D613" s="178">
        <v>0</v>
      </c>
    </row>
    <row r="614" spans="1:4" ht="27.75" customHeight="1">
      <c r="A614" s="176">
        <v>799</v>
      </c>
      <c r="B614" s="177" t="s">
        <v>1448</v>
      </c>
      <c r="C614" s="178">
        <v>0</v>
      </c>
      <c r="D614" s="178">
        <v>0</v>
      </c>
    </row>
    <row r="615" spans="1:4" ht="27.75" customHeight="1">
      <c r="A615" s="176">
        <v>800</v>
      </c>
      <c r="B615" s="177" t="s">
        <v>1449</v>
      </c>
      <c r="C615" s="178">
        <v>0</v>
      </c>
      <c r="D615" s="178">
        <v>0</v>
      </c>
    </row>
    <row r="616" spans="1:4" ht="27.75" customHeight="1">
      <c r="A616" s="176">
        <v>801</v>
      </c>
      <c r="B616" s="177" t="s">
        <v>1450</v>
      </c>
      <c r="C616" s="178">
        <v>0</v>
      </c>
      <c r="D616" s="178">
        <v>0</v>
      </c>
    </row>
    <row r="617" spans="1:4" ht="27.75" customHeight="1">
      <c r="A617" s="176">
        <v>802</v>
      </c>
      <c r="B617" s="177" t="s">
        <v>1451</v>
      </c>
      <c r="C617" s="178">
        <v>0</v>
      </c>
      <c r="D617" s="178">
        <v>0</v>
      </c>
    </row>
    <row r="618" spans="1:4" ht="27.75" customHeight="1">
      <c r="A618" s="176">
        <v>803</v>
      </c>
      <c r="B618" s="177" t="s">
        <v>1452</v>
      </c>
      <c r="C618" s="178">
        <v>0</v>
      </c>
      <c r="D618" s="178">
        <v>0</v>
      </c>
    </row>
    <row r="619" spans="1:4" ht="27.75" customHeight="1">
      <c r="A619" s="176">
        <v>804</v>
      </c>
      <c r="B619" s="177" t="s">
        <v>1453</v>
      </c>
      <c r="C619" s="178">
        <v>0</v>
      </c>
      <c r="D619" s="178">
        <v>0</v>
      </c>
    </row>
    <row r="620" spans="1:4" ht="27.75" customHeight="1">
      <c r="A620" s="176">
        <v>805</v>
      </c>
      <c r="B620" s="177" t="s">
        <v>1454</v>
      </c>
      <c r="C620" s="178">
        <v>0</v>
      </c>
      <c r="D620" s="178">
        <v>0</v>
      </c>
    </row>
    <row r="621" spans="1:4" ht="27.75" customHeight="1">
      <c r="A621" s="176">
        <v>806</v>
      </c>
      <c r="B621" s="177" t="s">
        <v>1455</v>
      </c>
      <c r="C621" s="178">
        <v>0</v>
      </c>
      <c r="D621" s="178">
        <v>0</v>
      </c>
    </row>
    <row r="622" spans="1:4" ht="27.75" customHeight="1">
      <c r="A622" s="176">
        <v>807</v>
      </c>
      <c r="B622" s="177" t="s">
        <v>1456</v>
      </c>
      <c r="C622" s="178">
        <v>0</v>
      </c>
      <c r="D622" s="178">
        <v>0</v>
      </c>
    </row>
    <row r="623" spans="1:4" ht="27.75" customHeight="1">
      <c r="A623" s="176">
        <v>808</v>
      </c>
      <c r="B623" s="177" t="s">
        <v>1457</v>
      </c>
      <c r="C623" s="178">
        <v>0</v>
      </c>
      <c r="D623" s="178">
        <v>0</v>
      </c>
    </row>
    <row r="624" spans="1:4" ht="27.75" customHeight="1">
      <c r="A624" s="176">
        <v>809</v>
      </c>
      <c r="B624" s="177" t="s">
        <v>1458</v>
      </c>
      <c r="C624" s="178">
        <v>0</v>
      </c>
      <c r="D624" s="178">
        <v>0</v>
      </c>
    </row>
    <row r="625" spans="1:4" ht="27.75" customHeight="1">
      <c r="A625" s="176">
        <v>810</v>
      </c>
      <c r="B625" s="177" t="s">
        <v>1459</v>
      </c>
      <c r="C625" s="178">
        <v>0</v>
      </c>
      <c r="D625" s="178">
        <v>0</v>
      </c>
    </row>
    <row r="626" spans="1:4" ht="27.75" customHeight="1">
      <c r="A626" s="176">
        <v>811</v>
      </c>
      <c r="B626" s="177" t="s">
        <v>1460</v>
      </c>
      <c r="C626" s="178">
        <v>0</v>
      </c>
      <c r="D626" s="178">
        <v>0</v>
      </c>
    </row>
    <row r="627" spans="1:4" ht="27.75" customHeight="1">
      <c r="A627" s="176">
        <v>812</v>
      </c>
      <c r="B627" s="177" t="s">
        <v>1461</v>
      </c>
      <c r="C627" s="178">
        <v>0</v>
      </c>
      <c r="D627" s="178">
        <v>0</v>
      </c>
    </row>
    <row r="628" spans="1:4" ht="27.75" customHeight="1">
      <c r="A628" s="176">
        <v>813</v>
      </c>
      <c r="B628" s="177" t="s">
        <v>1462</v>
      </c>
      <c r="C628" s="178">
        <v>0</v>
      </c>
      <c r="D628" s="178">
        <v>0</v>
      </c>
    </row>
    <row r="629" spans="1:4" ht="27.75" customHeight="1">
      <c r="A629" s="176">
        <v>814</v>
      </c>
      <c r="B629" s="177" t="s">
        <v>1463</v>
      </c>
      <c r="C629" s="178">
        <v>0</v>
      </c>
      <c r="D629" s="178">
        <v>0</v>
      </c>
    </row>
    <row r="630" spans="1:4" ht="27.75" customHeight="1">
      <c r="A630" s="176">
        <v>815</v>
      </c>
      <c r="B630" s="177" t="s">
        <v>1464</v>
      </c>
      <c r="C630" s="178">
        <v>0</v>
      </c>
      <c r="D630" s="178">
        <v>0</v>
      </c>
    </row>
    <row r="631" spans="1:4" ht="27.75" customHeight="1">
      <c r="A631" s="176">
        <v>820</v>
      </c>
      <c r="B631" s="177" t="s">
        <v>1465</v>
      </c>
      <c r="C631" s="178">
        <v>0</v>
      </c>
      <c r="D631" s="178">
        <v>0</v>
      </c>
    </row>
    <row r="632" spans="1:4" ht="27.75" customHeight="1">
      <c r="A632" s="176">
        <v>821</v>
      </c>
      <c r="B632" s="177" t="s">
        <v>1466</v>
      </c>
      <c r="C632" s="178">
        <v>0</v>
      </c>
      <c r="D632" s="178">
        <v>0</v>
      </c>
    </row>
    <row r="633" spans="1:4" ht="27.75" customHeight="1">
      <c r="A633" s="176">
        <v>822</v>
      </c>
      <c r="B633" s="177" t="s">
        <v>1467</v>
      </c>
      <c r="C633" s="178">
        <v>0</v>
      </c>
      <c r="D633" s="178">
        <v>0</v>
      </c>
    </row>
    <row r="634" spans="1:4" ht="27.75" customHeight="1">
      <c r="A634" s="176">
        <v>823</v>
      </c>
      <c r="B634" s="177" t="s">
        <v>1468</v>
      </c>
      <c r="C634" s="178">
        <v>3.7930000000000001</v>
      </c>
      <c r="D634" s="178">
        <v>0</v>
      </c>
    </row>
    <row r="635" spans="1:4" ht="27.75" customHeight="1">
      <c r="A635" s="176">
        <v>824</v>
      </c>
      <c r="B635" s="177" t="s">
        <v>1469</v>
      </c>
      <c r="C635" s="178">
        <v>0</v>
      </c>
      <c r="D635" s="178">
        <v>0</v>
      </c>
    </row>
    <row r="636" spans="1:4" ht="27.75" customHeight="1">
      <c r="A636" s="176">
        <v>825</v>
      </c>
      <c r="B636" s="177" t="s">
        <v>1470</v>
      </c>
      <c r="C636" s="178">
        <v>0</v>
      </c>
      <c r="D636" s="178">
        <v>0</v>
      </c>
    </row>
    <row r="637" spans="1:4" ht="27.75" customHeight="1">
      <c r="A637" s="176">
        <v>826</v>
      </c>
      <c r="B637" s="177" t="s">
        <v>1471</v>
      </c>
      <c r="C637" s="178">
        <v>0</v>
      </c>
      <c r="D637" s="178">
        <v>0</v>
      </c>
    </row>
    <row r="638" spans="1:4" ht="27.75" customHeight="1">
      <c r="A638" s="176">
        <v>827</v>
      </c>
      <c r="B638" s="177" t="s">
        <v>1472</v>
      </c>
      <c r="C638" s="178">
        <v>0</v>
      </c>
      <c r="D638" s="178">
        <v>0</v>
      </c>
    </row>
    <row r="639" spans="1:4" ht="27.75" customHeight="1">
      <c r="A639" s="176">
        <v>828</v>
      </c>
      <c r="B639" s="177" t="s">
        <v>1473</v>
      </c>
      <c r="C639" s="178">
        <v>0</v>
      </c>
      <c r="D639" s="178">
        <v>0</v>
      </c>
    </row>
    <row r="640" spans="1:4" ht="27.75" customHeight="1">
      <c r="A640" s="176">
        <v>829</v>
      </c>
      <c r="B640" s="177" t="s">
        <v>1474</v>
      </c>
      <c r="C640" s="178">
        <v>0</v>
      </c>
      <c r="D640" s="178">
        <v>1.81</v>
      </c>
    </row>
    <row r="641" spans="1:4" ht="27.75" customHeight="1">
      <c r="A641" s="176">
        <v>830</v>
      </c>
      <c r="B641" s="177" t="s">
        <v>1475</v>
      </c>
      <c r="C641" s="178">
        <v>0</v>
      </c>
      <c r="D641" s="178">
        <v>1.81</v>
      </c>
    </row>
    <row r="642" spans="1:4" ht="27.75" customHeight="1">
      <c r="A642" s="176">
        <v>831</v>
      </c>
      <c r="B642" s="177" t="s">
        <v>1476</v>
      </c>
      <c r="C642" s="178">
        <v>0</v>
      </c>
      <c r="D642" s="178">
        <v>1.81</v>
      </c>
    </row>
    <row r="643" spans="1:4" ht="27.75" customHeight="1">
      <c r="A643" s="176">
        <v>832</v>
      </c>
      <c r="B643" s="177" t="s">
        <v>1477</v>
      </c>
      <c r="C643" s="178">
        <v>0</v>
      </c>
      <c r="D643" s="178">
        <v>0</v>
      </c>
    </row>
    <row r="644" spans="1:4" ht="27.75" customHeight="1">
      <c r="A644" s="176">
        <v>833</v>
      </c>
      <c r="B644" s="177" t="s">
        <v>1478</v>
      </c>
      <c r="C644" s="178">
        <v>0</v>
      </c>
      <c r="D644" s="178">
        <v>0</v>
      </c>
    </row>
    <row r="645" spans="1:4" ht="27.75" customHeight="1">
      <c r="A645" s="176">
        <v>834</v>
      </c>
      <c r="B645" s="177" t="s">
        <v>1479</v>
      </c>
      <c r="C645" s="178">
        <v>0</v>
      </c>
      <c r="D645" s="178">
        <v>0</v>
      </c>
    </row>
    <row r="646" spans="1:4" ht="27.75" customHeight="1">
      <c r="A646" s="176">
        <v>835</v>
      </c>
      <c r="B646" s="177" t="s">
        <v>1480</v>
      </c>
      <c r="C646" s="178">
        <v>5.1680000000000001</v>
      </c>
      <c r="D646" s="178">
        <v>0</v>
      </c>
    </row>
    <row r="647" spans="1:4" ht="27.75" customHeight="1">
      <c r="A647" s="176">
        <v>836</v>
      </c>
      <c r="B647" s="177" t="s">
        <v>1481</v>
      </c>
      <c r="C647" s="178">
        <v>0</v>
      </c>
      <c r="D647" s="178">
        <v>0</v>
      </c>
    </row>
    <row r="648" spans="1:4" ht="27.75" customHeight="1">
      <c r="A648" s="176">
        <v>837</v>
      </c>
      <c r="B648" s="177" t="s">
        <v>1482</v>
      </c>
      <c r="C648" s="178">
        <v>0</v>
      </c>
      <c r="D648" s="178">
        <v>0</v>
      </c>
    </row>
    <row r="649" spans="1:4" ht="27.75" customHeight="1">
      <c r="A649" s="176">
        <v>838</v>
      </c>
      <c r="B649" s="177" t="s">
        <v>1483</v>
      </c>
      <c r="C649" s="178">
        <v>0</v>
      </c>
      <c r="D649" s="178">
        <v>0</v>
      </c>
    </row>
    <row r="650" spans="1:4" ht="27.75" customHeight="1">
      <c r="A650" s="176">
        <v>839</v>
      </c>
      <c r="B650" s="177" t="s">
        <v>1484</v>
      </c>
      <c r="C650" s="178">
        <v>0</v>
      </c>
      <c r="D650" s="178">
        <v>0</v>
      </c>
    </row>
    <row r="651" spans="1:4" ht="27.75" customHeight="1">
      <c r="A651" s="176">
        <v>840</v>
      </c>
      <c r="B651" s="177" t="s">
        <v>1485</v>
      </c>
      <c r="C651" s="178">
        <v>0</v>
      </c>
      <c r="D651" s="178">
        <v>0</v>
      </c>
    </row>
    <row r="652" spans="1:4" ht="27.75" customHeight="1">
      <c r="A652" s="176">
        <v>841</v>
      </c>
      <c r="B652" s="177" t="s">
        <v>1486</v>
      </c>
      <c r="C652" s="178">
        <v>0</v>
      </c>
      <c r="D652" s="178">
        <v>0</v>
      </c>
    </row>
    <row r="653" spans="1:4" ht="27.75" customHeight="1">
      <c r="A653" s="176">
        <v>842</v>
      </c>
      <c r="B653" s="177" t="s">
        <v>1487</v>
      </c>
      <c r="C653" s="178">
        <v>0</v>
      </c>
      <c r="D653" s="178">
        <v>0</v>
      </c>
    </row>
    <row r="654" spans="1:4" ht="27.75" customHeight="1">
      <c r="A654" s="176">
        <v>843</v>
      </c>
      <c r="B654" s="177" t="s">
        <v>1488</v>
      </c>
      <c r="C654" s="178">
        <v>0</v>
      </c>
      <c r="D654" s="178">
        <v>0</v>
      </c>
    </row>
    <row r="655" spans="1:4" ht="27.75" customHeight="1">
      <c r="A655" s="176">
        <v>844</v>
      </c>
      <c r="B655" s="177" t="s">
        <v>1489</v>
      </c>
      <c r="C655" s="178">
        <v>0</v>
      </c>
      <c r="D655" s="178">
        <v>0</v>
      </c>
    </row>
    <row r="656" spans="1:4" ht="27.75" customHeight="1">
      <c r="A656" s="176">
        <v>845</v>
      </c>
      <c r="B656" s="177" t="s">
        <v>1490</v>
      </c>
      <c r="C656" s="178">
        <v>0</v>
      </c>
      <c r="D656" s="178">
        <v>0</v>
      </c>
    </row>
    <row r="657" spans="1:4" ht="27.75" customHeight="1">
      <c r="A657" s="176">
        <v>846</v>
      </c>
      <c r="B657" s="177" t="s">
        <v>1491</v>
      </c>
      <c r="C657" s="178">
        <v>0</v>
      </c>
      <c r="D657" s="178">
        <v>0</v>
      </c>
    </row>
    <row r="658" spans="1:4" ht="27.75" customHeight="1">
      <c r="A658" s="176">
        <v>847</v>
      </c>
      <c r="B658" s="177" t="s">
        <v>1492</v>
      </c>
      <c r="C658" s="178">
        <v>0</v>
      </c>
      <c r="D658" s="178">
        <v>0</v>
      </c>
    </row>
    <row r="659" spans="1:4" ht="27.75" customHeight="1">
      <c r="A659" s="176">
        <v>848</v>
      </c>
      <c r="B659" s="177" t="s">
        <v>1493</v>
      </c>
      <c r="C659" s="178">
        <v>0</v>
      </c>
      <c r="D659" s="178">
        <v>0</v>
      </c>
    </row>
    <row r="660" spans="1:4" ht="27.75" customHeight="1">
      <c r="A660" s="176">
        <v>849</v>
      </c>
      <c r="B660" s="177" t="s">
        <v>1494</v>
      </c>
      <c r="C660" s="178">
        <v>0</v>
      </c>
      <c r="D660" s="178">
        <v>0</v>
      </c>
    </row>
    <row r="661" spans="1:4" ht="27.75" customHeight="1">
      <c r="A661" s="176">
        <v>850</v>
      </c>
      <c r="B661" s="177" t="s">
        <v>1495</v>
      </c>
      <c r="C661" s="178">
        <v>0</v>
      </c>
      <c r="D661" s="178">
        <v>0</v>
      </c>
    </row>
    <row r="662" spans="1:4" ht="27.75" customHeight="1">
      <c r="A662" s="176">
        <v>851</v>
      </c>
      <c r="B662" s="177" t="s">
        <v>1496</v>
      </c>
      <c r="C662" s="178">
        <v>0</v>
      </c>
      <c r="D662" s="178">
        <v>0</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10"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F2" sqref="F2"/>
    </sheetView>
  </sheetViews>
  <sheetFormatPr defaultColWidth="11.5546875" defaultRowHeight="13.2"/>
  <cols>
    <col min="1" max="1" width="13.77734375" style="136" customWidth="1"/>
    <col min="2" max="2" width="37.44140625" style="136" bestFit="1" customWidth="1"/>
    <col min="3" max="3" width="19" style="137" customWidth="1"/>
    <col min="4" max="4" width="5.44140625" style="136" bestFit="1" customWidth="1"/>
    <col min="5" max="5" width="4.5546875" style="136" customWidth="1"/>
    <col min="6" max="6" width="29.21875" style="136" bestFit="1" customWidth="1"/>
    <col min="7" max="7" width="11.5546875" style="136"/>
    <col min="8" max="8" width="64.5546875" style="136" bestFit="1" customWidth="1"/>
    <col min="9" max="16384" width="11.5546875" style="136"/>
  </cols>
  <sheetData>
    <row r="1" spans="1:8" ht="26.25" customHeight="1">
      <c r="A1" s="139" t="s">
        <v>39</v>
      </c>
      <c r="H1" s="138"/>
    </row>
    <row r="2" spans="1:8" ht="12.75" customHeight="1">
      <c r="A2" s="139"/>
    </row>
    <row r="3" spans="1:8" ht="12.75" customHeight="1">
      <c r="A3" s="139"/>
    </row>
    <row r="4" spans="1:8" ht="12.75" customHeight="1">
      <c r="A4" s="139"/>
    </row>
    <row r="5" spans="1:8" ht="12.75" customHeight="1">
      <c r="A5" s="139"/>
    </row>
    <row r="6" spans="1:8" ht="12.75" customHeight="1">
      <c r="A6" s="139"/>
    </row>
    <row r="7" spans="1:8" ht="12.75" customHeight="1">
      <c r="A7" s="139"/>
    </row>
    <row r="8" spans="1:8" ht="12.75" customHeight="1">
      <c r="A8" s="139"/>
    </row>
    <row r="9" spans="1:8" ht="12.75" customHeight="1">
      <c r="A9" s="139"/>
    </row>
    <row r="10" spans="1:8" ht="12.75" customHeight="1">
      <c r="A10" s="139"/>
    </row>
    <row r="11" spans="1:8" ht="12.75" customHeight="1">
      <c r="A11" s="139"/>
    </row>
    <row r="12" spans="1:8" ht="12.75" customHeight="1">
      <c r="A12" s="139"/>
    </row>
    <row r="13" spans="1:8" ht="12.75" customHeight="1">
      <c r="A13" s="139"/>
    </row>
    <row r="14" spans="1:8" ht="12.75" customHeight="1">
      <c r="A14" s="139"/>
    </row>
    <row r="15" spans="1:8" ht="12.75" customHeight="1">
      <c r="A15" s="139"/>
    </row>
    <row r="16" spans="1:8" ht="12.75" customHeight="1">
      <c r="A16" s="139"/>
    </row>
    <row r="17" spans="1:8" ht="12.75" customHeight="1">
      <c r="A17" s="139"/>
    </row>
    <row r="18" spans="1:8" ht="12.75" customHeight="1">
      <c r="A18" s="139"/>
    </row>
    <row r="19" spans="1:8" ht="12.75" customHeight="1">
      <c r="A19" s="139"/>
    </row>
    <row r="20" spans="1:8" ht="12.75" customHeight="1">
      <c r="A20" s="139"/>
    </row>
    <row r="21" spans="1:8" ht="12.75" customHeight="1">
      <c r="A21" s="139"/>
    </row>
    <row r="22" spans="1:8" ht="12.75" customHeight="1">
      <c r="A22" s="139"/>
    </row>
    <row r="23" spans="1:8" ht="12.75" customHeight="1">
      <c r="A23" s="139"/>
    </row>
    <row r="24" spans="1:8" ht="12.75" customHeight="1">
      <c r="A24" s="139"/>
    </row>
    <row r="25" spans="1:8" ht="12.75" customHeight="1">
      <c r="A25" s="139"/>
    </row>
    <row r="26" spans="1:8" ht="12.75" customHeight="1">
      <c r="A26" s="139"/>
    </row>
    <row r="27" spans="1:8" ht="12.75" customHeight="1">
      <c r="A27" s="139"/>
    </row>
    <row r="28" spans="1:8" s="141" customFormat="1" ht="52.8">
      <c r="A28" s="43" t="s">
        <v>1497</v>
      </c>
      <c r="B28" s="43" t="s">
        <v>1498</v>
      </c>
      <c r="C28" s="43" t="s">
        <v>1499</v>
      </c>
      <c r="D28" s="140"/>
      <c r="E28" s="140"/>
      <c r="F28" s="43" t="s">
        <v>1500</v>
      </c>
      <c r="G28" s="43" t="s">
        <v>1501</v>
      </c>
      <c r="H28" s="43" t="s">
        <v>1502</v>
      </c>
    </row>
    <row r="29" spans="1:8">
      <c r="A29" s="146">
        <v>3</v>
      </c>
      <c r="B29" s="142" t="s">
        <v>1503</v>
      </c>
      <c r="C29" s="145" t="s">
        <v>1504</v>
      </c>
      <c r="F29" s="136" t="s">
        <v>1505</v>
      </c>
      <c r="G29" s="143">
        <v>43626</v>
      </c>
      <c r="H29" s="136" t="s">
        <v>1506</v>
      </c>
    </row>
    <row r="30" spans="1:8">
      <c r="A30" s="146">
        <v>4</v>
      </c>
      <c r="B30" s="142" t="s">
        <v>1503</v>
      </c>
      <c r="C30" s="145" t="s">
        <v>1504</v>
      </c>
      <c r="F30" s="136" t="s">
        <v>1507</v>
      </c>
      <c r="G30" s="143">
        <v>43626</v>
      </c>
      <c r="H30" s="136" t="s">
        <v>1506</v>
      </c>
    </row>
    <row r="31" spans="1:8">
      <c r="A31" s="146">
        <v>5</v>
      </c>
      <c r="B31" s="142" t="s">
        <v>1508</v>
      </c>
      <c r="C31" s="145" t="s">
        <v>1504</v>
      </c>
      <c r="F31" s="136" t="s">
        <v>1509</v>
      </c>
      <c r="G31" s="143">
        <v>43626</v>
      </c>
      <c r="H31" s="136" t="s">
        <v>1506</v>
      </c>
    </row>
    <row r="32" spans="1:8">
      <c r="A32" s="146">
        <v>6</v>
      </c>
      <c r="B32" s="142" t="s">
        <v>1510</v>
      </c>
      <c r="C32" s="145" t="s">
        <v>1504</v>
      </c>
      <c r="F32" s="136" t="s">
        <v>1511</v>
      </c>
      <c r="G32" s="143">
        <v>43626</v>
      </c>
      <c r="H32" s="136" t="s">
        <v>1512</v>
      </c>
    </row>
    <row r="33" spans="1:8">
      <c r="A33" s="146">
        <v>7</v>
      </c>
      <c r="B33" s="142" t="s">
        <v>1510</v>
      </c>
      <c r="C33" s="145" t="s">
        <v>1504</v>
      </c>
      <c r="G33" s="143"/>
      <c r="H33" s="144"/>
    </row>
    <row r="34" spans="1:8">
      <c r="A34" s="146">
        <v>8</v>
      </c>
      <c r="B34" s="142" t="s">
        <v>1510</v>
      </c>
      <c r="C34" s="145" t="s">
        <v>1504</v>
      </c>
      <c r="F34" s="144"/>
      <c r="G34" s="143"/>
    </row>
    <row r="35" spans="1:8">
      <c r="A35" s="146">
        <v>9</v>
      </c>
      <c r="B35" s="142" t="s">
        <v>1510</v>
      </c>
      <c r="C35" s="145" t="s">
        <v>1504</v>
      </c>
      <c r="G35" s="143"/>
      <c r="H35" s="144"/>
    </row>
    <row r="36" spans="1:8">
      <c r="A36" s="146">
        <v>10</v>
      </c>
      <c r="B36" s="142" t="s">
        <v>1510</v>
      </c>
      <c r="C36" s="145" t="s">
        <v>1504</v>
      </c>
      <c r="G36" s="143"/>
      <c r="H36" s="144"/>
    </row>
    <row r="37" spans="1:8">
      <c r="A37" s="146">
        <v>11</v>
      </c>
      <c r="B37" s="142" t="s">
        <v>1510</v>
      </c>
      <c r="C37" s="145" t="s">
        <v>1504</v>
      </c>
      <c r="G37" s="143"/>
    </row>
    <row r="38" spans="1:8">
      <c r="A38" s="146">
        <v>12</v>
      </c>
      <c r="B38" s="142" t="s">
        <v>1510</v>
      </c>
      <c r="C38" s="145" t="s">
        <v>1504</v>
      </c>
      <c r="G38" s="143"/>
    </row>
    <row r="39" spans="1:8">
      <c r="A39" s="146">
        <v>13</v>
      </c>
      <c r="B39" s="142" t="s">
        <v>1513</v>
      </c>
      <c r="C39" s="145" t="s">
        <v>1504</v>
      </c>
      <c r="G39" s="143"/>
    </row>
    <row r="40" spans="1:8">
      <c r="A40" s="146">
        <v>15</v>
      </c>
      <c r="B40" s="142" t="s">
        <v>1513</v>
      </c>
      <c r="C40" s="145" t="s">
        <v>1504</v>
      </c>
      <c r="F40" s="144"/>
      <c r="G40" s="143"/>
      <c r="H40" s="144"/>
    </row>
    <row r="41" spans="1:8">
      <c r="A41" s="146">
        <v>16</v>
      </c>
      <c r="B41" s="142" t="s">
        <v>1514</v>
      </c>
      <c r="C41" s="145" t="s">
        <v>1504</v>
      </c>
      <c r="G41" s="143"/>
      <c r="H41" s="144"/>
    </row>
    <row r="42" spans="1:8">
      <c r="A42" s="146">
        <v>17</v>
      </c>
      <c r="B42" s="142" t="s">
        <v>1514</v>
      </c>
      <c r="C42" s="145" t="s">
        <v>1504</v>
      </c>
      <c r="G42" s="143"/>
    </row>
    <row r="43" spans="1:8">
      <c r="A43" s="146">
        <v>18</v>
      </c>
      <c r="B43" s="142" t="s">
        <v>1514</v>
      </c>
      <c r="C43" s="145" t="s">
        <v>1504</v>
      </c>
      <c r="G43" s="143"/>
    </row>
    <row r="44" spans="1:8">
      <c r="A44" s="146">
        <v>19</v>
      </c>
      <c r="B44" s="142" t="s">
        <v>1514</v>
      </c>
      <c r="C44" s="145" t="s">
        <v>1504</v>
      </c>
      <c r="G44" s="143"/>
    </row>
    <row r="45" spans="1:8">
      <c r="A45" s="146">
        <v>20</v>
      </c>
      <c r="B45" s="142" t="s">
        <v>1514</v>
      </c>
      <c r="C45" s="145" t="s">
        <v>1504</v>
      </c>
      <c r="G45" s="143"/>
    </row>
    <row r="46" spans="1:8">
      <c r="A46" s="146">
        <v>21</v>
      </c>
      <c r="B46" s="142" t="s">
        <v>1514</v>
      </c>
      <c r="C46" s="145" t="s">
        <v>1504</v>
      </c>
      <c r="G46" s="143"/>
    </row>
    <row r="47" spans="1:8">
      <c r="A47" s="146">
        <v>22</v>
      </c>
      <c r="B47" s="142" t="s">
        <v>1514</v>
      </c>
      <c r="C47" s="145" t="s">
        <v>1504</v>
      </c>
      <c r="G47" s="143"/>
    </row>
    <row r="48" spans="1:8">
      <c r="A48" s="146">
        <v>23</v>
      </c>
      <c r="B48" s="142" t="s">
        <v>1515</v>
      </c>
      <c r="C48" s="145" t="s">
        <v>1504</v>
      </c>
      <c r="G48" s="143"/>
    </row>
    <row r="49" spans="1:8">
      <c r="A49" s="146">
        <v>24</v>
      </c>
      <c r="B49" s="142" t="s">
        <v>1515</v>
      </c>
      <c r="C49" s="145" t="s">
        <v>1504</v>
      </c>
      <c r="G49" s="143"/>
    </row>
    <row r="50" spans="1:8">
      <c r="A50" s="146">
        <v>25</v>
      </c>
      <c r="B50" s="142" t="s">
        <v>1515</v>
      </c>
      <c r="C50" s="145" t="s">
        <v>1504</v>
      </c>
      <c r="G50" s="143"/>
    </row>
    <row r="51" spans="1:8">
      <c r="A51" s="146">
        <v>26</v>
      </c>
      <c r="B51" s="142" t="s">
        <v>1515</v>
      </c>
      <c r="C51" s="145" t="s">
        <v>1504</v>
      </c>
      <c r="G51" s="143"/>
    </row>
    <row r="52" spans="1:8">
      <c r="A52" s="146">
        <v>28</v>
      </c>
      <c r="B52" s="142" t="s">
        <v>1515</v>
      </c>
      <c r="C52" s="145" t="s">
        <v>1504</v>
      </c>
      <c r="G52" s="143"/>
    </row>
    <row r="53" spans="1:8">
      <c r="A53" s="146">
        <v>29</v>
      </c>
      <c r="B53" s="142" t="s">
        <v>1515</v>
      </c>
      <c r="C53" s="145" t="s">
        <v>1504</v>
      </c>
      <c r="G53" s="143"/>
    </row>
    <row r="54" spans="1:8">
      <c r="A54" s="146">
        <v>30</v>
      </c>
      <c r="B54" s="142" t="s">
        <v>1515</v>
      </c>
      <c r="C54" s="145" t="s">
        <v>1504</v>
      </c>
      <c r="G54" s="143"/>
    </row>
    <row r="55" spans="1:8">
      <c r="A55" s="146">
        <v>31</v>
      </c>
      <c r="B55" s="142" t="s">
        <v>1515</v>
      </c>
      <c r="C55" s="145" t="s">
        <v>1504</v>
      </c>
      <c r="G55" s="143"/>
    </row>
    <row r="56" spans="1:8">
      <c r="A56" s="146">
        <v>32</v>
      </c>
      <c r="B56" s="142" t="s">
        <v>1515</v>
      </c>
      <c r="C56" s="145" t="s">
        <v>1504</v>
      </c>
      <c r="F56" s="144"/>
      <c r="G56" s="143"/>
      <c r="H56" s="144"/>
    </row>
    <row r="57" spans="1:8">
      <c r="A57" s="146">
        <v>33</v>
      </c>
      <c r="B57" s="142" t="s">
        <v>1515</v>
      </c>
      <c r="C57" s="145" t="s">
        <v>1504</v>
      </c>
      <c r="F57" s="144"/>
      <c r="G57" s="143"/>
      <c r="H57" s="144"/>
    </row>
    <row r="58" spans="1:8">
      <c r="A58" s="146">
        <v>34</v>
      </c>
      <c r="B58" s="142" t="s">
        <v>1515</v>
      </c>
      <c r="C58" s="145" t="s">
        <v>1504</v>
      </c>
      <c r="F58" s="144"/>
      <c r="G58" s="143"/>
      <c r="H58" s="144"/>
    </row>
    <row r="59" spans="1:8">
      <c r="A59" s="146">
        <v>35</v>
      </c>
      <c r="B59" s="142" t="s">
        <v>1515</v>
      </c>
      <c r="C59" s="145" t="s">
        <v>1504</v>
      </c>
      <c r="F59" s="144"/>
      <c r="G59" s="143"/>
      <c r="H59" s="144"/>
    </row>
    <row r="60" spans="1:8">
      <c r="A60" s="146">
        <v>36</v>
      </c>
      <c r="B60" s="142" t="s">
        <v>1515</v>
      </c>
      <c r="C60" s="145" t="s">
        <v>1504</v>
      </c>
      <c r="F60" s="144"/>
      <c r="G60" s="143"/>
      <c r="H60" s="144"/>
    </row>
    <row r="61" spans="1:8">
      <c r="A61" s="146">
        <v>37</v>
      </c>
      <c r="B61" s="142" t="s">
        <v>1515</v>
      </c>
      <c r="C61" s="145" t="s">
        <v>1504</v>
      </c>
      <c r="F61" s="144"/>
      <c r="G61" s="143"/>
      <c r="H61" s="144"/>
    </row>
    <row r="62" spans="1:8">
      <c r="A62" s="146">
        <v>38</v>
      </c>
      <c r="B62" s="142" t="s">
        <v>1515</v>
      </c>
      <c r="C62" s="145" t="s">
        <v>1504</v>
      </c>
      <c r="F62" s="144"/>
      <c r="G62" s="143"/>
      <c r="H62" s="144"/>
    </row>
    <row r="63" spans="1:8">
      <c r="A63" s="146">
        <v>39</v>
      </c>
      <c r="B63" s="142" t="s">
        <v>1515</v>
      </c>
      <c r="C63" s="145" t="s">
        <v>1504</v>
      </c>
      <c r="F63" s="144"/>
      <c r="G63" s="143"/>
      <c r="H63" s="144"/>
    </row>
    <row r="64" spans="1:8">
      <c r="A64" s="146">
        <v>40</v>
      </c>
      <c r="B64" s="142" t="s">
        <v>1514</v>
      </c>
      <c r="C64" s="145" t="s">
        <v>1504</v>
      </c>
      <c r="F64" s="144"/>
      <c r="G64" s="143"/>
      <c r="H64" s="144"/>
    </row>
    <row r="65" spans="1:8">
      <c r="A65" s="146">
        <v>41</v>
      </c>
      <c r="B65" s="142" t="s">
        <v>1516</v>
      </c>
      <c r="C65" s="145" t="s">
        <v>1504</v>
      </c>
      <c r="F65" s="144"/>
      <c r="G65" s="143"/>
      <c r="H65" s="144"/>
    </row>
    <row r="66" spans="1:8">
      <c r="A66" s="146">
        <v>42</v>
      </c>
      <c r="B66" s="142" t="s">
        <v>1517</v>
      </c>
      <c r="C66" s="145" t="s">
        <v>1504</v>
      </c>
      <c r="F66" s="144"/>
      <c r="G66" s="143"/>
      <c r="H66" s="144"/>
    </row>
    <row r="67" spans="1:8">
      <c r="A67" s="146">
        <v>43</v>
      </c>
      <c r="B67" s="142" t="s">
        <v>1517</v>
      </c>
      <c r="C67" s="145" t="s">
        <v>1504</v>
      </c>
      <c r="F67" s="144"/>
      <c r="G67" s="143"/>
      <c r="H67" s="144"/>
    </row>
    <row r="68" spans="1:8">
      <c r="A68" s="146">
        <v>44</v>
      </c>
      <c r="B68" s="142" t="s">
        <v>1516</v>
      </c>
      <c r="C68" s="145" t="s">
        <v>1504</v>
      </c>
      <c r="F68" s="144"/>
      <c r="G68" s="143"/>
      <c r="H68" s="144"/>
    </row>
    <row r="69" spans="1:8">
      <c r="A69" s="146">
        <v>45</v>
      </c>
      <c r="B69" s="142" t="s">
        <v>1518</v>
      </c>
      <c r="C69" s="145" t="s">
        <v>1504</v>
      </c>
      <c r="F69" s="144"/>
      <c r="G69" s="143"/>
      <c r="H69" s="144"/>
    </row>
    <row r="70" spans="1:8">
      <c r="A70" s="146">
        <v>46</v>
      </c>
      <c r="B70" s="142" t="s">
        <v>1519</v>
      </c>
      <c r="C70" s="145" t="s">
        <v>1504</v>
      </c>
      <c r="F70" s="144"/>
      <c r="G70" s="143"/>
      <c r="H70" s="144"/>
    </row>
    <row r="71" spans="1:8">
      <c r="A71" s="146">
        <v>47</v>
      </c>
      <c r="B71" s="142" t="s">
        <v>1520</v>
      </c>
      <c r="C71" s="145" t="s">
        <v>1504</v>
      </c>
      <c r="F71" s="144"/>
      <c r="G71" s="143"/>
      <c r="H71" s="144"/>
    </row>
    <row r="72" spans="1:8">
      <c r="A72" s="146">
        <v>48</v>
      </c>
      <c r="B72" s="142" t="s">
        <v>1521</v>
      </c>
      <c r="C72" s="145" t="s">
        <v>1504</v>
      </c>
      <c r="F72" s="144"/>
      <c r="G72" s="143"/>
      <c r="H72" s="144"/>
    </row>
    <row r="73" spans="1:8">
      <c r="A73" s="146">
        <v>49</v>
      </c>
      <c r="B73" s="142" t="s">
        <v>1514</v>
      </c>
      <c r="C73" s="145" t="s">
        <v>1504</v>
      </c>
      <c r="F73" s="144"/>
      <c r="G73" s="143"/>
      <c r="H73" s="144"/>
    </row>
    <row r="74" spans="1:8">
      <c r="A74" s="146">
        <v>50</v>
      </c>
      <c r="B74" s="142" t="s">
        <v>1522</v>
      </c>
      <c r="C74" s="145" t="s">
        <v>1504</v>
      </c>
      <c r="F74" s="144"/>
      <c r="G74" s="143"/>
      <c r="H74" s="144"/>
    </row>
    <row r="75" spans="1:8">
      <c r="A75" s="146">
        <v>51</v>
      </c>
      <c r="B75" s="142" t="s">
        <v>1523</v>
      </c>
      <c r="C75" s="145" t="s">
        <v>1524</v>
      </c>
      <c r="F75" s="144"/>
      <c r="G75" s="143"/>
      <c r="H75" s="144"/>
    </row>
    <row r="76" spans="1:8">
      <c r="A76" s="146">
        <v>52</v>
      </c>
      <c r="B76" s="142" t="s">
        <v>1525</v>
      </c>
      <c r="C76" s="145" t="s">
        <v>1504</v>
      </c>
      <c r="F76" s="144"/>
      <c r="G76" s="143"/>
      <c r="H76" s="144"/>
    </row>
    <row r="77" spans="1:8">
      <c r="A77" s="146">
        <v>53</v>
      </c>
      <c r="B77" s="142" t="s">
        <v>1525</v>
      </c>
      <c r="C77" s="145" t="s">
        <v>1504</v>
      </c>
      <c r="F77" s="144"/>
      <c r="G77" s="143"/>
      <c r="H77" s="144"/>
    </row>
    <row r="78" spans="1:8">
      <c r="A78" s="146">
        <v>55</v>
      </c>
      <c r="B78" s="142" t="s">
        <v>1525</v>
      </c>
      <c r="C78" s="145" t="s">
        <v>1504</v>
      </c>
      <c r="F78" s="144"/>
      <c r="G78" s="143"/>
      <c r="H78" s="144"/>
    </row>
    <row r="79" spans="1:8">
      <c r="A79" s="146">
        <v>56</v>
      </c>
      <c r="B79" s="142" t="s">
        <v>1525</v>
      </c>
      <c r="C79" s="145" t="s">
        <v>1504</v>
      </c>
      <c r="F79" s="144"/>
      <c r="G79" s="143"/>
      <c r="H79" s="144"/>
    </row>
    <row r="80" spans="1:8">
      <c r="A80" s="146">
        <v>57</v>
      </c>
      <c r="B80" s="142" t="s">
        <v>1525</v>
      </c>
      <c r="C80" s="145" t="s">
        <v>1504</v>
      </c>
      <c r="F80" s="144"/>
      <c r="G80" s="143"/>
      <c r="H80" s="144"/>
    </row>
    <row r="81" spans="1:8">
      <c r="A81" s="146">
        <v>58</v>
      </c>
      <c r="B81" s="142" t="s">
        <v>1526</v>
      </c>
      <c r="C81" s="145" t="s">
        <v>1524</v>
      </c>
      <c r="F81" s="144"/>
      <c r="G81" s="143"/>
      <c r="H81" s="144"/>
    </row>
    <row r="82" spans="1:8">
      <c r="A82" s="146">
        <v>59</v>
      </c>
      <c r="B82" s="142" t="s">
        <v>1525</v>
      </c>
      <c r="C82" s="145" t="s">
        <v>1504</v>
      </c>
      <c r="F82" s="144"/>
      <c r="G82" s="143"/>
      <c r="H82" s="144"/>
    </row>
    <row r="83" spans="1:8">
      <c r="A83" s="146">
        <v>60</v>
      </c>
      <c r="B83" s="142" t="s">
        <v>1525</v>
      </c>
      <c r="C83" s="145" t="s">
        <v>1504</v>
      </c>
      <c r="F83" s="144"/>
      <c r="G83" s="143"/>
      <c r="H83" s="144"/>
    </row>
    <row r="84" spans="1:8">
      <c r="A84" s="146">
        <v>62</v>
      </c>
      <c r="B84" s="142" t="s">
        <v>1527</v>
      </c>
      <c r="C84" s="145" t="s">
        <v>1524</v>
      </c>
    </row>
    <row r="85" spans="1:8">
      <c r="A85" s="146">
        <v>63</v>
      </c>
      <c r="B85" s="142" t="s">
        <v>1517</v>
      </c>
      <c r="C85" s="145" t="s">
        <v>1504</v>
      </c>
    </row>
    <row r="86" spans="1:8">
      <c r="A86" s="146">
        <v>64</v>
      </c>
      <c r="B86" s="142" t="s">
        <v>1525</v>
      </c>
      <c r="C86" s="145" t="s">
        <v>1504</v>
      </c>
    </row>
    <row r="87" spans="1:8">
      <c r="A87" s="146">
        <v>65</v>
      </c>
      <c r="B87" s="142" t="s">
        <v>1528</v>
      </c>
      <c r="C87" s="145" t="s">
        <v>1504</v>
      </c>
    </row>
    <row r="88" spans="1:8">
      <c r="A88" s="146">
        <v>66</v>
      </c>
      <c r="B88" s="142" t="s">
        <v>1528</v>
      </c>
      <c r="C88" s="145" t="s">
        <v>1504</v>
      </c>
    </row>
    <row r="89" spans="1:8">
      <c r="A89" s="146">
        <v>67</v>
      </c>
      <c r="B89" s="142" t="s">
        <v>1529</v>
      </c>
      <c r="C89" s="145" t="s">
        <v>1504</v>
      </c>
    </row>
    <row r="90" spans="1:8">
      <c r="A90" s="146">
        <v>71</v>
      </c>
      <c r="B90" s="142" t="s">
        <v>1529</v>
      </c>
      <c r="C90" s="145" t="s">
        <v>1504</v>
      </c>
    </row>
    <row r="91" spans="1:8">
      <c r="A91" s="146">
        <v>72</v>
      </c>
      <c r="B91" s="142" t="s">
        <v>1529</v>
      </c>
      <c r="C91" s="145" t="s">
        <v>1504</v>
      </c>
    </row>
    <row r="92" spans="1:8">
      <c r="A92" s="146">
        <v>73</v>
      </c>
      <c r="B92" s="142" t="s">
        <v>1529</v>
      </c>
      <c r="C92" s="145" t="s">
        <v>1504</v>
      </c>
    </row>
    <row r="93" spans="1:8">
      <c r="A93" s="146">
        <v>74</v>
      </c>
      <c r="B93" s="142" t="s">
        <v>1530</v>
      </c>
      <c r="C93" s="145" t="s">
        <v>1504</v>
      </c>
    </row>
    <row r="94" spans="1:8">
      <c r="A94" s="146">
        <v>75</v>
      </c>
      <c r="B94" s="142" t="s">
        <v>1531</v>
      </c>
      <c r="C94" s="145" t="s">
        <v>1504</v>
      </c>
    </row>
    <row r="95" spans="1:8">
      <c r="A95" s="146">
        <v>76</v>
      </c>
      <c r="B95" s="142" t="s">
        <v>1531</v>
      </c>
      <c r="C95" s="145" t="s">
        <v>1504</v>
      </c>
    </row>
    <row r="96" spans="1:8">
      <c r="A96" s="146">
        <v>77</v>
      </c>
      <c r="B96" s="142" t="s">
        <v>1531</v>
      </c>
      <c r="C96" s="145" t="s">
        <v>1504</v>
      </c>
    </row>
    <row r="97" spans="1:3">
      <c r="A97" s="146">
        <v>78</v>
      </c>
      <c r="B97" s="142" t="s">
        <v>1532</v>
      </c>
      <c r="C97" s="145" t="s">
        <v>1504</v>
      </c>
    </row>
    <row r="98" spans="1:3">
      <c r="A98" s="146">
        <v>79</v>
      </c>
      <c r="B98" s="142" t="s">
        <v>1533</v>
      </c>
      <c r="C98" s="145" t="s">
        <v>1524</v>
      </c>
    </row>
    <row r="99" spans="1:3">
      <c r="A99" s="146">
        <v>80</v>
      </c>
      <c r="B99" s="142" t="s">
        <v>1534</v>
      </c>
      <c r="C99" s="145" t="s">
        <v>1504</v>
      </c>
    </row>
    <row r="100" spans="1:3">
      <c r="A100" s="146">
        <v>81</v>
      </c>
      <c r="B100" s="142" t="s">
        <v>1535</v>
      </c>
      <c r="C100" s="145" t="s">
        <v>1504</v>
      </c>
    </row>
    <row r="101" spans="1:3">
      <c r="A101" s="146">
        <v>82</v>
      </c>
      <c r="B101" s="142" t="s">
        <v>1536</v>
      </c>
      <c r="C101" s="145" t="s">
        <v>1504</v>
      </c>
    </row>
    <row r="102" spans="1:3">
      <c r="A102" s="146">
        <v>83</v>
      </c>
      <c r="B102" s="142" t="s">
        <v>1536</v>
      </c>
      <c r="C102" s="145" t="s">
        <v>1504</v>
      </c>
    </row>
    <row r="103" spans="1:3">
      <c r="A103" s="146">
        <v>84</v>
      </c>
      <c r="B103" s="142" t="s">
        <v>1536</v>
      </c>
      <c r="C103" s="145" t="s">
        <v>1504</v>
      </c>
    </row>
    <row r="104" spans="1:3">
      <c r="A104" s="146">
        <v>85</v>
      </c>
      <c r="B104" s="142" t="s">
        <v>1536</v>
      </c>
      <c r="C104" s="145" t="s">
        <v>1504</v>
      </c>
    </row>
    <row r="105" spans="1:3">
      <c r="A105" s="146">
        <v>86</v>
      </c>
      <c r="B105" s="142" t="s">
        <v>1536</v>
      </c>
      <c r="C105" s="145" t="s">
        <v>1504</v>
      </c>
    </row>
    <row r="106" spans="1:3">
      <c r="A106" s="146">
        <v>87</v>
      </c>
      <c r="B106" s="142" t="s">
        <v>1536</v>
      </c>
      <c r="C106" s="145" t="s">
        <v>1504</v>
      </c>
    </row>
    <row r="107" spans="1:3">
      <c r="A107" s="146">
        <v>88</v>
      </c>
      <c r="B107" s="142" t="s">
        <v>1536</v>
      </c>
      <c r="C107" s="145" t="s">
        <v>1504</v>
      </c>
    </row>
    <row r="108" spans="1:3">
      <c r="A108" s="146">
        <v>91</v>
      </c>
      <c r="B108" s="142" t="s">
        <v>1537</v>
      </c>
      <c r="C108" s="145" t="s">
        <v>1504</v>
      </c>
    </row>
    <row r="109" spans="1:3">
      <c r="A109" s="146">
        <v>92</v>
      </c>
      <c r="B109" s="142" t="s">
        <v>1537</v>
      </c>
      <c r="C109" s="145" t="s">
        <v>1504</v>
      </c>
    </row>
    <row r="110" spans="1:3">
      <c r="A110" s="146">
        <v>93</v>
      </c>
      <c r="B110" s="142" t="s">
        <v>1538</v>
      </c>
      <c r="C110" s="145" t="s">
        <v>1524</v>
      </c>
    </row>
    <row r="111" spans="1:3">
      <c r="A111" s="146">
        <v>94</v>
      </c>
      <c r="B111" s="142" t="s">
        <v>1537</v>
      </c>
      <c r="C111" s="145" t="s">
        <v>1504</v>
      </c>
    </row>
    <row r="112" spans="1:3">
      <c r="A112" s="146">
        <v>95</v>
      </c>
      <c r="B112" s="142" t="s">
        <v>1537</v>
      </c>
      <c r="C112" s="145" t="s">
        <v>1504</v>
      </c>
    </row>
    <row r="113" spans="1:3">
      <c r="A113" s="146">
        <v>96</v>
      </c>
      <c r="B113" s="142" t="s">
        <v>1537</v>
      </c>
      <c r="C113" s="145" t="s">
        <v>1504</v>
      </c>
    </row>
    <row r="114" spans="1:3">
      <c r="A114" s="146">
        <v>97</v>
      </c>
      <c r="B114" s="142" t="s">
        <v>1539</v>
      </c>
      <c r="C114" s="145" t="s">
        <v>1504</v>
      </c>
    </row>
    <row r="115" spans="1:3">
      <c r="A115" s="146">
        <v>98</v>
      </c>
      <c r="B115" s="142" t="s">
        <v>1540</v>
      </c>
      <c r="C115" s="145" t="s">
        <v>1504</v>
      </c>
    </row>
    <row r="116" spans="1:3">
      <c r="A116" s="146">
        <v>99</v>
      </c>
      <c r="B116" s="142" t="s">
        <v>1541</v>
      </c>
      <c r="C116" s="145" t="s">
        <v>1504</v>
      </c>
    </row>
    <row r="117" spans="1:3">
      <c r="A117" s="146">
        <v>100</v>
      </c>
      <c r="B117" s="142" t="s">
        <v>1541</v>
      </c>
      <c r="C117" s="145" t="s">
        <v>1504</v>
      </c>
    </row>
    <row r="118" spans="1:3">
      <c r="A118" s="146">
        <v>101</v>
      </c>
      <c r="B118" s="142" t="s">
        <v>1542</v>
      </c>
      <c r="C118" s="145" t="s">
        <v>1504</v>
      </c>
    </row>
    <row r="119" spans="1:3">
      <c r="A119" s="146">
        <v>102</v>
      </c>
      <c r="B119" s="142" t="s">
        <v>1542</v>
      </c>
      <c r="C119" s="145" t="s">
        <v>1504</v>
      </c>
    </row>
    <row r="120" spans="1:3">
      <c r="A120" s="146">
        <v>103</v>
      </c>
      <c r="B120" s="142" t="s">
        <v>1542</v>
      </c>
      <c r="C120" s="145" t="s">
        <v>1504</v>
      </c>
    </row>
    <row r="121" spans="1:3">
      <c r="A121" s="146">
        <v>104</v>
      </c>
      <c r="B121" s="142" t="s">
        <v>1543</v>
      </c>
      <c r="C121" s="145" t="s">
        <v>1504</v>
      </c>
    </row>
    <row r="122" spans="1:3">
      <c r="A122" s="146">
        <v>105</v>
      </c>
      <c r="B122" s="142" t="s">
        <v>1543</v>
      </c>
      <c r="C122" s="145" t="s">
        <v>1504</v>
      </c>
    </row>
    <row r="123" spans="1:3">
      <c r="A123" s="146">
        <v>106</v>
      </c>
      <c r="B123" s="142" t="s">
        <v>1543</v>
      </c>
      <c r="C123" s="145" t="s">
        <v>1504</v>
      </c>
    </row>
    <row r="124" spans="1:3">
      <c r="A124" s="146">
        <v>107</v>
      </c>
      <c r="B124" s="142" t="s">
        <v>1543</v>
      </c>
      <c r="C124" s="145" t="s">
        <v>1504</v>
      </c>
    </row>
    <row r="125" spans="1:3">
      <c r="A125" s="146">
        <v>108</v>
      </c>
      <c r="B125" s="142" t="s">
        <v>1543</v>
      </c>
      <c r="C125" s="145" t="s">
        <v>1504</v>
      </c>
    </row>
    <row r="126" spans="1:3">
      <c r="A126" s="146">
        <v>109</v>
      </c>
      <c r="B126" s="142" t="s">
        <v>1543</v>
      </c>
      <c r="C126" s="145" t="s">
        <v>1504</v>
      </c>
    </row>
    <row r="127" spans="1:3">
      <c r="A127" s="146">
        <v>110</v>
      </c>
      <c r="B127" s="142" t="s">
        <v>1543</v>
      </c>
      <c r="C127" s="145" t="s">
        <v>1504</v>
      </c>
    </row>
    <row r="128" spans="1:3">
      <c r="A128" s="146">
        <v>111</v>
      </c>
      <c r="B128" s="142" t="s">
        <v>1544</v>
      </c>
      <c r="C128" s="145" t="s">
        <v>1504</v>
      </c>
    </row>
    <row r="129" spans="1:3">
      <c r="A129" s="146">
        <v>112</v>
      </c>
      <c r="B129" s="142" t="s">
        <v>1545</v>
      </c>
      <c r="C129" s="145" t="s">
        <v>1504</v>
      </c>
    </row>
    <row r="130" spans="1:3">
      <c r="A130" s="146">
        <v>113</v>
      </c>
      <c r="B130" s="142" t="s">
        <v>1545</v>
      </c>
      <c r="C130" s="145" t="s">
        <v>1504</v>
      </c>
    </row>
    <row r="131" spans="1:3">
      <c r="A131" s="146">
        <v>115</v>
      </c>
      <c r="B131" s="142" t="s">
        <v>1545</v>
      </c>
      <c r="C131" s="145" t="s">
        <v>1504</v>
      </c>
    </row>
    <row r="132" spans="1:3">
      <c r="A132" s="146">
        <v>116</v>
      </c>
      <c r="B132" s="142" t="s">
        <v>1545</v>
      </c>
      <c r="C132" s="145" t="s">
        <v>1504</v>
      </c>
    </row>
    <row r="133" spans="1:3">
      <c r="A133" s="146">
        <v>117</v>
      </c>
      <c r="B133" s="142" t="s">
        <v>1545</v>
      </c>
      <c r="C133" s="145" t="s">
        <v>1504</v>
      </c>
    </row>
    <row r="134" spans="1:3">
      <c r="A134" s="146">
        <v>118</v>
      </c>
      <c r="B134" s="142" t="s">
        <v>1546</v>
      </c>
      <c r="C134" s="145" t="s">
        <v>1504</v>
      </c>
    </row>
    <row r="135" spans="1:3">
      <c r="A135" s="146">
        <v>119</v>
      </c>
      <c r="B135" s="142" t="s">
        <v>1546</v>
      </c>
      <c r="C135" s="145" t="s">
        <v>1504</v>
      </c>
    </row>
    <row r="136" spans="1:3">
      <c r="A136" s="146">
        <v>120</v>
      </c>
      <c r="B136" s="142" t="s">
        <v>1517</v>
      </c>
      <c r="C136" s="145" t="s">
        <v>1504</v>
      </c>
    </row>
    <row r="137" spans="1:3">
      <c r="A137" s="146">
        <v>121</v>
      </c>
      <c r="B137" s="142" t="s">
        <v>1547</v>
      </c>
      <c r="C137" s="145" t="s">
        <v>1524</v>
      </c>
    </row>
    <row r="138" spans="1:3">
      <c r="A138" s="146">
        <v>122</v>
      </c>
      <c r="B138" s="142" t="s">
        <v>1548</v>
      </c>
      <c r="C138" s="145" t="s">
        <v>1524</v>
      </c>
    </row>
    <row r="139" spans="1:3">
      <c r="A139" s="146">
        <v>123</v>
      </c>
      <c r="B139" s="142" t="s">
        <v>1549</v>
      </c>
      <c r="C139" s="145" t="s">
        <v>1524</v>
      </c>
    </row>
    <row r="140" spans="1:3">
      <c r="A140" s="146">
        <v>124</v>
      </c>
      <c r="B140" s="142" t="s">
        <v>1549</v>
      </c>
      <c r="C140" s="145" t="s">
        <v>1524</v>
      </c>
    </row>
    <row r="141" spans="1:3">
      <c r="A141" s="146">
        <v>125</v>
      </c>
      <c r="B141" s="142" t="s">
        <v>1549</v>
      </c>
      <c r="C141" s="145" t="s">
        <v>1524</v>
      </c>
    </row>
    <row r="142" spans="1:3">
      <c r="A142" s="146">
        <v>126</v>
      </c>
      <c r="B142" s="142" t="s">
        <v>1550</v>
      </c>
      <c r="C142" s="145" t="s">
        <v>1524</v>
      </c>
    </row>
    <row r="143" spans="1:3">
      <c r="A143" s="146">
        <v>127</v>
      </c>
      <c r="B143" s="142" t="s">
        <v>1551</v>
      </c>
      <c r="C143" s="145" t="s">
        <v>1524</v>
      </c>
    </row>
    <row r="144" spans="1:3">
      <c r="A144" s="146">
        <v>128</v>
      </c>
      <c r="B144" s="142" t="s">
        <v>1552</v>
      </c>
      <c r="C144" s="145" t="s">
        <v>1524</v>
      </c>
    </row>
    <row r="145" spans="1:3">
      <c r="A145" s="146">
        <v>129</v>
      </c>
      <c r="B145" s="142" t="s">
        <v>1551</v>
      </c>
      <c r="C145" s="145" t="s">
        <v>1524</v>
      </c>
    </row>
    <row r="146" spans="1:3">
      <c r="A146" s="146">
        <v>130</v>
      </c>
      <c r="B146" s="142" t="s">
        <v>1553</v>
      </c>
      <c r="C146" s="145" t="s">
        <v>1524</v>
      </c>
    </row>
    <row r="147" spans="1:3">
      <c r="A147" s="146">
        <v>131</v>
      </c>
      <c r="B147" s="142" t="s">
        <v>1553</v>
      </c>
      <c r="C147" s="145" t="s">
        <v>1524</v>
      </c>
    </row>
    <row r="148" spans="1:3">
      <c r="A148" s="146">
        <v>132</v>
      </c>
      <c r="B148" s="142" t="s">
        <v>1554</v>
      </c>
      <c r="C148" s="145" t="s">
        <v>1524</v>
      </c>
    </row>
    <row r="149" spans="1:3">
      <c r="A149" s="146">
        <v>133</v>
      </c>
      <c r="B149" s="142" t="s">
        <v>1554</v>
      </c>
      <c r="C149" s="145" t="s">
        <v>1524</v>
      </c>
    </row>
    <row r="150" spans="1:3">
      <c r="A150" s="146">
        <v>134</v>
      </c>
      <c r="B150" s="142" t="s">
        <v>1554</v>
      </c>
      <c r="C150" s="145" t="s">
        <v>1524</v>
      </c>
    </row>
    <row r="151" spans="1:3">
      <c r="A151" s="146">
        <v>135</v>
      </c>
      <c r="B151" s="142" t="s">
        <v>1554</v>
      </c>
      <c r="C151" s="145" t="s">
        <v>1524</v>
      </c>
    </row>
    <row r="152" spans="1:3">
      <c r="A152" s="146">
        <v>136</v>
      </c>
      <c r="B152" s="142" t="s">
        <v>1554</v>
      </c>
      <c r="C152" s="145" t="s">
        <v>1524</v>
      </c>
    </row>
    <row r="153" spans="1:3">
      <c r="A153" s="146">
        <v>137</v>
      </c>
      <c r="B153" s="142" t="s">
        <v>1554</v>
      </c>
      <c r="C153" s="145" t="s">
        <v>1524</v>
      </c>
    </row>
    <row r="154" spans="1:3">
      <c r="A154" s="146">
        <v>138</v>
      </c>
      <c r="B154" s="142" t="s">
        <v>1554</v>
      </c>
      <c r="C154" s="145" t="s">
        <v>1524</v>
      </c>
    </row>
    <row r="155" spans="1:3">
      <c r="A155" s="146">
        <v>140</v>
      </c>
      <c r="B155" s="142" t="s">
        <v>1538</v>
      </c>
      <c r="C155" s="145" t="s">
        <v>1524</v>
      </c>
    </row>
    <row r="156" spans="1:3">
      <c r="A156" s="146">
        <v>141</v>
      </c>
      <c r="B156" s="142" t="s">
        <v>1555</v>
      </c>
      <c r="C156" s="145" t="s">
        <v>1524</v>
      </c>
    </row>
    <row r="157" spans="1:3">
      <c r="A157" s="146">
        <v>142</v>
      </c>
      <c r="B157" s="142" t="s">
        <v>1555</v>
      </c>
      <c r="C157" s="145" t="s">
        <v>1524</v>
      </c>
    </row>
    <row r="158" spans="1:3">
      <c r="A158" s="146">
        <v>143</v>
      </c>
      <c r="B158" s="142" t="s">
        <v>1541</v>
      </c>
      <c r="C158" s="145" t="s">
        <v>1504</v>
      </c>
    </row>
    <row r="159" spans="1:3">
      <c r="A159" s="146">
        <v>144</v>
      </c>
      <c r="B159" s="142" t="s">
        <v>1556</v>
      </c>
      <c r="C159" s="145" t="s">
        <v>1524</v>
      </c>
    </row>
    <row r="160" spans="1:3">
      <c r="A160" s="146">
        <v>145</v>
      </c>
      <c r="B160" s="142" t="s">
        <v>1556</v>
      </c>
      <c r="C160" s="145" t="s">
        <v>1524</v>
      </c>
    </row>
    <row r="161" spans="1:3">
      <c r="A161" s="146">
        <v>146</v>
      </c>
      <c r="B161" s="142" t="s">
        <v>1556</v>
      </c>
      <c r="C161" s="145" t="s">
        <v>1524</v>
      </c>
    </row>
    <row r="162" spans="1:3">
      <c r="A162" s="146">
        <v>147</v>
      </c>
      <c r="B162" s="142" t="s">
        <v>1556</v>
      </c>
      <c r="C162" s="145" t="s">
        <v>1524</v>
      </c>
    </row>
    <row r="163" spans="1:3">
      <c r="A163" s="146">
        <v>148</v>
      </c>
      <c r="B163" s="142" t="s">
        <v>1557</v>
      </c>
      <c r="C163" s="145" t="s">
        <v>1524</v>
      </c>
    </row>
    <row r="164" spans="1:3">
      <c r="A164" s="146">
        <v>149</v>
      </c>
      <c r="B164" s="142" t="s">
        <v>1558</v>
      </c>
      <c r="C164" s="145" t="s">
        <v>1524</v>
      </c>
    </row>
    <row r="165" spans="1:3">
      <c r="A165" s="146">
        <v>150</v>
      </c>
      <c r="B165" s="142" t="s">
        <v>1550</v>
      </c>
      <c r="C165" s="145" t="s">
        <v>1524</v>
      </c>
    </row>
    <row r="166" spans="1:3">
      <c r="A166" s="146">
        <v>151</v>
      </c>
      <c r="B166" s="142" t="s">
        <v>1550</v>
      </c>
      <c r="C166" s="145" t="s">
        <v>1524</v>
      </c>
    </row>
    <row r="167" spans="1:3">
      <c r="A167" s="146">
        <v>152</v>
      </c>
      <c r="B167" s="142" t="s">
        <v>1550</v>
      </c>
      <c r="C167" s="145" t="s">
        <v>1524</v>
      </c>
    </row>
    <row r="168" spans="1:3">
      <c r="A168" s="146">
        <v>153</v>
      </c>
      <c r="B168" s="142" t="s">
        <v>1550</v>
      </c>
      <c r="C168" s="145" t="s">
        <v>1524</v>
      </c>
    </row>
    <row r="169" spans="1:3">
      <c r="A169" s="146">
        <v>154</v>
      </c>
      <c r="B169" s="142" t="s">
        <v>1550</v>
      </c>
      <c r="C169" s="145" t="s">
        <v>1524</v>
      </c>
    </row>
    <row r="170" spans="1:3">
      <c r="A170" s="146">
        <v>155</v>
      </c>
      <c r="B170" s="142" t="s">
        <v>1538</v>
      </c>
      <c r="C170" s="145" t="s">
        <v>1504</v>
      </c>
    </row>
    <row r="171" spans="1:3">
      <c r="A171" s="146">
        <v>156</v>
      </c>
      <c r="B171" s="142" t="s">
        <v>1550</v>
      </c>
      <c r="C171" s="145" t="s">
        <v>1524</v>
      </c>
    </row>
    <row r="172" spans="1:3">
      <c r="A172" s="146">
        <v>157</v>
      </c>
      <c r="B172" s="142" t="s">
        <v>1550</v>
      </c>
      <c r="C172" s="145" t="s">
        <v>1524</v>
      </c>
    </row>
    <row r="173" spans="1:3">
      <c r="A173" s="146">
        <v>158</v>
      </c>
      <c r="B173" s="142" t="s">
        <v>1550</v>
      </c>
      <c r="C173" s="145" t="s">
        <v>1524</v>
      </c>
    </row>
    <row r="174" spans="1:3">
      <c r="A174" s="146">
        <v>159</v>
      </c>
      <c r="B174" s="142" t="s">
        <v>1525</v>
      </c>
      <c r="C174" s="145" t="s">
        <v>1504</v>
      </c>
    </row>
    <row r="175" spans="1:3">
      <c r="A175" s="146">
        <v>160</v>
      </c>
      <c r="B175" s="142" t="s">
        <v>1550</v>
      </c>
      <c r="C175" s="145" t="s">
        <v>1524</v>
      </c>
    </row>
    <row r="176" spans="1:3">
      <c r="A176" s="146">
        <v>161</v>
      </c>
      <c r="B176" s="142" t="s">
        <v>1550</v>
      </c>
      <c r="C176" s="145" t="s">
        <v>1524</v>
      </c>
    </row>
    <row r="177" spans="1:3">
      <c r="A177" s="146">
        <v>162</v>
      </c>
      <c r="B177" s="142" t="s">
        <v>1550</v>
      </c>
      <c r="C177" s="145" t="s">
        <v>1524</v>
      </c>
    </row>
    <row r="178" spans="1:3">
      <c r="A178" s="146">
        <v>163</v>
      </c>
      <c r="B178" s="142" t="s">
        <v>1550</v>
      </c>
      <c r="C178" s="145" t="s">
        <v>1524</v>
      </c>
    </row>
    <row r="179" spans="1:3">
      <c r="A179" s="146">
        <v>164</v>
      </c>
      <c r="B179" s="142" t="s">
        <v>1550</v>
      </c>
      <c r="C179" s="145" t="s">
        <v>1524</v>
      </c>
    </row>
    <row r="180" spans="1:3">
      <c r="A180" s="146">
        <v>165</v>
      </c>
      <c r="B180" s="142" t="s">
        <v>1550</v>
      </c>
      <c r="C180" s="145" t="s">
        <v>1524</v>
      </c>
    </row>
    <row r="181" spans="1:3">
      <c r="A181" s="146">
        <v>166</v>
      </c>
      <c r="B181" s="142" t="s">
        <v>1550</v>
      </c>
      <c r="C181" s="145" t="s">
        <v>1524</v>
      </c>
    </row>
    <row r="182" spans="1:3">
      <c r="A182" s="146">
        <v>167</v>
      </c>
      <c r="B182" s="142" t="s">
        <v>1550</v>
      </c>
      <c r="C182" s="145" t="s">
        <v>1524</v>
      </c>
    </row>
    <row r="183" spans="1:3">
      <c r="A183" s="146">
        <v>168</v>
      </c>
      <c r="B183" s="142" t="s">
        <v>1550</v>
      </c>
      <c r="C183" s="145" t="s">
        <v>1524</v>
      </c>
    </row>
    <row r="184" spans="1:3">
      <c r="A184" s="146">
        <v>169</v>
      </c>
      <c r="B184" s="142" t="s">
        <v>1550</v>
      </c>
      <c r="C184" s="145" t="s">
        <v>1524</v>
      </c>
    </row>
    <row r="185" spans="1:3">
      <c r="A185" s="146">
        <v>170</v>
      </c>
      <c r="B185" s="142" t="s">
        <v>1550</v>
      </c>
      <c r="C185" s="145" t="s">
        <v>1524</v>
      </c>
    </row>
    <row r="186" spans="1:3">
      <c r="A186" s="146">
        <v>171</v>
      </c>
      <c r="B186" s="142" t="s">
        <v>1550</v>
      </c>
      <c r="C186" s="145" t="s">
        <v>1524</v>
      </c>
    </row>
    <row r="187" spans="1:3">
      <c r="A187" s="146">
        <v>172</v>
      </c>
      <c r="B187" s="142" t="s">
        <v>1550</v>
      </c>
      <c r="C187" s="145" t="s">
        <v>1524</v>
      </c>
    </row>
    <row r="188" spans="1:3">
      <c r="A188" s="146">
        <v>173</v>
      </c>
      <c r="B188" s="142" t="s">
        <v>1550</v>
      </c>
      <c r="C188" s="145" t="s">
        <v>1524</v>
      </c>
    </row>
    <row r="189" spans="1:3">
      <c r="A189" s="146">
        <v>174</v>
      </c>
      <c r="B189" s="142" t="s">
        <v>1550</v>
      </c>
      <c r="C189" s="145" t="s">
        <v>1524</v>
      </c>
    </row>
    <row r="190" spans="1:3">
      <c r="A190" s="146">
        <v>175</v>
      </c>
      <c r="B190" s="142" t="s">
        <v>1550</v>
      </c>
      <c r="C190" s="145" t="s">
        <v>1524</v>
      </c>
    </row>
    <row r="191" spans="1:3">
      <c r="A191" s="146">
        <v>176</v>
      </c>
      <c r="B191" s="142" t="s">
        <v>1550</v>
      </c>
      <c r="C191" s="145" t="s">
        <v>1524</v>
      </c>
    </row>
    <row r="192" spans="1:3">
      <c r="A192" s="146">
        <v>177</v>
      </c>
      <c r="B192" s="142" t="s">
        <v>1550</v>
      </c>
      <c r="C192" s="145" t="s">
        <v>1524</v>
      </c>
    </row>
    <row r="193" spans="1:3">
      <c r="A193" s="146">
        <v>178</v>
      </c>
      <c r="B193" s="142" t="s">
        <v>1559</v>
      </c>
      <c r="C193" s="145" t="s">
        <v>1524</v>
      </c>
    </row>
    <row r="194" spans="1:3">
      <c r="A194" s="146">
        <v>179</v>
      </c>
      <c r="B194" s="142" t="s">
        <v>1550</v>
      </c>
      <c r="C194" s="145" t="s">
        <v>1524</v>
      </c>
    </row>
    <row r="195" spans="1:3">
      <c r="A195" s="146">
        <v>180</v>
      </c>
      <c r="B195" s="142" t="s">
        <v>1550</v>
      </c>
      <c r="C195" s="145" t="s">
        <v>1524</v>
      </c>
    </row>
    <row r="196" spans="1:3">
      <c r="A196" s="146">
        <v>181</v>
      </c>
      <c r="B196" s="142" t="s">
        <v>1550</v>
      </c>
      <c r="C196" s="145" t="s">
        <v>1524</v>
      </c>
    </row>
    <row r="197" spans="1:3">
      <c r="A197" s="146">
        <v>182</v>
      </c>
      <c r="B197" s="142" t="s">
        <v>1550</v>
      </c>
      <c r="C197" s="145" t="s">
        <v>1524</v>
      </c>
    </row>
    <row r="198" spans="1:3">
      <c r="A198" s="146">
        <v>183</v>
      </c>
      <c r="B198" s="142" t="s">
        <v>1550</v>
      </c>
      <c r="C198" s="145" t="s">
        <v>1524</v>
      </c>
    </row>
    <row r="199" spans="1:3">
      <c r="A199" s="146">
        <v>184</v>
      </c>
      <c r="B199" s="142" t="s">
        <v>1550</v>
      </c>
      <c r="C199" s="145" t="s">
        <v>1524</v>
      </c>
    </row>
    <row r="200" spans="1:3">
      <c r="A200" s="146">
        <v>185</v>
      </c>
      <c r="B200" s="142" t="s">
        <v>1550</v>
      </c>
      <c r="C200" s="145" t="s">
        <v>1524</v>
      </c>
    </row>
    <row r="201" spans="1:3">
      <c r="A201" s="146">
        <v>186</v>
      </c>
      <c r="B201" s="142" t="s">
        <v>1550</v>
      </c>
      <c r="C201" s="145" t="s">
        <v>1524</v>
      </c>
    </row>
    <row r="202" spans="1:3">
      <c r="A202" s="146">
        <v>187</v>
      </c>
      <c r="B202" s="142" t="s">
        <v>1550</v>
      </c>
      <c r="C202" s="145" t="s">
        <v>1524</v>
      </c>
    </row>
    <row r="203" spans="1:3">
      <c r="A203" s="146">
        <v>188</v>
      </c>
      <c r="B203" s="142" t="s">
        <v>1550</v>
      </c>
      <c r="C203" s="145" t="s">
        <v>1524</v>
      </c>
    </row>
    <row r="204" spans="1:3">
      <c r="A204" s="146">
        <v>189</v>
      </c>
      <c r="B204" s="142" t="s">
        <v>1550</v>
      </c>
      <c r="C204" s="145" t="s">
        <v>1504</v>
      </c>
    </row>
    <row r="205" spans="1:3">
      <c r="A205" s="146">
        <v>190</v>
      </c>
      <c r="B205" s="142" t="s">
        <v>1550</v>
      </c>
      <c r="C205" s="145" t="s">
        <v>1504</v>
      </c>
    </row>
    <row r="206" spans="1:3">
      <c r="A206" s="146">
        <v>191</v>
      </c>
      <c r="B206" s="142" t="s">
        <v>1550</v>
      </c>
      <c r="C206" s="145" t="s">
        <v>1504</v>
      </c>
    </row>
    <row r="207" spans="1:3">
      <c r="A207" s="146">
        <v>192</v>
      </c>
      <c r="B207" s="142" t="s">
        <v>1550</v>
      </c>
      <c r="C207" s="145" t="s">
        <v>1504</v>
      </c>
    </row>
    <row r="208" spans="1:3">
      <c r="A208" s="146">
        <v>193</v>
      </c>
      <c r="B208" s="142" t="s">
        <v>1550</v>
      </c>
      <c r="C208" s="145" t="s">
        <v>1504</v>
      </c>
    </row>
    <row r="209" spans="1:3">
      <c r="A209" s="146">
        <v>194</v>
      </c>
      <c r="B209" s="142" t="s">
        <v>1550</v>
      </c>
      <c r="C209" s="145" t="s">
        <v>1504</v>
      </c>
    </row>
    <row r="210" spans="1:3">
      <c r="A210" s="146">
        <v>195</v>
      </c>
      <c r="B210" s="142" t="s">
        <v>1550</v>
      </c>
      <c r="C210" s="145" t="s">
        <v>1504</v>
      </c>
    </row>
    <row r="211" spans="1:3">
      <c r="A211" s="146">
        <v>196</v>
      </c>
      <c r="B211" s="142" t="s">
        <v>1550</v>
      </c>
      <c r="C211" s="145" t="s">
        <v>1504</v>
      </c>
    </row>
    <row r="212" spans="1:3">
      <c r="A212" s="146">
        <v>197</v>
      </c>
      <c r="B212" s="142" t="s">
        <v>1550</v>
      </c>
      <c r="C212" s="145" t="s">
        <v>1504</v>
      </c>
    </row>
    <row r="213" spans="1:3">
      <c r="A213" s="146">
        <v>198</v>
      </c>
      <c r="B213" s="142" t="s">
        <v>1550</v>
      </c>
      <c r="C213" s="145" t="s">
        <v>1504</v>
      </c>
    </row>
    <row r="214" spans="1:3">
      <c r="A214" s="146">
        <v>199</v>
      </c>
      <c r="B214" s="142" t="s">
        <v>1550</v>
      </c>
      <c r="C214" s="145" t="s">
        <v>1504</v>
      </c>
    </row>
    <row r="215" spans="1:3">
      <c r="A215" s="146">
        <v>201</v>
      </c>
      <c r="B215" s="142" t="s">
        <v>1550</v>
      </c>
      <c r="C215" s="145" t="s">
        <v>1504</v>
      </c>
    </row>
    <row r="216" spans="1:3">
      <c r="A216" s="146">
        <v>202</v>
      </c>
      <c r="B216" s="142" t="s">
        <v>1550</v>
      </c>
      <c r="C216" s="145" t="s">
        <v>1504</v>
      </c>
    </row>
    <row r="217" spans="1:3">
      <c r="A217" s="146">
        <v>203</v>
      </c>
      <c r="B217" s="142" t="s">
        <v>1550</v>
      </c>
      <c r="C217" s="145" t="s">
        <v>1504</v>
      </c>
    </row>
    <row r="218" spans="1:3">
      <c r="A218" s="146">
        <v>204</v>
      </c>
      <c r="B218" s="142" t="s">
        <v>1550</v>
      </c>
      <c r="C218" s="145" t="s">
        <v>1504</v>
      </c>
    </row>
    <row r="219" spans="1:3">
      <c r="A219" s="146">
        <v>205</v>
      </c>
      <c r="B219" s="142" t="s">
        <v>1550</v>
      </c>
      <c r="C219" s="145" t="s">
        <v>1504</v>
      </c>
    </row>
    <row r="220" spans="1:3">
      <c r="A220" s="146">
        <v>206</v>
      </c>
      <c r="B220" s="142" t="s">
        <v>1550</v>
      </c>
      <c r="C220" s="145" t="s">
        <v>1504</v>
      </c>
    </row>
    <row r="221" spans="1:3">
      <c r="A221" s="146">
        <v>207</v>
      </c>
      <c r="B221" s="142" t="s">
        <v>1550</v>
      </c>
      <c r="C221" s="145" t="s">
        <v>1504</v>
      </c>
    </row>
    <row r="222" spans="1:3">
      <c r="A222" s="146">
        <v>208</v>
      </c>
      <c r="B222" s="142" t="s">
        <v>1550</v>
      </c>
      <c r="C222" s="145" t="s">
        <v>1504</v>
      </c>
    </row>
    <row r="223" spans="1:3">
      <c r="A223" s="146">
        <v>209</v>
      </c>
      <c r="B223" s="142" t="s">
        <v>1550</v>
      </c>
      <c r="C223" s="145" t="s">
        <v>1524</v>
      </c>
    </row>
    <row r="224" spans="1:3">
      <c r="A224" s="146">
        <v>210</v>
      </c>
      <c r="B224" s="142" t="s">
        <v>1550</v>
      </c>
      <c r="C224" s="145" t="s">
        <v>1524</v>
      </c>
    </row>
    <row r="225" spans="1:3">
      <c r="A225" s="146">
        <v>211</v>
      </c>
      <c r="B225" s="142" t="s">
        <v>1550</v>
      </c>
      <c r="C225" s="145" t="s">
        <v>1524</v>
      </c>
    </row>
    <row r="226" spans="1:3">
      <c r="A226" s="146">
        <v>212</v>
      </c>
      <c r="B226" s="142" t="s">
        <v>1550</v>
      </c>
      <c r="C226" s="145" t="s">
        <v>1524</v>
      </c>
    </row>
    <row r="227" spans="1:3">
      <c r="A227" s="146">
        <v>213</v>
      </c>
      <c r="B227" s="142" t="s">
        <v>1550</v>
      </c>
      <c r="C227" s="145" t="s">
        <v>1524</v>
      </c>
    </row>
    <row r="228" spans="1:3">
      <c r="A228" s="146">
        <v>214</v>
      </c>
      <c r="B228" s="142" t="s">
        <v>1550</v>
      </c>
      <c r="C228" s="145" t="s">
        <v>1524</v>
      </c>
    </row>
    <row r="229" spans="1:3">
      <c r="A229" s="146">
        <v>215</v>
      </c>
      <c r="B229" s="142" t="s">
        <v>1550</v>
      </c>
      <c r="C229" s="145" t="s">
        <v>1524</v>
      </c>
    </row>
    <row r="230" spans="1:3">
      <c r="A230" s="146">
        <v>216</v>
      </c>
      <c r="B230" s="142" t="s">
        <v>1550</v>
      </c>
      <c r="C230" s="145" t="s">
        <v>1524</v>
      </c>
    </row>
    <row r="231" spans="1:3">
      <c r="A231" s="146">
        <v>217</v>
      </c>
      <c r="B231" s="142" t="s">
        <v>1550</v>
      </c>
      <c r="C231" s="145" t="s">
        <v>1524</v>
      </c>
    </row>
    <row r="232" spans="1:3">
      <c r="A232" s="146">
        <v>218</v>
      </c>
      <c r="B232" s="142" t="s">
        <v>1550</v>
      </c>
      <c r="C232" s="145" t="s">
        <v>1524</v>
      </c>
    </row>
    <row r="233" spans="1:3">
      <c r="A233" s="146">
        <v>219</v>
      </c>
      <c r="B233" s="142" t="s">
        <v>1550</v>
      </c>
      <c r="C233" s="145" t="s">
        <v>1524</v>
      </c>
    </row>
    <row r="234" spans="1:3">
      <c r="A234" s="146">
        <v>220</v>
      </c>
      <c r="B234" s="142" t="s">
        <v>1550</v>
      </c>
      <c r="C234" s="145" t="s">
        <v>1524</v>
      </c>
    </row>
    <row r="235" spans="1:3">
      <c r="A235" s="146">
        <v>221</v>
      </c>
      <c r="B235" s="142" t="s">
        <v>1550</v>
      </c>
      <c r="C235" s="145" t="s">
        <v>1524</v>
      </c>
    </row>
    <row r="236" spans="1:3">
      <c r="A236" s="146">
        <v>222</v>
      </c>
      <c r="B236" s="142" t="s">
        <v>1550</v>
      </c>
      <c r="C236" s="145" t="s">
        <v>1524</v>
      </c>
    </row>
    <row r="237" spans="1:3">
      <c r="A237" s="146">
        <v>223</v>
      </c>
      <c r="B237" s="142" t="s">
        <v>1550</v>
      </c>
      <c r="C237" s="145" t="s">
        <v>1524</v>
      </c>
    </row>
    <row r="238" spans="1:3">
      <c r="A238" s="146">
        <v>224</v>
      </c>
      <c r="B238" s="142" t="s">
        <v>1550</v>
      </c>
      <c r="C238" s="145" t="s">
        <v>1524</v>
      </c>
    </row>
    <row r="239" spans="1:3">
      <c r="A239" s="146">
        <v>225</v>
      </c>
      <c r="B239" s="142" t="s">
        <v>1550</v>
      </c>
      <c r="C239" s="145" t="s">
        <v>1524</v>
      </c>
    </row>
    <row r="240" spans="1:3">
      <c r="A240" s="146">
        <v>226</v>
      </c>
      <c r="B240" s="142" t="s">
        <v>1550</v>
      </c>
      <c r="C240" s="145" t="s">
        <v>1524</v>
      </c>
    </row>
    <row r="241" spans="1:3">
      <c r="A241" s="146">
        <v>227</v>
      </c>
      <c r="B241" s="142" t="s">
        <v>1550</v>
      </c>
      <c r="C241" s="145" t="s">
        <v>1524</v>
      </c>
    </row>
    <row r="242" spans="1:3">
      <c r="A242" s="146">
        <v>228</v>
      </c>
      <c r="B242" s="142" t="s">
        <v>1560</v>
      </c>
      <c r="C242" s="145" t="s">
        <v>1504</v>
      </c>
    </row>
    <row r="243" spans="1:3">
      <c r="A243" s="146">
        <v>229</v>
      </c>
      <c r="B243" s="142" t="s">
        <v>1560</v>
      </c>
      <c r="C243" s="145" t="s">
        <v>1504</v>
      </c>
    </row>
    <row r="244" spans="1:3">
      <c r="A244" s="146">
        <v>230</v>
      </c>
      <c r="B244" s="142" t="s">
        <v>1550</v>
      </c>
      <c r="C244" s="145" t="s">
        <v>1504</v>
      </c>
    </row>
    <row r="245" spans="1:3">
      <c r="A245" s="146">
        <v>231</v>
      </c>
      <c r="B245" s="142" t="s">
        <v>1538</v>
      </c>
      <c r="C245" s="145" t="s">
        <v>1524</v>
      </c>
    </row>
    <row r="246" spans="1:3">
      <c r="A246" s="146">
        <v>233</v>
      </c>
      <c r="B246" s="142" t="s">
        <v>1538</v>
      </c>
      <c r="C246" s="145" t="s">
        <v>1524</v>
      </c>
    </row>
    <row r="247" spans="1:3">
      <c r="A247" s="146">
        <v>234</v>
      </c>
      <c r="B247" s="142" t="s">
        <v>1538</v>
      </c>
      <c r="C247" s="145" t="s">
        <v>1524</v>
      </c>
    </row>
    <row r="248" spans="1:3">
      <c r="A248" s="146">
        <v>235</v>
      </c>
      <c r="B248" s="142" t="s">
        <v>1538</v>
      </c>
      <c r="C248" s="145" t="s">
        <v>1524</v>
      </c>
    </row>
    <row r="249" spans="1:3">
      <c r="A249" s="146">
        <v>236</v>
      </c>
      <c r="B249" s="142" t="s">
        <v>1538</v>
      </c>
      <c r="C249" s="145" t="s">
        <v>1524</v>
      </c>
    </row>
    <row r="250" spans="1:3">
      <c r="A250" s="146">
        <v>237</v>
      </c>
      <c r="B250" s="142" t="s">
        <v>1538</v>
      </c>
      <c r="C250" s="145" t="s">
        <v>1524</v>
      </c>
    </row>
    <row r="251" spans="1:3">
      <c r="A251" s="146">
        <v>238</v>
      </c>
      <c r="B251" s="142" t="s">
        <v>1550</v>
      </c>
      <c r="C251" s="145" t="s">
        <v>1524</v>
      </c>
    </row>
    <row r="252" spans="1:3">
      <c r="A252" s="146">
        <v>241</v>
      </c>
      <c r="B252" s="142" t="s">
        <v>1561</v>
      </c>
      <c r="C252" s="145" t="s">
        <v>1524</v>
      </c>
    </row>
    <row r="253" spans="1:3">
      <c r="A253" s="146">
        <v>242</v>
      </c>
      <c r="B253" s="142" t="s">
        <v>1562</v>
      </c>
      <c r="C253" s="145" t="s">
        <v>1524</v>
      </c>
    </row>
    <row r="254" spans="1:3">
      <c r="A254" s="146">
        <v>243</v>
      </c>
      <c r="B254" s="142" t="s">
        <v>1526</v>
      </c>
      <c r="C254" s="145" t="s">
        <v>1524</v>
      </c>
    </row>
    <row r="255" spans="1:3">
      <c r="A255" s="146">
        <v>244</v>
      </c>
      <c r="B255" s="142" t="s">
        <v>1550</v>
      </c>
      <c r="C255" s="145" t="s">
        <v>1524</v>
      </c>
    </row>
    <row r="256" spans="1:3">
      <c r="A256" s="146">
        <v>245</v>
      </c>
      <c r="B256" s="142" t="s">
        <v>1562</v>
      </c>
      <c r="C256" s="145" t="s">
        <v>1524</v>
      </c>
    </row>
    <row r="257" spans="1:3">
      <c r="A257" s="146">
        <v>246</v>
      </c>
      <c r="B257" s="142" t="s">
        <v>1563</v>
      </c>
      <c r="C257" s="145" t="s">
        <v>1524</v>
      </c>
    </row>
    <row r="258" spans="1:3">
      <c r="A258" s="146">
        <v>247</v>
      </c>
      <c r="B258" s="142" t="s">
        <v>1562</v>
      </c>
      <c r="C258" s="145" t="s">
        <v>1524</v>
      </c>
    </row>
    <row r="259" spans="1:3">
      <c r="A259" s="146">
        <v>248</v>
      </c>
      <c r="B259" s="142" t="s">
        <v>1550</v>
      </c>
      <c r="C259" s="145" t="s">
        <v>1524</v>
      </c>
    </row>
    <row r="260" spans="1:3">
      <c r="A260" s="146">
        <v>249</v>
      </c>
      <c r="B260" s="142" t="s">
        <v>1562</v>
      </c>
      <c r="C260" s="145" t="s">
        <v>1524</v>
      </c>
    </row>
    <row r="261" spans="1:3">
      <c r="A261" s="146">
        <v>250</v>
      </c>
      <c r="B261" s="142" t="s">
        <v>1564</v>
      </c>
      <c r="C261" s="145" t="s">
        <v>1504</v>
      </c>
    </row>
    <row r="262" spans="1:3">
      <c r="A262" s="146">
        <v>251</v>
      </c>
      <c r="B262" s="142" t="s">
        <v>1564</v>
      </c>
      <c r="C262" s="145" t="s">
        <v>1504</v>
      </c>
    </row>
    <row r="263" spans="1:3">
      <c r="A263" s="146">
        <v>252</v>
      </c>
      <c r="B263" s="142" t="s">
        <v>1564</v>
      </c>
      <c r="C263" s="145" t="s">
        <v>1504</v>
      </c>
    </row>
    <row r="264" spans="1:3">
      <c r="A264" s="146">
        <v>253</v>
      </c>
      <c r="B264" s="142" t="s">
        <v>1564</v>
      </c>
      <c r="C264" s="145" t="s">
        <v>1504</v>
      </c>
    </row>
    <row r="265" spans="1:3">
      <c r="A265" s="146">
        <v>254</v>
      </c>
      <c r="B265" s="142" t="s">
        <v>1565</v>
      </c>
      <c r="C265" s="145" t="s">
        <v>1524</v>
      </c>
    </row>
    <row r="266" spans="1:3">
      <c r="A266" s="146">
        <v>255</v>
      </c>
      <c r="B266" s="142" t="s">
        <v>1566</v>
      </c>
      <c r="C266" s="145" t="s">
        <v>1524</v>
      </c>
    </row>
    <row r="267" spans="1:3">
      <c r="A267" s="146">
        <v>257</v>
      </c>
      <c r="B267" s="142" t="s">
        <v>1567</v>
      </c>
      <c r="C267" s="145" t="s">
        <v>1524</v>
      </c>
    </row>
    <row r="268" spans="1:3">
      <c r="A268" s="146">
        <v>258</v>
      </c>
      <c r="B268" s="142" t="s">
        <v>1568</v>
      </c>
      <c r="C268" s="145" t="s">
        <v>1524</v>
      </c>
    </row>
    <row r="269" spans="1:3">
      <c r="A269" s="146">
        <v>259</v>
      </c>
      <c r="B269" s="142" t="s">
        <v>1569</v>
      </c>
      <c r="C269" s="145" t="s">
        <v>1524</v>
      </c>
    </row>
    <row r="270" spans="1:3">
      <c r="A270" s="146">
        <v>260</v>
      </c>
      <c r="B270" s="142" t="s">
        <v>1568</v>
      </c>
      <c r="C270" s="145" t="s">
        <v>1504</v>
      </c>
    </row>
    <row r="271" spans="1:3">
      <c r="A271" s="146">
        <v>261</v>
      </c>
      <c r="B271" s="142" t="s">
        <v>1568</v>
      </c>
      <c r="C271" s="145" t="s">
        <v>1524</v>
      </c>
    </row>
    <row r="272" spans="1:3">
      <c r="A272" s="146">
        <v>262</v>
      </c>
      <c r="B272" s="142" t="s">
        <v>1568</v>
      </c>
      <c r="C272" s="145" t="s">
        <v>1524</v>
      </c>
    </row>
    <row r="273" spans="1:3">
      <c r="A273" s="146">
        <v>263</v>
      </c>
      <c r="B273" s="142" t="s">
        <v>1568</v>
      </c>
      <c r="C273" s="145" t="s">
        <v>1524</v>
      </c>
    </row>
    <row r="274" spans="1:3">
      <c r="A274" s="146">
        <v>264</v>
      </c>
      <c r="B274" s="142" t="s">
        <v>1568</v>
      </c>
      <c r="C274" s="145" t="s">
        <v>1524</v>
      </c>
    </row>
    <row r="275" spans="1:3">
      <c r="A275" s="146">
        <v>265</v>
      </c>
      <c r="B275" s="142" t="s">
        <v>1570</v>
      </c>
      <c r="C275" s="145" t="s">
        <v>1504</v>
      </c>
    </row>
    <row r="276" spans="1:3">
      <c r="A276" s="146">
        <v>266</v>
      </c>
      <c r="B276" s="142" t="s">
        <v>1570</v>
      </c>
      <c r="C276" s="145" t="s">
        <v>1504</v>
      </c>
    </row>
    <row r="277" spans="1:3">
      <c r="A277" s="146">
        <v>267</v>
      </c>
      <c r="B277" s="142" t="s">
        <v>1570</v>
      </c>
      <c r="C277" s="145" t="s">
        <v>1504</v>
      </c>
    </row>
    <row r="278" spans="1:3">
      <c r="A278" s="146">
        <v>268</v>
      </c>
      <c r="B278" s="142" t="s">
        <v>1570</v>
      </c>
      <c r="C278" s="145" t="s">
        <v>1504</v>
      </c>
    </row>
    <row r="279" spans="1:3">
      <c r="A279" s="146">
        <v>269</v>
      </c>
      <c r="B279" s="142" t="s">
        <v>1570</v>
      </c>
      <c r="C279" s="145" t="s">
        <v>1504</v>
      </c>
    </row>
    <row r="280" spans="1:3">
      <c r="A280" s="146">
        <v>270</v>
      </c>
      <c r="B280" s="142" t="s">
        <v>1570</v>
      </c>
      <c r="C280" s="145" t="s">
        <v>1504</v>
      </c>
    </row>
    <row r="281" spans="1:3">
      <c r="A281" s="146">
        <v>271</v>
      </c>
      <c r="B281" s="142" t="s">
        <v>1570</v>
      </c>
      <c r="C281" s="145" t="s">
        <v>1504</v>
      </c>
    </row>
    <row r="282" spans="1:3">
      <c r="A282" s="146">
        <v>272</v>
      </c>
      <c r="B282" s="142" t="s">
        <v>1570</v>
      </c>
      <c r="C282" s="145" t="s">
        <v>1504</v>
      </c>
    </row>
    <row r="283" spans="1:3">
      <c r="A283" s="146">
        <v>273</v>
      </c>
      <c r="B283" s="142" t="s">
        <v>1570</v>
      </c>
      <c r="C283" s="145" t="s">
        <v>1504</v>
      </c>
    </row>
    <row r="284" spans="1:3">
      <c r="A284" s="146">
        <v>274</v>
      </c>
      <c r="B284" s="142" t="s">
        <v>1570</v>
      </c>
      <c r="C284" s="145" t="s">
        <v>1504</v>
      </c>
    </row>
    <row r="285" spans="1:3">
      <c r="A285" s="146">
        <v>276</v>
      </c>
      <c r="B285" s="142" t="s">
        <v>1570</v>
      </c>
      <c r="C285" s="145" t="s">
        <v>1504</v>
      </c>
    </row>
    <row r="286" spans="1:3">
      <c r="A286" s="146">
        <v>277</v>
      </c>
      <c r="B286" s="142" t="s">
        <v>1571</v>
      </c>
      <c r="C286" s="145" t="s">
        <v>1504</v>
      </c>
    </row>
    <row r="287" spans="1:3">
      <c r="A287" s="146">
        <v>278</v>
      </c>
      <c r="B287" s="142" t="s">
        <v>1572</v>
      </c>
      <c r="C287" s="145" t="s">
        <v>1504</v>
      </c>
    </row>
    <row r="288" spans="1:3">
      <c r="A288" s="146">
        <v>279</v>
      </c>
      <c r="B288" s="142" t="s">
        <v>1573</v>
      </c>
      <c r="C288" s="145" t="s">
        <v>1504</v>
      </c>
    </row>
    <row r="289" spans="1:3">
      <c r="A289" s="146">
        <v>280</v>
      </c>
      <c r="B289" s="142" t="s">
        <v>1574</v>
      </c>
      <c r="C289" s="145" t="s">
        <v>1504</v>
      </c>
    </row>
    <row r="290" spans="1:3">
      <c r="A290" s="146">
        <v>281</v>
      </c>
      <c r="B290" s="142" t="s">
        <v>1575</v>
      </c>
      <c r="C290" s="145" t="s">
        <v>1524</v>
      </c>
    </row>
    <row r="291" spans="1:3">
      <c r="A291" s="146">
        <v>283</v>
      </c>
      <c r="B291" s="142" t="s">
        <v>1576</v>
      </c>
      <c r="C291" s="145" t="s">
        <v>1524</v>
      </c>
    </row>
    <row r="292" spans="1:3">
      <c r="A292" s="146">
        <v>284</v>
      </c>
      <c r="B292" s="142" t="s">
        <v>1517</v>
      </c>
      <c r="C292" s="145" t="s">
        <v>1504</v>
      </c>
    </row>
    <row r="293" spans="1:3">
      <c r="A293" s="146">
        <v>285</v>
      </c>
      <c r="B293" s="142" t="s">
        <v>1517</v>
      </c>
      <c r="C293" s="145" t="s">
        <v>1504</v>
      </c>
    </row>
    <row r="294" spans="1:3">
      <c r="A294" s="146">
        <v>286</v>
      </c>
      <c r="B294" s="142" t="s">
        <v>1577</v>
      </c>
      <c r="C294" s="145" t="s">
        <v>1504</v>
      </c>
    </row>
    <row r="295" spans="1:3">
      <c r="A295" s="146">
        <v>287</v>
      </c>
      <c r="B295" s="142" t="s">
        <v>1578</v>
      </c>
      <c r="C295" s="145" t="s">
        <v>1504</v>
      </c>
    </row>
    <row r="296" spans="1:3">
      <c r="A296" s="146">
        <v>288</v>
      </c>
      <c r="B296" s="142" t="s">
        <v>1579</v>
      </c>
      <c r="C296" s="145" t="s">
        <v>1504</v>
      </c>
    </row>
    <row r="297" spans="1:3">
      <c r="A297" s="146">
        <v>289</v>
      </c>
      <c r="B297" s="142" t="s">
        <v>1579</v>
      </c>
      <c r="C297" s="145" t="s">
        <v>1504</v>
      </c>
    </row>
    <row r="298" spans="1:3">
      <c r="A298" s="146">
        <v>290</v>
      </c>
      <c r="B298" s="142" t="s">
        <v>1579</v>
      </c>
      <c r="C298" s="145" t="s">
        <v>1504</v>
      </c>
    </row>
    <row r="299" spans="1:3">
      <c r="A299" s="146">
        <v>291</v>
      </c>
      <c r="B299" s="142" t="s">
        <v>1579</v>
      </c>
      <c r="C299" s="145" t="s">
        <v>1504</v>
      </c>
    </row>
    <row r="300" spans="1:3">
      <c r="A300" s="146">
        <v>292</v>
      </c>
      <c r="B300" s="142" t="s">
        <v>1579</v>
      </c>
      <c r="C300" s="145" t="s">
        <v>1504</v>
      </c>
    </row>
    <row r="301" spans="1:3">
      <c r="A301" s="146">
        <v>297</v>
      </c>
      <c r="B301" s="142" t="s">
        <v>1579</v>
      </c>
      <c r="C301" s="145" t="s">
        <v>1504</v>
      </c>
    </row>
    <row r="302" spans="1:3">
      <c r="A302" s="146">
        <v>298</v>
      </c>
      <c r="B302" s="142" t="s">
        <v>1579</v>
      </c>
      <c r="C302" s="145" t="s">
        <v>1504</v>
      </c>
    </row>
    <row r="303" spans="1:3">
      <c r="A303" s="146">
        <v>299</v>
      </c>
      <c r="B303" s="142" t="s">
        <v>1579</v>
      </c>
      <c r="C303" s="145" t="s">
        <v>1504</v>
      </c>
    </row>
    <row r="304" spans="1:3">
      <c r="A304" s="146">
        <v>300</v>
      </c>
      <c r="B304" s="142" t="s">
        <v>1580</v>
      </c>
      <c r="C304" s="145" t="s">
        <v>1524</v>
      </c>
    </row>
    <row r="305" spans="1:3">
      <c r="A305" s="146">
        <v>301</v>
      </c>
      <c r="B305" s="142" t="s">
        <v>1581</v>
      </c>
      <c r="C305" s="145" t="s">
        <v>1524</v>
      </c>
    </row>
    <row r="306" spans="1:3">
      <c r="A306" s="146">
        <v>302</v>
      </c>
      <c r="B306" s="142" t="s">
        <v>1582</v>
      </c>
      <c r="C306" s="145" t="s">
        <v>1524</v>
      </c>
    </row>
    <row r="307" spans="1:3">
      <c r="A307" s="146">
        <v>303</v>
      </c>
      <c r="B307" s="142" t="s">
        <v>1579</v>
      </c>
      <c r="C307" s="145" t="s">
        <v>1504</v>
      </c>
    </row>
    <row r="308" spans="1:3">
      <c r="A308" s="146">
        <v>304</v>
      </c>
      <c r="B308" s="142" t="s">
        <v>1579</v>
      </c>
      <c r="C308" s="145" t="s">
        <v>1504</v>
      </c>
    </row>
    <row r="309" spans="1:3">
      <c r="A309" s="146">
        <v>305</v>
      </c>
      <c r="B309" s="142" t="s">
        <v>1583</v>
      </c>
      <c r="C309" s="145" t="s">
        <v>1524</v>
      </c>
    </row>
    <row r="310" spans="1:3">
      <c r="A310" s="146">
        <v>306</v>
      </c>
      <c r="B310" s="142" t="s">
        <v>1583</v>
      </c>
      <c r="C310" s="145" t="s">
        <v>1524</v>
      </c>
    </row>
    <row r="311" spans="1:3">
      <c r="A311" s="146">
        <v>307</v>
      </c>
      <c r="B311" s="142" t="s">
        <v>1583</v>
      </c>
      <c r="C311" s="145" t="s">
        <v>1524</v>
      </c>
    </row>
    <row r="312" spans="1:3">
      <c r="A312" s="146">
        <v>308</v>
      </c>
      <c r="B312" s="142" t="s">
        <v>1583</v>
      </c>
      <c r="C312" s="145" t="s">
        <v>1524</v>
      </c>
    </row>
    <row r="313" spans="1:3">
      <c r="A313" s="146">
        <v>309</v>
      </c>
      <c r="B313" s="142" t="s">
        <v>1584</v>
      </c>
      <c r="C313" s="145" t="s">
        <v>1524</v>
      </c>
    </row>
    <row r="314" spans="1:3">
      <c r="A314" s="146">
        <v>310</v>
      </c>
      <c r="B314" s="142" t="s">
        <v>1585</v>
      </c>
      <c r="C314" s="145" t="s">
        <v>1524</v>
      </c>
    </row>
    <row r="315" spans="1:3">
      <c r="A315" s="146">
        <v>312</v>
      </c>
      <c r="B315" s="142" t="s">
        <v>1586</v>
      </c>
      <c r="C315" s="145" t="s">
        <v>1524</v>
      </c>
    </row>
    <row r="316" spans="1:3">
      <c r="A316" s="146">
        <v>313</v>
      </c>
      <c r="B316" s="142" t="s">
        <v>1587</v>
      </c>
      <c r="C316" s="145" t="s">
        <v>1504</v>
      </c>
    </row>
    <row r="317" spans="1:3">
      <c r="A317" s="146">
        <v>314</v>
      </c>
      <c r="B317" s="142" t="s">
        <v>1588</v>
      </c>
      <c r="C317" s="145" t="s">
        <v>1504</v>
      </c>
    </row>
    <row r="318" spans="1:3">
      <c r="A318" s="146">
        <v>315</v>
      </c>
      <c r="B318" s="142" t="s">
        <v>1589</v>
      </c>
      <c r="C318" s="145" t="s">
        <v>1504</v>
      </c>
    </row>
    <row r="319" spans="1:3">
      <c r="A319" s="146">
        <v>316</v>
      </c>
      <c r="B319" s="142" t="s">
        <v>1590</v>
      </c>
      <c r="C319" s="145" t="s">
        <v>1524</v>
      </c>
    </row>
    <row r="320" spans="1:3">
      <c r="A320" s="146">
        <v>317</v>
      </c>
      <c r="B320" s="142" t="s">
        <v>1590</v>
      </c>
      <c r="C320" s="145" t="s">
        <v>1524</v>
      </c>
    </row>
    <row r="321" spans="1:3">
      <c r="A321" s="146">
        <v>318</v>
      </c>
      <c r="B321" s="142" t="s">
        <v>1590</v>
      </c>
      <c r="C321" s="145" t="s">
        <v>1524</v>
      </c>
    </row>
    <row r="322" spans="1:3">
      <c r="A322" s="146">
        <v>319</v>
      </c>
      <c r="B322" s="142" t="s">
        <v>1591</v>
      </c>
      <c r="C322" s="145" t="s">
        <v>1524</v>
      </c>
    </row>
    <row r="323" spans="1:3">
      <c r="A323" s="146">
        <v>320</v>
      </c>
      <c r="B323" s="142" t="s">
        <v>1590</v>
      </c>
      <c r="C323" s="145" t="s">
        <v>1524</v>
      </c>
    </row>
    <row r="324" spans="1:3">
      <c r="A324" s="146">
        <v>321</v>
      </c>
      <c r="B324" s="142" t="s">
        <v>1590</v>
      </c>
      <c r="C324" s="145" t="s">
        <v>1524</v>
      </c>
    </row>
    <row r="325" spans="1:3">
      <c r="A325" s="146">
        <v>322</v>
      </c>
      <c r="B325" s="142" t="s">
        <v>1590</v>
      </c>
      <c r="C325" s="145" t="s">
        <v>1524</v>
      </c>
    </row>
    <row r="326" spans="1:3">
      <c r="A326" s="146">
        <v>323</v>
      </c>
      <c r="B326" s="142" t="s">
        <v>1590</v>
      </c>
      <c r="C326" s="145" t="s">
        <v>1524</v>
      </c>
    </row>
    <row r="327" spans="1:3">
      <c r="A327" s="146">
        <v>324</v>
      </c>
      <c r="B327" s="142" t="s">
        <v>1592</v>
      </c>
      <c r="C327" s="145" t="s">
        <v>1524</v>
      </c>
    </row>
    <row r="328" spans="1:3">
      <c r="A328" s="146">
        <v>325</v>
      </c>
      <c r="B328" s="142" t="s">
        <v>1593</v>
      </c>
      <c r="C328" s="145" t="s">
        <v>1524</v>
      </c>
    </row>
    <row r="329" spans="1:3">
      <c r="A329" s="146">
        <v>326</v>
      </c>
      <c r="B329" s="142" t="s">
        <v>1593</v>
      </c>
      <c r="C329" s="145" t="s">
        <v>1524</v>
      </c>
    </row>
    <row r="330" spans="1:3">
      <c r="A330" s="146">
        <v>327</v>
      </c>
      <c r="B330" s="142" t="s">
        <v>1593</v>
      </c>
      <c r="C330" s="145" t="s">
        <v>1524</v>
      </c>
    </row>
    <row r="331" spans="1:3">
      <c r="A331" s="146">
        <v>328</v>
      </c>
      <c r="B331" s="142" t="s">
        <v>1593</v>
      </c>
      <c r="C331" s="145" t="s">
        <v>1524</v>
      </c>
    </row>
    <row r="332" spans="1:3">
      <c r="A332" s="146">
        <v>329</v>
      </c>
      <c r="B332" s="142" t="s">
        <v>1593</v>
      </c>
      <c r="C332" s="145" t="s">
        <v>1524</v>
      </c>
    </row>
    <row r="333" spans="1:3">
      <c r="A333" s="146">
        <v>330</v>
      </c>
      <c r="B333" s="142" t="s">
        <v>1593</v>
      </c>
      <c r="C333" s="145" t="s">
        <v>1524</v>
      </c>
    </row>
    <row r="334" spans="1:3">
      <c r="A334" s="146">
        <v>331</v>
      </c>
      <c r="B334" s="142" t="s">
        <v>1593</v>
      </c>
      <c r="C334" s="145" t="s">
        <v>1524</v>
      </c>
    </row>
    <row r="335" spans="1:3">
      <c r="A335" s="146">
        <v>332</v>
      </c>
      <c r="B335" s="142" t="s">
        <v>1593</v>
      </c>
      <c r="C335" s="145" t="s">
        <v>1504</v>
      </c>
    </row>
    <row r="336" spans="1:3">
      <c r="A336" s="146">
        <v>334</v>
      </c>
      <c r="B336" s="142" t="s">
        <v>1594</v>
      </c>
      <c r="C336" s="145" t="s">
        <v>1524</v>
      </c>
    </row>
    <row r="337" spans="1:3">
      <c r="A337" s="146">
        <v>335</v>
      </c>
      <c r="B337" s="142" t="s">
        <v>1595</v>
      </c>
      <c r="C337" s="145" t="s">
        <v>1524</v>
      </c>
    </row>
    <row r="338" spans="1:3">
      <c r="A338" s="146">
        <v>336</v>
      </c>
      <c r="B338" s="142" t="s">
        <v>1596</v>
      </c>
      <c r="C338" s="145" t="s">
        <v>1504</v>
      </c>
    </row>
    <row r="339" spans="1:3">
      <c r="A339" s="146">
        <v>337</v>
      </c>
      <c r="B339" s="142" t="s">
        <v>1596</v>
      </c>
      <c r="C339" s="145" t="s">
        <v>1504</v>
      </c>
    </row>
    <row r="340" spans="1:3">
      <c r="A340" s="146">
        <v>338</v>
      </c>
      <c r="B340" s="142" t="s">
        <v>1597</v>
      </c>
      <c r="C340" s="145" t="s">
        <v>1524</v>
      </c>
    </row>
    <row r="341" spans="1:3">
      <c r="A341" s="146">
        <v>339</v>
      </c>
      <c r="B341" s="142" t="s">
        <v>1598</v>
      </c>
      <c r="C341" s="145" t="s">
        <v>1504</v>
      </c>
    </row>
    <row r="342" spans="1:3">
      <c r="A342" s="146">
        <v>340</v>
      </c>
      <c r="B342" s="142" t="s">
        <v>1598</v>
      </c>
      <c r="C342" s="145" t="s">
        <v>1504</v>
      </c>
    </row>
    <row r="343" spans="1:3">
      <c r="A343" s="146">
        <v>341</v>
      </c>
      <c r="B343" s="142" t="s">
        <v>1598</v>
      </c>
      <c r="C343" s="145" t="s">
        <v>1504</v>
      </c>
    </row>
    <row r="344" spans="1:3">
      <c r="A344" s="146">
        <v>342</v>
      </c>
      <c r="B344" s="142" t="s">
        <v>1599</v>
      </c>
      <c r="C344" s="145" t="s">
        <v>1524</v>
      </c>
    </row>
    <row r="345" spans="1:3">
      <c r="A345" s="146">
        <v>343</v>
      </c>
      <c r="B345" s="142" t="s">
        <v>1600</v>
      </c>
      <c r="C345" s="145" t="s">
        <v>1524</v>
      </c>
    </row>
    <row r="346" spans="1:3">
      <c r="A346" s="146">
        <v>344</v>
      </c>
      <c r="B346" s="142" t="s">
        <v>1601</v>
      </c>
      <c r="C346" s="145" t="s">
        <v>1524</v>
      </c>
    </row>
    <row r="347" spans="1:3">
      <c r="A347" s="146">
        <v>344</v>
      </c>
      <c r="B347" s="142" t="s">
        <v>1601</v>
      </c>
      <c r="C347" s="145" t="s">
        <v>1504</v>
      </c>
    </row>
    <row r="348" spans="1:3">
      <c r="A348" s="146">
        <v>345</v>
      </c>
      <c r="B348" s="142" t="s">
        <v>1602</v>
      </c>
      <c r="C348" s="145" t="s">
        <v>1524</v>
      </c>
    </row>
    <row r="349" spans="1:3">
      <c r="A349" s="146">
        <v>346</v>
      </c>
      <c r="B349" s="142" t="s">
        <v>1603</v>
      </c>
      <c r="C349" s="145" t="s">
        <v>1504</v>
      </c>
    </row>
    <row r="350" spans="1:3">
      <c r="A350" s="146">
        <v>347</v>
      </c>
      <c r="B350" s="142" t="s">
        <v>1604</v>
      </c>
      <c r="C350" s="145" t="s">
        <v>1504</v>
      </c>
    </row>
    <row r="351" spans="1:3">
      <c r="A351" s="146">
        <v>348</v>
      </c>
      <c r="B351" s="142" t="s">
        <v>1604</v>
      </c>
      <c r="C351" s="145" t="s">
        <v>1504</v>
      </c>
    </row>
    <row r="352" spans="1:3">
      <c r="A352" s="146">
        <v>349</v>
      </c>
      <c r="B352" s="142" t="s">
        <v>1550</v>
      </c>
      <c r="C352" s="145" t="s">
        <v>1524</v>
      </c>
    </row>
    <row r="353" spans="1:3">
      <c r="A353" s="146">
        <v>350</v>
      </c>
      <c r="B353" s="142" t="s">
        <v>1605</v>
      </c>
      <c r="C353" s="145" t="s">
        <v>1504</v>
      </c>
    </row>
    <row r="354" spans="1:3">
      <c r="A354" s="146">
        <v>351</v>
      </c>
      <c r="B354" s="142" t="s">
        <v>1606</v>
      </c>
      <c r="C354" s="145" t="s">
        <v>1524</v>
      </c>
    </row>
    <row r="355" spans="1:3">
      <c r="A355" s="146">
        <v>352</v>
      </c>
      <c r="B355" s="142" t="s">
        <v>1607</v>
      </c>
      <c r="C355" s="145" t="s">
        <v>1524</v>
      </c>
    </row>
    <row r="356" spans="1:3">
      <c r="A356" s="146">
        <v>353</v>
      </c>
      <c r="B356" s="142" t="s">
        <v>1608</v>
      </c>
      <c r="C356" s="145" t="s">
        <v>1524</v>
      </c>
    </row>
    <row r="357" spans="1:3">
      <c r="A357" s="146">
        <v>354</v>
      </c>
      <c r="B357" s="142" t="s">
        <v>1525</v>
      </c>
      <c r="C357" s="145" t="s">
        <v>1504</v>
      </c>
    </row>
    <row r="358" spans="1:3">
      <c r="A358" s="146">
        <v>355</v>
      </c>
      <c r="B358" s="142" t="s">
        <v>1609</v>
      </c>
      <c r="C358" s="145" t="s">
        <v>1524</v>
      </c>
    </row>
    <row r="359" spans="1:3">
      <c r="A359" s="146">
        <v>357</v>
      </c>
      <c r="B359" s="142" t="s">
        <v>1610</v>
      </c>
      <c r="C359" s="145" t="s">
        <v>1504</v>
      </c>
    </row>
    <row r="360" spans="1:3">
      <c r="A360" s="146">
        <v>358</v>
      </c>
      <c r="B360" s="142" t="s">
        <v>1610</v>
      </c>
      <c r="C360" s="145" t="s">
        <v>1504</v>
      </c>
    </row>
    <row r="361" spans="1:3">
      <c r="A361" s="146">
        <v>359</v>
      </c>
      <c r="B361" s="142" t="s">
        <v>1610</v>
      </c>
      <c r="C361" s="145" t="s">
        <v>1504</v>
      </c>
    </row>
    <row r="362" spans="1:3">
      <c r="A362" s="146">
        <v>360</v>
      </c>
      <c r="B362" s="142" t="s">
        <v>1610</v>
      </c>
      <c r="C362" s="145" t="s">
        <v>1504</v>
      </c>
    </row>
    <row r="363" spans="1:3">
      <c r="A363" s="146">
        <v>361</v>
      </c>
      <c r="B363" s="142" t="s">
        <v>1610</v>
      </c>
      <c r="C363" s="145" t="s">
        <v>1504</v>
      </c>
    </row>
    <row r="364" spans="1:3">
      <c r="A364" s="146">
        <v>362</v>
      </c>
      <c r="B364" s="142" t="s">
        <v>1610</v>
      </c>
      <c r="C364" s="145" t="s">
        <v>1504</v>
      </c>
    </row>
    <row r="365" spans="1:3">
      <c r="A365" s="146">
        <v>363</v>
      </c>
      <c r="B365" s="142" t="s">
        <v>1610</v>
      </c>
      <c r="C365" s="145" t="s">
        <v>1504</v>
      </c>
    </row>
    <row r="366" spans="1:3">
      <c r="A366" s="146">
        <v>364</v>
      </c>
      <c r="B366" s="142" t="s">
        <v>1610</v>
      </c>
      <c r="C366" s="145" t="s">
        <v>1504</v>
      </c>
    </row>
    <row r="367" spans="1:3">
      <c r="A367" s="146">
        <v>365</v>
      </c>
      <c r="B367" s="142" t="s">
        <v>1610</v>
      </c>
      <c r="C367" s="145" t="s">
        <v>1504</v>
      </c>
    </row>
    <row r="368" spans="1:3">
      <c r="A368" s="146">
        <v>366</v>
      </c>
      <c r="B368" s="142" t="s">
        <v>1610</v>
      </c>
      <c r="C368" s="145" t="s">
        <v>1504</v>
      </c>
    </row>
    <row r="369" spans="1:3">
      <c r="A369" s="146">
        <v>367</v>
      </c>
      <c r="B369" s="142" t="s">
        <v>1610</v>
      </c>
      <c r="C369" s="145" t="s">
        <v>1504</v>
      </c>
    </row>
    <row r="370" spans="1:3">
      <c r="A370" s="146">
        <v>368</v>
      </c>
      <c r="B370" s="142" t="s">
        <v>1610</v>
      </c>
      <c r="C370" s="145" t="s">
        <v>1504</v>
      </c>
    </row>
    <row r="371" spans="1:3">
      <c r="A371" s="146">
        <v>369</v>
      </c>
      <c r="B371" s="142" t="s">
        <v>1610</v>
      </c>
      <c r="C371" s="145" t="s">
        <v>1504</v>
      </c>
    </row>
    <row r="372" spans="1:3">
      <c r="A372" s="146">
        <v>370</v>
      </c>
      <c r="B372" s="142" t="s">
        <v>1610</v>
      </c>
      <c r="C372" s="145" t="s">
        <v>1504</v>
      </c>
    </row>
    <row r="373" spans="1:3">
      <c r="A373" s="146">
        <v>371</v>
      </c>
      <c r="B373" s="142" t="s">
        <v>1610</v>
      </c>
      <c r="C373" s="145" t="s">
        <v>1504</v>
      </c>
    </row>
    <row r="374" spans="1:3">
      <c r="A374" s="146">
        <v>372</v>
      </c>
      <c r="B374" s="142" t="s">
        <v>1590</v>
      </c>
      <c r="C374" s="145" t="s">
        <v>1524</v>
      </c>
    </row>
    <row r="375" spans="1:3">
      <c r="A375" s="146">
        <v>373</v>
      </c>
      <c r="B375" s="142" t="s">
        <v>1538</v>
      </c>
      <c r="C375" s="145" t="s">
        <v>1524</v>
      </c>
    </row>
    <row r="376" spans="1:3">
      <c r="A376" s="146">
        <v>374</v>
      </c>
      <c r="B376" s="142" t="s">
        <v>1538</v>
      </c>
      <c r="C376" s="145" t="s">
        <v>1524</v>
      </c>
    </row>
    <row r="377" spans="1:3">
      <c r="A377" s="146">
        <v>375</v>
      </c>
      <c r="B377" s="142" t="s">
        <v>1538</v>
      </c>
      <c r="C377" s="145" t="s">
        <v>1524</v>
      </c>
    </row>
    <row r="378" spans="1:3">
      <c r="A378" s="146">
        <v>376</v>
      </c>
      <c r="B378" s="142" t="s">
        <v>1538</v>
      </c>
      <c r="C378" s="145" t="s">
        <v>1524</v>
      </c>
    </row>
    <row r="379" spans="1:3">
      <c r="A379" s="146">
        <v>377</v>
      </c>
      <c r="B379" s="142" t="s">
        <v>1538</v>
      </c>
      <c r="C379" s="145" t="s">
        <v>1524</v>
      </c>
    </row>
    <row r="380" spans="1:3">
      <c r="A380" s="146">
        <v>378</v>
      </c>
      <c r="B380" s="142" t="s">
        <v>1538</v>
      </c>
      <c r="C380" s="145" t="s">
        <v>1524</v>
      </c>
    </row>
    <row r="381" spans="1:3">
      <c r="A381" s="146">
        <v>380</v>
      </c>
      <c r="B381" s="142" t="s">
        <v>1538</v>
      </c>
      <c r="C381" s="145" t="s">
        <v>1524</v>
      </c>
    </row>
    <row r="382" spans="1:3">
      <c r="A382" s="146">
        <v>381</v>
      </c>
      <c r="B382" s="142" t="s">
        <v>1538</v>
      </c>
      <c r="C382" s="145" t="s">
        <v>1524</v>
      </c>
    </row>
    <row r="383" spans="1:3">
      <c r="A383" s="146">
        <v>382</v>
      </c>
      <c r="B383" s="142" t="s">
        <v>1538</v>
      </c>
      <c r="C383" s="145" t="s">
        <v>1524</v>
      </c>
    </row>
    <row r="384" spans="1:3">
      <c r="A384" s="146">
        <v>384</v>
      </c>
      <c r="B384" s="142" t="s">
        <v>1550</v>
      </c>
      <c r="C384" s="145" t="s">
        <v>1524</v>
      </c>
    </row>
    <row r="385" spans="1:3">
      <c r="A385" s="146">
        <v>385</v>
      </c>
      <c r="B385" s="142" t="s">
        <v>1538</v>
      </c>
      <c r="C385" s="145" t="s">
        <v>1504</v>
      </c>
    </row>
    <row r="386" spans="1:3">
      <c r="A386" s="146">
        <v>386</v>
      </c>
      <c r="B386" s="142" t="s">
        <v>1517</v>
      </c>
      <c r="C386" s="145" t="s">
        <v>1504</v>
      </c>
    </row>
    <row r="387" spans="1:3">
      <c r="A387" s="146">
        <v>387</v>
      </c>
      <c r="B387" s="142" t="s">
        <v>1543</v>
      </c>
      <c r="C387" s="145" t="s">
        <v>1504</v>
      </c>
    </row>
    <row r="388" spans="1:3">
      <c r="A388" s="146">
        <v>388</v>
      </c>
      <c r="B388" s="142" t="s">
        <v>1538</v>
      </c>
      <c r="C388" s="145" t="s">
        <v>1504</v>
      </c>
    </row>
    <row r="389" spans="1:3">
      <c r="A389" s="146">
        <v>389</v>
      </c>
      <c r="B389" s="142" t="s">
        <v>1529</v>
      </c>
      <c r="C389" s="145" t="s">
        <v>1504</v>
      </c>
    </row>
    <row r="390" spans="1:3">
      <c r="A390" s="146">
        <v>390</v>
      </c>
      <c r="B390" s="142" t="s">
        <v>1538</v>
      </c>
      <c r="C390" s="145" t="s">
        <v>1524</v>
      </c>
    </row>
    <row r="391" spans="1:3">
      <c r="A391" s="146">
        <v>391</v>
      </c>
      <c r="B391" s="142" t="s">
        <v>1611</v>
      </c>
      <c r="C391" s="145" t="s">
        <v>1504</v>
      </c>
    </row>
    <row r="392" spans="1:3">
      <c r="A392" s="146">
        <v>392</v>
      </c>
      <c r="B392" s="142" t="s">
        <v>1612</v>
      </c>
      <c r="C392" s="145" t="s">
        <v>1524</v>
      </c>
    </row>
    <row r="393" spans="1:3">
      <c r="A393" s="146">
        <v>393</v>
      </c>
      <c r="B393" s="142" t="s">
        <v>1613</v>
      </c>
      <c r="C393" s="145" t="s">
        <v>1524</v>
      </c>
    </row>
    <row r="394" spans="1:3">
      <c r="A394" s="146">
        <v>394</v>
      </c>
      <c r="B394" s="142" t="s">
        <v>1569</v>
      </c>
      <c r="C394" s="145" t="s">
        <v>1524</v>
      </c>
    </row>
    <row r="395" spans="1:3">
      <c r="A395" s="146">
        <v>395</v>
      </c>
      <c r="B395" s="142" t="s">
        <v>1614</v>
      </c>
      <c r="C395" s="145" t="s">
        <v>1524</v>
      </c>
    </row>
    <row r="396" spans="1:3">
      <c r="A396" s="146">
        <v>396</v>
      </c>
      <c r="B396" s="142" t="s">
        <v>1548</v>
      </c>
      <c r="C396" s="145" t="s">
        <v>1524</v>
      </c>
    </row>
    <row r="397" spans="1:3">
      <c r="A397" s="146">
        <v>397</v>
      </c>
      <c r="B397" s="142" t="s">
        <v>1615</v>
      </c>
      <c r="C397" s="145" t="s">
        <v>1524</v>
      </c>
    </row>
    <row r="398" spans="1:3">
      <c r="A398" s="146">
        <v>398</v>
      </c>
      <c r="B398" s="142" t="s">
        <v>1616</v>
      </c>
      <c r="C398" s="145" t="s">
        <v>1524</v>
      </c>
    </row>
    <row r="399" spans="1:3">
      <c r="A399" s="146">
        <v>399</v>
      </c>
      <c r="B399" s="142" t="s">
        <v>1617</v>
      </c>
      <c r="C399" s="145" t="s">
        <v>1504</v>
      </c>
    </row>
    <row r="400" spans="1:3">
      <c r="A400" s="146">
        <v>400</v>
      </c>
      <c r="B400" s="142" t="s">
        <v>1568</v>
      </c>
      <c r="C400" s="145" t="s">
        <v>1524</v>
      </c>
    </row>
    <row r="401" spans="1:3">
      <c r="A401" s="146">
        <v>401</v>
      </c>
      <c r="B401" s="142" t="s">
        <v>1618</v>
      </c>
      <c r="C401" s="145" t="s">
        <v>1504</v>
      </c>
    </row>
    <row r="402" spans="1:3">
      <c r="A402" s="146">
        <v>403</v>
      </c>
      <c r="B402" s="142" t="s">
        <v>1523</v>
      </c>
      <c r="C402" s="145" t="s">
        <v>1524</v>
      </c>
    </row>
    <row r="403" spans="1:3">
      <c r="A403" s="146">
        <v>404</v>
      </c>
      <c r="B403" s="142" t="s">
        <v>1619</v>
      </c>
      <c r="C403" s="145" t="s">
        <v>1524</v>
      </c>
    </row>
    <row r="404" spans="1:3">
      <c r="A404" s="146">
        <v>405</v>
      </c>
      <c r="B404" s="142" t="s">
        <v>1620</v>
      </c>
      <c r="C404" s="145" t="s">
        <v>1504</v>
      </c>
    </row>
    <row r="405" spans="1:3">
      <c r="A405" s="146">
        <v>406</v>
      </c>
      <c r="B405" s="142" t="s">
        <v>1621</v>
      </c>
      <c r="C405" s="145" t="s">
        <v>1504</v>
      </c>
    </row>
    <row r="406" spans="1:3">
      <c r="A406" s="146">
        <v>407</v>
      </c>
      <c r="B406" s="142" t="s">
        <v>1622</v>
      </c>
      <c r="C406" s="145" t="s">
        <v>1504</v>
      </c>
    </row>
    <row r="407" spans="1:3">
      <c r="A407" s="146">
        <v>408</v>
      </c>
      <c r="B407" s="142" t="s">
        <v>1623</v>
      </c>
      <c r="C407" s="145" t="s">
        <v>1504</v>
      </c>
    </row>
    <row r="408" spans="1:3">
      <c r="A408" s="146">
        <v>409</v>
      </c>
      <c r="B408" s="142" t="s">
        <v>1624</v>
      </c>
      <c r="C408" s="145" t="s">
        <v>1504</v>
      </c>
    </row>
    <row r="409" spans="1:3">
      <c r="A409" s="146">
        <v>410</v>
      </c>
      <c r="B409" s="142" t="s">
        <v>1625</v>
      </c>
      <c r="C409" s="145" t="s">
        <v>1504</v>
      </c>
    </row>
    <row r="410" spans="1:3">
      <c r="A410" s="146">
        <v>411</v>
      </c>
      <c r="B410" s="142" t="s">
        <v>1626</v>
      </c>
      <c r="C410" s="145" t="s">
        <v>1504</v>
      </c>
    </row>
    <row r="411" spans="1:3">
      <c r="A411" s="146">
        <v>412</v>
      </c>
      <c r="B411" s="142" t="s">
        <v>1627</v>
      </c>
      <c r="C411" s="145" t="s">
        <v>1504</v>
      </c>
    </row>
    <row r="412" spans="1:3">
      <c r="A412" s="146">
        <v>413</v>
      </c>
      <c r="B412" s="142" t="s">
        <v>1628</v>
      </c>
      <c r="C412" s="145" t="s">
        <v>1504</v>
      </c>
    </row>
    <row r="413" spans="1:3">
      <c r="A413" s="146">
        <v>414</v>
      </c>
      <c r="B413" s="142" t="s">
        <v>1629</v>
      </c>
      <c r="C413" s="145" t="s">
        <v>1504</v>
      </c>
    </row>
    <row r="414" spans="1:3">
      <c r="A414" s="146">
        <v>415</v>
      </c>
      <c r="B414" s="142" t="s">
        <v>1630</v>
      </c>
      <c r="C414" s="145" t="s">
        <v>1504</v>
      </c>
    </row>
    <row r="415" spans="1:3">
      <c r="A415" s="146">
        <v>416</v>
      </c>
      <c r="B415" s="142" t="s">
        <v>1631</v>
      </c>
      <c r="C415" s="145" t="s">
        <v>1504</v>
      </c>
    </row>
    <row r="416" spans="1:3">
      <c r="A416" s="146">
        <v>417</v>
      </c>
      <c r="B416" s="142" t="s">
        <v>1632</v>
      </c>
      <c r="C416" s="145" t="s">
        <v>1504</v>
      </c>
    </row>
    <row r="417" spans="1:3">
      <c r="A417" s="146">
        <v>418</v>
      </c>
      <c r="B417" s="142" t="s">
        <v>1633</v>
      </c>
      <c r="C417" s="145" t="s">
        <v>1504</v>
      </c>
    </row>
    <row r="418" spans="1:3">
      <c r="A418" s="146">
        <v>419</v>
      </c>
      <c r="B418" s="142" t="s">
        <v>1634</v>
      </c>
      <c r="C418" s="145" t="s">
        <v>1504</v>
      </c>
    </row>
    <row r="419" spans="1:3">
      <c r="A419" s="146">
        <v>420</v>
      </c>
      <c r="B419" s="142" t="s">
        <v>1635</v>
      </c>
      <c r="C419" s="145" t="s">
        <v>1504</v>
      </c>
    </row>
    <row r="420" spans="1:3">
      <c r="A420" s="146">
        <v>421</v>
      </c>
      <c r="B420" s="142" t="s">
        <v>1636</v>
      </c>
      <c r="C420" s="145" t="s">
        <v>1504</v>
      </c>
    </row>
    <row r="421" spans="1:3">
      <c r="A421" s="146">
        <v>422</v>
      </c>
      <c r="B421" s="142" t="s">
        <v>1637</v>
      </c>
      <c r="C421" s="145" t="s">
        <v>1504</v>
      </c>
    </row>
    <row r="422" spans="1:3">
      <c r="A422" s="146">
        <v>423</v>
      </c>
      <c r="B422" s="142" t="s">
        <v>1638</v>
      </c>
      <c r="C422" s="145" t="s">
        <v>1504</v>
      </c>
    </row>
    <row r="423" spans="1:3">
      <c r="A423" s="146">
        <v>424</v>
      </c>
      <c r="B423" s="142" t="s">
        <v>1639</v>
      </c>
      <c r="C423" s="145" t="s">
        <v>1504</v>
      </c>
    </row>
    <row r="424" spans="1:3">
      <c r="A424" s="146">
        <v>425</v>
      </c>
      <c r="B424" s="142" t="s">
        <v>1640</v>
      </c>
      <c r="C424" s="145" t="s">
        <v>1524</v>
      </c>
    </row>
    <row r="425" spans="1:3">
      <c r="A425" s="146">
        <v>426</v>
      </c>
      <c r="B425" s="142" t="s">
        <v>1550</v>
      </c>
      <c r="C425" s="145" t="s">
        <v>1524</v>
      </c>
    </row>
    <row r="426" spans="1:3">
      <c r="A426" s="146">
        <v>427</v>
      </c>
      <c r="B426" s="142" t="s">
        <v>1641</v>
      </c>
      <c r="C426" s="145" t="s">
        <v>1524</v>
      </c>
    </row>
    <row r="427" spans="1:3">
      <c r="A427" s="146">
        <v>428</v>
      </c>
      <c r="B427" s="142" t="s">
        <v>1642</v>
      </c>
      <c r="C427" s="145" t="s">
        <v>1643</v>
      </c>
    </row>
    <row r="428" spans="1:3">
      <c r="A428" s="146">
        <v>429</v>
      </c>
      <c r="B428" s="142" t="s">
        <v>1644</v>
      </c>
      <c r="C428" s="145" t="s">
        <v>1643</v>
      </c>
    </row>
    <row r="429" spans="1:3">
      <c r="A429" s="146">
        <v>430</v>
      </c>
      <c r="B429" s="142" t="s">
        <v>1645</v>
      </c>
      <c r="C429" s="145" t="s">
        <v>1643</v>
      </c>
    </row>
    <row r="430" spans="1:3">
      <c r="A430" s="146">
        <v>431</v>
      </c>
      <c r="B430" s="142" t="s">
        <v>1646</v>
      </c>
      <c r="C430" s="145" t="s">
        <v>1643</v>
      </c>
    </row>
    <row r="431" spans="1:3">
      <c r="A431" s="146">
        <v>432</v>
      </c>
      <c r="B431" s="142" t="s">
        <v>1550</v>
      </c>
      <c r="C431" s="145" t="s">
        <v>1524</v>
      </c>
    </row>
    <row r="432" spans="1:3">
      <c r="A432" s="146">
        <v>434</v>
      </c>
      <c r="B432" s="142" t="s">
        <v>1647</v>
      </c>
      <c r="C432" s="145" t="s">
        <v>1504</v>
      </c>
    </row>
    <row r="433" spans="1:3">
      <c r="A433" s="146">
        <v>435</v>
      </c>
      <c r="B433" s="142" t="s">
        <v>1648</v>
      </c>
      <c r="C433" s="145" t="s">
        <v>1524</v>
      </c>
    </row>
    <row r="434" spans="1:3">
      <c r="A434" s="146">
        <v>436</v>
      </c>
      <c r="B434" s="142" t="s">
        <v>1649</v>
      </c>
      <c r="C434" s="145" t="s">
        <v>1524</v>
      </c>
    </row>
    <row r="435" spans="1:3">
      <c r="A435" s="146">
        <v>437</v>
      </c>
      <c r="B435" s="142" t="s">
        <v>1650</v>
      </c>
      <c r="C435" s="145" t="s">
        <v>1524</v>
      </c>
    </row>
    <row r="436" spans="1:3">
      <c r="A436" s="146">
        <v>439</v>
      </c>
      <c r="B436" s="142" t="s">
        <v>1651</v>
      </c>
      <c r="C436" s="145" t="s">
        <v>1524</v>
      </c>
    </row>
    <row r="437" spans="1:3">
      <c r="A437" s="146">
        <v>440</v>
      </c>
      <c r="B437" s="142" t="s">
        <v>1652</v>
      </c>
      <c r="C437" s="145" t="s">
        <v>1524</v>
      </c>
    </row>
    <row r="438" spans="1:3">
      <c r="A438" s="146">
        <v>441</v>
      </c>
      <c r="B438" s="142" t="s">
        <v>1554</v>
      </c>
      <c r="C438" s="145" t="s">
        <v>1524</v>
      </c>
    </row>
    <row r="439" spans="1:3">
      <c r="A439" s="146">
        <v>442</v>
      </c>
      <c r="B439" s="142" t="s">
        <v>1550</v>
      </c>
      <c r="C439" s="145" t="s">
        <v>1504</v>
      </c>
    </row>
    <row r="440" spans="1:3">
      <c r="A440" s="146">
        <v>443</v>
      </c>
      <c r="B440" s="142" t="s">
        <v>1590</v>
      </c>
      <c r="C440" s="145" t="s">
        <v>1524</v>
      </c>
    </row>
    <row r="441" spans="1:3">
      <c r="A441" s="146">
        <v>444</v>
      </c>
      <c r="B441" s="142" t="s">
        <v>1593</v>
      </c>
      <c r="C441" s="145" t="s">
        <v>1524</v>
      </c>
    </row>
    <row r="442" spans="1:3">
      <c r="A442" s="146">
        <v>444</v>
      </c>
      <c r="B442" s="142" t="s">
        <v>1593</v>
      </c>
      <c r="C442" s="145" t="s">
        <v>1504</v>
      </c>
    </row>
    <row r="443" spans="1:3">
      <c r="A443" s="146">
        <v>445</v>
      </c>
      <c r="B443" s="142" t="s">
        <v>1653</v>
      </c>
      <c r="C443" s="145" t="s">
        <v>1524</v>
      </c>
    </row>
    <row r="444" spans="1:3">
      <c r="A444" s="146">
        <v>446</v>
      </c>
      <c r="B444" s="142" t="s">
        <v>1653</v>
      </c>
      <c r="C444" s="145" t="s">
        <v>1524</v>
      </c>
    </row>
    <row r="445" spans="1:3">
      <c r="A445" s="146">
        <v>447</v>
      </c>
      <c r="B445" s="142" t="s">
        <v>1564</v>
      </c>
      <c r="C445" s="145" t="s">
        <v>1524</v>
      </c>
    </row>
    <row r="446" spans="1:3">
      <c r="A446" s="146">
        <v>448</v>
      </c>
      <c r="B446" s="142" t="s">
        <v>1564</v>
      </c>
      <c r="C446" s="145" t="s">
        <v>1524</v>
      </c>
    </row>
    <row r="447" spans="1:3">
      <c r="A447" s="146">
        <v>449</v>
      </c>
      <c r="B447" s="142" t="s">
        <v>1564</v>
      </c>
      <c r="C447" s="145" t="s">
        <v>1524</v>
      </c>
    </row>
    <row r="448" spans="1:3">
      <c r="A448" s="146">
        <v>450</v>
      </c>
      <c r="B448" s="142" t="s">
        <v>1564</v>
      </c>
      <c r="C448" s="145" t="s">
        <v>1524</v>
      </c>
    </row>
    <row r="449" spans="1:3">
      <c r="A449" s="146">
        <v>451</v>
      </c>
      <c r="B449" s="142" t="s">
        <v>1564</v>
      </c>
      <c r="C449" s="145" t="s">
        <v>1524</v>
      </c>
    </row>
    <row r="450" spans="1:3">
      <c r="A450" s="146">
        <v>452</v>
      </c>
      <c r="B450" s="142" t="s">
        <v>1564</v>
      </c>
      <c r="C450" s="145" t="s">
        <v>1524</v>
      </c>
    </row>
    <row r="451" spans="1:3">
      <c r="A451" s="146">
        <v>453</v>
      </c>
      <c r="B451" s="142" t="s">
        <v>1564</v>
      </c>
      <c r="C451" s="145" t="s">
        <v>1524</v>
      </c>
    </row>
    <row r="452" spans="1:3">
      <c r="A452" s="146">
        <v>454</v>
      </c>
      <c r="B452" s="142" t="s">
        <v>1564</v>
      </c>
      <c r="C452" s="145" t="s">
        <v>1524</v>
      </c>
    </row>
    <row r="453" spans="1:3">
      <c r="A453" s="146">
        <v>455</v>
      </c>
      <c r="B453" s="142" t="s">
        <v>1564</v>
      </c>
      <c r="C453" s="145" t="s">
        <v>1524</v>
      </c>
    </row>
    <row r="454" spans="1:3">
      <c r="A454" s="146">
        <v>456</v>
      </c>
      <c r="B454" s="142" t="s">
        <v>1564</v>
      </c>
      <c r="C454" s="145" t="s">
        <v>1524</v>
      </c>
    </row>
    <row r="455" spans="1:3">
      <c r="A455" s="146">
        <v>459</v>
      </c>
      <c r="B455" s="142" t="s">
        <v>1564</v>
      </c>
      <c r="C455" s="145" t="s">
        <v>1524</v>
      </c>
    </row>
    <row r="456" spans="1:3">
      <c r="A456" s="146">
        <v>460</v>
      </c>
      <c r="B456" s="142" t="s">
        <v>1654</v>
      </c>
      <c r="C456" s="145" t="s">
        <v>1504</v>
      </c>
    </row>
    <row r="457" spans="1:3">
      <c r="A457" s="146">
        <v>461</v>
      </c>
      <c r="B457" s="142" t="s">
        <v>1654</v>
      </c>
      <c r="C457" s="145" t="s">
        <v>1504</v>
      </c>
    </row>
    <row r="458" spans="1:3">
      <c r="A458" s="146">
        <v>462</v>
      </c>
      <c r="B458" s="142" t="s">
        <v>1655</v>
      </c>
      <c r="C458" s="145" t="s">
        <v>1504</v>
      </c>
    </row>
    <row r="459" spans="1:3">
      <c r="A459" s="146">
        <v>463</v>
      </c>
      <c r="B459" s="142" t="s">
        <v>1656</v>
      </c>
      <c r="C459" s="145" t="s">
        <v>1504</v>
      </c>
    </row>
    <row r="460" spans="1:3">
      <c r="A460" s="146">
        <v>464</v>
      </c>
      <c r="B460" s="142" t="s">
        <v>1657</v>
      </c>
      <c r="C460" s="145" t="s">
        <v>1524</v>
      </c>
    </row>
    <row r="461" spans="1:3">
      <c r="A461" s="146">
        <v>465</v>
      </c>
      <c r="B461" s="142" t="s">
        <v>1658</v>
      </c>
      <c r="C461" s="145" t="s">
        <v>1524</v>
      </c>
    </row>
    <row r="462" spans="1:3">
      <c r="A462" s="146">
        <v>466</v>
      </c>
      <c r="B462" s="142" t="s">
        <v>1659</v>
      </c>
      <c r="C462" s="145" t="s">
        <v>1524</v>
      </c>
    </row>
    <row r="463" spans="1:3">
      <c r="A463" s="146">
        <v>467</v>
      </c>
      <c r="B463" s="142" t="s">
        <v>1659</v>
      </c>
      <c r="C463" s="145" t="s">
        <v>1524</v>
      </c>
    </row>
    <row r="464" spans="1:3">
      <c r="A464" s="146">
        <v>468</v>
      </c>
      <c r="B464" s="142" t="s">
        <v>1659</v>
      </c>
      <c r="C464" s="145" t="s">
        <v>1524</v>
      </c>
    </row>
    <row r="465" spans="1:3">
      <c r="A465" s="146">
        <v>469</v>
      </c>
      <c r="B465" s="142" t="s">
        <v>1659</v>
      </c>
      <c r="C465" s="145" t="s">
        <v>1524</v>
      </c>
    </row>
    <row r="466" spans="1:3">
      <c r="A466" s="146">
        <v>470</v>
      </c>
      <c r="B466" s="142" t="s">
        <v>1659</v>
      </c>
      <c r="C466" s="145" t="s">
        <v>1524</v>
      </c>
    </row>
    <row r="467" spans="1:3">
      <c r="A467" s="146">
        <v>473</v>
      </c>
      <c r="B467" s="142" t="s">
        <v>1660</v>
      </c>
      <c r="C467" s="145" t="s">
        <v>1524</v>
      </c>
    </row>
    <row r="468" spans="1:3">
      <c r="A468" s="146">
        <v>474</v>
      </c>
      <c r="B468" s="142" t="s">
        <v>1661</v>
      </c>
      <c r="C468" s="145" t="s">
        <v>1504</v>
      </c>
    </row>
    <row r="469" spans="1:3">
      <c r="A469" s="146">
        <v>475</v>
      </c>
      <c r="B469" s="142" t="s">
        <v>1662</v>
      </c>
      <c r="C469" s="145" t="s">
        <v>1524</v>
      </c>
    </row>
    <row r="470" spans="1:3">
      <c r="A470" s="146">
        <v>476</v>
      </c>
      <c r="B470" s="142" t="s">
        <v>1663</v>
      </c>
      <c r="C470" s="145" t="s">
        <v>1504</v>
      </c>
    </row>
    <row r="471" spans="1:3">
      <c r="A471" s="146">
        <v>477</v>
      </c>
      <c r="B471" s="142" t="s">
        <v>1663</v>
      </c>
      <c r="C471" s="145" t="s">
        <v>1504</v>
      </c>
    </row>
    <row r="472" spans="1:3">
      <c r="A472" s="146">
        <v>478</v>
      </c>
      <c r="B472" s="142" t="s">
        <v>1593</v>
      </c>
      <c r="C472" s="145" t="s">
        <v>1524</v>
      </c>
    </row>
    <row r="473" spans="1:3">
      <c r="A473" s="146">
        <v>479</v>
      </c>
      <c r="B473" s="142" t="s">
        <v>1651</v>
      </c>
      <c r="C473" s="145" t="s">
        <v>1524</v>
      </c>
    </row>
    <row r="474" spans="1:3">
      <c r="A474" s="146">
        <v>480</v>
      </c>
      <c r="B474" s="142" t="s">
        <v>1651</v>
      </c>
      <c r="C474" s="145" t="s">
        <v>1524</v>
      </c>
    </row>
    <row r="475" spans="1:3">
      <c r="A475" s="146">
        <v>481</v>
      </c>
      <c r="B475" s="142" t="s">
        <v>1651</v>
      </c>
      <c r="C475" s="145" t="s">
        <v>1524</v>
      </c>
    </row>
    <row r="476" spans="1:3">
      <c r="A476" s="146">
        <v>482</v>
      </c>
      <c r="B476" s="142" t="s">
        <v>1664</v>
      </c>
      <c r="C476" s="145" t="s">
        <v>1665</v>
      </c>
    </row>
    <row r="477" spans="1:3">
      <c r="A477" s="146">
        <v>483</v>
      </c>
      <c r="B477" s="142" t="s">
        <v>1666</v>
      </c>
      <c r="C477" s="145" t="s">
        <v>1665</v>
      </c>
    </row>
    <row r="478" spans="1:3">
      <c r="A478" s="146">
        <v>484</v>
      </c>
      <c r="B478" s="142" t="s">
        <v>1667</v>
      </c>
      <c r="C478" s="145" t="s">
        <v>1665</v>
      </c>
    </row>
    <row r="479" spans="1:3">
      <c r="A479" s="146">
        <v>485</v>
      </c>
      <c r="B479" s="142" t="s">
        <v>1668</v>
      </c>
      <c r="C479" s="145" t="s">
        <v>1665</v>
      </c>
    </row>
    <row r="480" spans="1:3">
      <c r="A480" s="146">
        <v>486</v>
      </c>
      <c r="B480" s="142" t="s">
        <v>1669</v>
      </c>
      <c r="C480" s="145" t="s">
        <v>1665</v>
      </c>
    </row>
    <row r="481" spans="1:3">
      <c r="A481" s="146">
        <v>487</v>
      </c>
      <c r="B481" s="142" t="s">
        <v>1670</v>
      </c>
      <c r="C481" s="145" t="s">
        <v>1665</v>
      </c>
    </row>
    <row r="482" spans="1:3">
      <c r="A482" s="146">
        <v>488</v>
      </c>
      <c r="B482" s="142" t="s">
        <v>1671</v>
      </c>
      <c r="C482" s="145" t="s">
        <v>1665</v>
      </c>
    </row>
    <row r="483" spans="1:3">
      <c r="A483" s="146">
        <v>489</v>
      </c>
      <c r="B483" s="142" t="s">
        <v>1672</v>
      </c>
      <c r="C483" s="145" t="s">
        <v>1665</v>
      </c>
    </row>
    <row r="484" spans="1:3">
      <c r="A484" s="146">
        <v>490</v>
      </c>
      <c r="B484" s="142" t="s">
        <v>1673</v>
      </c>
      <c r="C484" s="145" t="s">
        <v>1665</v>
      </c>
    </row>
    <row r="485" spans="1:3">
      <c r="A485" s="146">
        <v>491</v>
      </c>
      <c r="B485" s="142" t="s">
        <v>1674</v>
      </c>
      <c r="C485" s="145" t="s">
        <v>1665</v>
      </c>
    </row>
    <row r="486" spans="1:3">
      <c r="A486" s="146">
        <v>492</v>
      </c>
      <c r="B486" s="142" t="s">
        <v>1675</v>
      </c>
      <c r="C486" s="145" t="s">
        <v>1665</v>
      </c>
    </row>
    <row r="487" spans="1:3">
      <c r="A487" s="146">
        <v>493</v>
      </c>
      <c r="B487" s="142" t="s">
        <v>1676</v>
      </c>
      <c r="C487" s="145" t="s">
        <v>1665</v>
      </c>
    </row>
    <row r="488" spans="1:3">
      <c r="A488" s="146">
        <v>494</v>
      </c>
      <c r="B488" s="142" t="s">
        <v>1677</v>
      </c>
      <c r="C488" s="145" t="s">
        <v>1665</v>
      </c>
    </row>
    <row r="489" spans="1:3">
      <c r="A489" s="146">
        <v>495</v>
      </c>
      <c r="B489" s="142" t="s">
        <v>1678</v>
      </c>
      <c r="C489" s="145" t="s">
        <v>1665</v>
      </c>
    </row>
    <row r="490" spans="1:3">
      <c r="A490" s="146">
        <v>496</v>
      </c>
      <c r="B490" s="142" t="s">
        <v>1679</v>
      </c>
      <c r="C490" s="145" t="s">
        <v>1665</v>
      </c>
    </row>
    <row r="491" spans="1:3">
      <c r="A491" s="146">
        <v>497</v>
      </c>
      <c r="B491" s="142" t="s">
        <v>1680</v>
      </c>
      <c r="C491" s="145" t="s">
        <v>1665</v>
      </c>
    </row>
    <row r="492" spans="1:3">
      <c r="A492" s="146">
        <v>498</v>
      </c>
      <c r="B492" s="142" t="s">
        <v>1681</v>
      </c>
      <c r="C492" s="145" t="s">
        <v>1665</v>
      </c>
    </row>
    <row r="493" spans="1:3">
      <c r="A493" s="146">
        <v>701</v>
      </c>
      <c r="B493" s="142" t="s">
        <v>1682</v>
      </c>
      <c r="C493" s="145" t="s">
        <v>1504</v>
      </c>
    </row>
    <row r="494" spans="1:3">
      <c r="A494" s="146">
        <v>702</v>
      </c>
      <c r="B494" s="142" t="s">
        <v>1682</v>
      </c>
      <c r="C494" s="145" t="s">
        <v>1504</v>
      </c>
    </row>
    <row r="495" spans="1:3">
      <c r="A495" s="146">
        <v>703</v>
      </c>
      <c r="B495" s="142" t="s">
        <v>1616</v>
      </c>
      <c r="C495" s="145" t="s">
        <v>1504</v>
      </c>
    </row>
    <row r="496" spans="1:3">
      <c r="A496" s="146">
        <v>704</v>
      </c>
      <c r="B496" s="142" t="s">
        <v>1616</v>
      </c>
      <c r="C496" s="145" t="s">
        <v>1504</v>
      </c>
    </row>
    <row r="497" spans="1:3">
      <c r="A497" s="146">
        <v>705</v>
      </c>
      <c r="B497" s="142" t="s">
        <v>1616</v>
      </c>
      <c r="C497" s="145" t="s">
        <v>1504</v>
      </c>
    </row>
    <row r="498" spans="1:3">
      <c r="A498" s="146">
        <v>706</v>
      </c>
      <c r="B498" s="142" t="s">
        <v>1616</v>
      </c>
      <c r="C498" s="145" t="s">
        <v>1504</v>
      </c>
    </row>
    <row r="499" spans="1:3">
      <c r="A499" s="146">
        <v>707</v>
      </c>
      <c r="B499" s="142" t="s">
        <v>1616</v>
      </c>
      <c r="C499" s="145" t="s">
        <v>1504</v>
      </c>
    </row>
    <row r="500" spans="1:3">
      <c r="A500" s="146">
        <v>708</v>
      </c>
      <c r="B500" s="142" t="s">
        <v>1616</v>
      </c>
      <c r="C500" s="145" t="s">
        <v>1504</v>
      </c>
    </row>
    <row r="501" spans="1:3">
      <c r="A501" s="146">
        <v>709</v>
      </c>
      <c r="B501" s="142" t="s">
        <v>1616</v>
      </c>
      <c r="C501" s="145" t="s">
        <v>1504</v>
      </c>
    </row>
    <row r="502" spans="1:3">
      <c r="A502" s="146">
        <v>710</v>
      </c>
      <c r="B502" s="142" t="s">
        <v>1616</v>
      </c>
      <c r="C502" s="145" t="s">
        <v>1504</v>
      </c>
    </row>
    <row r="503" spans="1:3">
      <c r="A503" s="146">
        <v>711</v>
      </c>
      <c r="B503" s="142" t="s">
        <v>1616</v>
      </c>
      <c r="C503" s="145" t="s">
        <v>1504</v>
      </c>
    </row>
    <row r="504" spans="1:3">
      <c r="A504" s="146">
        <v>712</v>
      </c>
      <c r="B504" s="142" t="s">
        <v>1683</v>
      </c>
      <c r="C504" s="145" t="s">
        <v>1504</v>
      </c>
    </row>
    <row r="505" spans="1:3">
      <c r="A505" s="146">
        <v>713</v>
      </c>
      <c r="B505" s="142" t="s">
        <v>1683</v>
      </c>
      <c r="C505" s="145" t="s">
        <v>1504</v>
      </c>
    </row>
    <row r="506" spans="1:3">
      <c r="A506" s="146">
        <v>714</v>
      </c>
      <c r="B506" s="142" t="s">
        <v>1683</v>
      </c>
      <c r="C506" s="145" t="s">
        <v>1504</v>
      </c>
    </row>
    <row r="507" spans="1:3">
      <c r="A507" s="146">
        <v>715</v>
      </c>
      <c r="B507" s="142" t="s">
        <v>1683</v>
      </c>
      <c r="C507" s="145" t="s">
        <v>1504</v>
      </c>
    </row>
    <row r="508" spans="1:3">
      <c r="A508" s="146">
        <v>716</v>
      </c>
      <c r="B508" s="142" t="s">
        <v>1684</v>
      </c>
      <c r="C508" s="145" t="s">
        <v>1504</v>
      </c>
    </row>
    <row r="509" spans="1:3">
      <c r="A509" s="146">
        <v>717</v>
      </c>
      <c r="B509" s="142" t="s">
        <v>1684</v>
      </c>
      <c r="C509" s="145" t="s">
        <v>1504</v>
      </c>
    </row>
    <row r="510" spans="1:3">
      <c r="A510" s="146">
        <v>718</v>
      </c>
      <c r="B510" s="142" t="s">
        <v>1685</v>
      </c>
      <c r="C510" s="145" t="s">
        <v>1504</v>
      </c>
    </row>
    <row r="511" spans="1:3">
      <c r="A511" s="146">
        <v>719</v>
      </c>
      <c r="B511" s="142" t="s">
        <v>1685</v>
      </c>
      <c r="C511" s="145" t="s">
        <v>1504</v>
      </c>
    </row>
    <row r="512" spans="1:3">
      <c r="A512" s="146">
        <v>720</v>
      </c>
      <c r="B512" s="142" t="s">
        <v>1551</v>
      </c>
      <c r="C512" s="145" t="s">
        <v>1524</v>
      </c>
    </row>
    <row r="513" spans="1:3">
      <c r="A513" s="146">
        <v>721</v>
      </c>
      <c r="B513" s="142" t="s">
        <v>1686</v>
      </c>
      <c r="C513" s="145" t="s">
        <v>1524</v>
      </c>
    </row>
    <row r="514" spans="1:3">
      <c r="A514" s="146">
        <v>722</v>
      </c>
      <c r="B514" s="142" t="s">
        <v>1686</v>
      </c>
      <c r="C514" s="145" t="s">
        <v>1524</v>
      </c>
    </row>
    <row r="515" spans="1:3">
      <c r="A515" s="146">
        <v>723</v>
      </c>
      <c r="B515" s="142" t="s">
        <v>1686</v>
      </c>
      <c r="C515" s="145" t="s">
        <v>1524</v>
      </c>
    </row>
    <row r="516" spans="1:3">
      <c r="A516" s="146">
        <v>724</v>
      </c>
      <c r="B516" s="142" t="s">
        <v>1686</v>
      </c>
      <c r="C516" s="145" t="s">
        <v>1524</v>
      </c>
    </row>
    <row r="517" spans="1:3">
      <c r="A517" s="146">
        <v>725</v>
      </c>
      <c r="B517" s="142" t="s">
        <v>1686</v>
      </c>
      <c r="C517" s="145" t="s">
        <v>1524</v>
      </c>
    </row>
    <row r="518" spans="1:3">
      <c r="A518" s="146">
        <v>726</v>
      </c>
      <c r="B518" s="142" t="s">
        <v>1686</v>
      </c>
      <c r="C518" s="145" t="s">
        <v>1524</v>
      </c>
    </row>
    <row r="519" spans="1:3">
      <c r="A519" s="146">
        <v>727</v>
      </c>
      <c r="B519" s="142" t="s">
        <v>1686</v>
      </c>
      <c r="C519" s="145" t="s">
        <v>1524</v>
      </c>
    </row>
    <row r="520" spans="1:3">
      <c r="A520" s="146">
        <v>728</v>
      </c>
      <c r="B520" s="142" t="s">
        <v>1687</v>
      </c>
      <c r="C520" s="145" t="s">
        <v>1524</v>
      </c>
    </row>
    <row r="521" spans="1:3">
      <c r="A521" s="146">
        <v>729</v>
      </c>
      <c r="B521" s="142" t="s">
        <v>1686</v>
      </c>
      <c r="C521" s="145" t="s">
        <v>1524</v>
      </c>
    </row>
    <row r="522" spans="1:3">
      <c r="A522" s="146">
        <v>730</v>
      </c>
      <c r="B522" s="142" t="s">
        <v>1687</v>
      </c>
      <c r="C522" s="145" t="s">
        <v>1524</v>
      </c>
    </row>
    <row r="523" spans="1:3">
      <c r="A523" s="146">
        <v>731</v>
      </c>
      <c r="B523" s="142" t="s">
        <v>1686</v>
      </c>
      <c r="C523" s="145" t="s">
        <v>1524</v>
      </c>
    </row>
    <row r="524" spans="1:3">
      <c r="A524" s="146">
        <v>732</v>
      </c>
      <c r="B524" s="142" t="s">
        <v>1687</v>
      </c>
      <c r="C524" s="145" t="s">
        <v>1524</v>
      </c>
    </row>
    <row r="525" spans="1:3">
      <c r="A525" s="146">
        <v>733</v>
      </c>
      <c r="B525" s="142" t="s">
        <v>1686</v>
      </c>
      <c r="C525" s="145" t="s">
        <v>1524</v>
      </c>
    </row>
    <row r="526" spans="1:3">
      <c r="A526" s="146">
        <v>734</v>
      </c>
      <c r="B526" s="142" t="s">
        <v>1687</v>
      </c>
      <c r="C526" s="145" t="s">
        <v>1524</v>
      </c>
    </row>
    <row r="527" spans="1:3">
      <c r="A527" s="146">
        <v>735</v>
      </c>
      <c r="B527" s="142" t="s">
        <v>1686</v>
      </c>
      <c r="C527" s="145" t="s">
        <v>1524</v>
      </c>
    </row>
    <row r="528" spans="1:3">
      <c r="A528" s="146">
        <v>736</v>
      </c>
      <c r="B528" s="142" t="s">
        <v>1687</v>
      </c>
      <c r="C528" s="145" t="s">
        <v>1524</v>
      </c>
    </row>
    <row r="529" spans="1:3">
      <c r="A529" s="146">
        <v>737</v>
      </c>
      <c r="B529" s="142" t="s">
        <v>1686</v>
      </c>
      <c r="C529" s="145" t="s">
        <v>1524</v>
      </c>
    </row>
    <row r="530" spans="1:3">
      <c r="A530" s="146">
        <v>738</v>
      </c>
      <c r="B530" s="142" t="s">
        <v>1687</v>
      </c>
      <c r="C530" s="145" t="s">
        <v>1524</v>
      </c>
    </row>
    <row r="531" spans="1:3">
      <c r="A531" s="146">
        <v>739</v>
      </c>
      <c r="B531" s="142" t="s">
        <v>1686</v>
      </c>
      <c r="C531" s="145" t="s">
        <v>1524</v>
      </c>
    </row>
    <row r="532" spans="1:3">
      <c r="A532" s="146">
        <v>740</v>
      </c>
      <c r="B532" s="142" t="s">
        <v>1687</v>
      </c>
      <c r="C532" s="145" t="s">
        <v>1524</v>
      </c>
    </row>
    <row r="533" spans="1:3">
      <c r="A533" s="146">
        <v>741</v>
      </c>
      <c r="B533" s="142" t="s">
        <v>1686</v>
      </c>
      <c r="C533" s="145" t="s">
        <v>1524</v>
      </c>
    </row>
    <row r="534" spans="1:3">
      <c r="A534" s="146">
        <v>742</v>
      </c>
      <c r="B534" s="142" t="s">
        <v>1687</v>
      </c>
      <c r="C534" s="145" t="s">
        <v>1524</v>
      </c>
    </row>
    <row r="535" spans="1:3">
      <c r="A535" s="146">
        <v>743</v>
      </c>
      <c r="B535" s="142" t="s">
        <v>1686</v>
      </c>
      <c r="C535" s="145" t="s">
        <v>1524</v>
      </c>
    </row>
    <row r="536" spans="1:3">
      <c r="A536" s="146">
        <v>744</v>
      </c>
      <c r="B536" s="142" t="s">
        <v>1687</v>
      </c>
      <c r="C536" s="145" t="s">
        <v>1524</v>
      </c>
    </row>
    <row r="537" spans="1:3">
      <c r="A537" s="146">
        <v>745</v>
      </c>
      <c r="B537" s="142" t="s">
        <v>1686</v>
      </c>
      <c r="C537" s="145" t="s">
        <v>1524</v>
      </c>
    </row>
    <row r="538" spans="1:3">
      <c r="A538" s="146">
        <v>746</v>
      </c>
      <c r="B538" s="142" t="s">
        <v>1687</v>
      </c>
      <c r="C538" s="145" t="s">
        <v>1524</v>
      </c>
    </row>
    <row r="539" spans="1:3">
      <c r="A539" s="146">
        <v>747</v>
      </c>
      <c r="B539" s="142" t="s">
        <v>1686</v>
      </c>
      <c r="C539" s="145" t="s">
        <v>1524</v>
      </c>
    </row>
    <row r="540" spans="1:3">
      <c r="A540" s="146">
        <v>748</v>
      </c>
      <c r="B540" s="142" t="s">
        <v>1686</v>
      </c>
      <c r="C540" s="145" t="s">
        <v>1524</v>
      </c>
    </row>
    <row r="541" spans="1:3">
      <c r="A541" s="146">
        <v>749</v>
      </c>
      <c r="B541" s="142" t="s">
        <v>1687</v>
      </c>
      <c r="C541" s="145" t="s">
        <v>1524</v>
      </c>
    </row>
    <row r="542" spans="1:3">
      <c r="A542" s="146">
        <v>752</v>
      </c>
      <c r="B542" s="142" t="s">
        <v>1686</v>
      </c>
      <c r="C542" s="145" t="s">
        <v>1524</v>
      </c>
    </row>
    <row r="543" spans="1:3">
      <c r="A543" s="146">
        <v>753</v>
      </c>
      <c r="B543" s="142" t="s">
        <v>1688</v>
      </c>
      <c r="C543" s="145" t="s">
        <v>1524</v>
      </c>
    </row>
    <row r="544" spans="1:3">
      <c r="A544" s="146">
        <v>754</v>
      </c>
      <c r="B544" s="142" t="s">
        <v>1686</v>
      </c>
      <c r="C544" s="145" t="s">
        <v>1524</v>
      </c>
    </row>
    <row r="545" spans="1:3">
      <c r="A545" s="146">
        <v>755</v>
      </c>
      <c r="B545" s="142" t="s">
        <v>1688</v>
      </c>
      <c r="C545" s="145" t="s">
        <v>1524</v>
      </c>
    </row>
    <row r="546" spans="1:3">
      <c r="A546" s="146">
        <v>756</v>
      </c>
      <c r="B546" s="142" t="s">
        <v>1686</v>
      </c>
      <c r="C546" s="145" t="s">
        <v>1524</v>
      </c>
    </row>
    <row r="547" spans="1:3">
      <c r="A547" s="146">
        <v>757</v>
      </c>
      <c r="B547" s="142" t="s">
        <v>1688</v>
      </c>
      <c r="C547" s="145" t="s">
        <v>1524</v>
      </c>
    </row>
    <row r="548" spans="1:3">
      <c r="A548" s="146">
        <v>758</v>
      </c>
      <c r="B548" s="142" t="s">
        <v>1686</v>
      </c>
      <c r="C548" s="145" t="s">
        <v>1524</v>
      </c>
    </row>
    <row r="549" spans="1:3">
      <c r="A549" s="146">
        <v>759</v>
      </c>
      <c r="B549" s="142" t="s">
        <v>1688</v>
      </c>
      <c r="C549" s="145" t="s">
        <v>1524</v>
      </c>
    </row>
    <row r="550" spans="1:3">
      <c r="A550" s="146">
        <v>760</v>
      </c>
      <c r="B550" s="142" t="s">
        <v>1686</v>
      </c>
      <c r="C550" s="145" t="s">
        <v>1524</v>
      </c>
    </row>
    <row r="551" spans="1:3">
      <c r="A551" s="146">
        <v>761</v>
      </c>
      <c r="B551" s="142" t="s">
        <v>1688</v>
      </c>
      <c r="C551" s="145" t="s">
        <v>1524</v>
      </c>
    </row>
    <row r="552" spans="1:3">
      <c r="A552" s="146">
        <v>762</v>
      </c>
      <c r="B552" s="142" t="s">
        <v>1686</v>
      </c>
      <c r="C552" s="145" t="s">
        <v>1524</v>
      </c>
    </row>
    <row r="553" spans="1:3">
      <c r="A553" s="146">
        <v>763</v>
      </c>
      <c r="B553" s="142" t="s">
        <v>1688</v>
      </c>
      <c r="C553" s="145" t="s">
        <v>1524</v>
      </c>
    </row>
    <row r="554" spans="1:3">
      <c r="A554" s="146">
        <v>764</v>
      </c>
      <c r="B554" s="142" t="s">
        <v>1686</v>
      </c>
      <c r="C554" s="145" t="s">
        <v>1524</v>
      </c>
    </row>
    <row r="555" spans="1:3">
      <c r="A555" s="146">
        <v>765</v>
      </c>
      <c r="B555" s="142" t="s">
        <v>1688</v>
      </c>
      <c r="C555" s="145" t="s">
        <v>1524</v>
      </c>
    </row>
    <row r="556" spans="1:3">
      <c r="A556" s="146">
        <v>766</v>
      </c>
      <c r="B556" s="142" t="s">
        <v>1686</v>
      </c>
      <c r="C556" s="145" t="s">
        <v>1524</v>
      </c>
    </row>
    <row r="557" spans="1:3">
      <c r="A557" s="146">
        <v>767</v>
      </c>
      <c r="B557" s="142" t="s">
        <v>1688</v>
      </c>
      <c r="C557" s="145" t="s">
        <v>1524</v>
      </c>
    </row>
    <row r="558" spans="1:3">
      <c r="A558" s="146">
        <v>768</v>
      </c>
      <c r="B558" s="142" t="s">
        <v>1686</v>
      </c>
      <c r="C558" s="145" t="s">
        <v>1524</v>
      </c>
    </row>
    <row r="559" spans="1:3">
      <c r="A559" s="146">
        <v>769</v>
      </c>
      <c r="B559" s="142" t="s">
        <v>1688</v>
      </c>
      <c r="C559" s="145" t="s">
        <v>1524</v>
      </c>
    </row>
    <row r="560" spans="1:3">
      <c r="A560" s="146">
        <v>770</v>
      </c>
      <c r="B560" s="142" t="s">
        <v>1689</v>
      </c>
      <c r="C560" s="145" t="s">
        <v>1524</v>
      </c>
    </row>
    <row r="561" spans="1:3">
      <c r="A561" s="146">
        <v>775</v>
      </c>
      <c r="B561" s="142" t="s">
        <v>1690</v>
      </c>
      <c r="C561" s="145" t="s">
        <v>1524</v>
      </c>
    </row>
    <row r="562" spans="1:3">
      <c r="A562" s="146">
        <v>776</v>
      </c>
      <c r="B562" s="142" t="s">
        <v>1690</v>
      </c>
      <c r="C562" s="145" t="s">
        <v>1524</v>
      </c>
    </row>
    <row r="563" spans="1:3">
      <c r="A563" s="146">
        <v>781</v>
      </c>
      <c r="B563" s="142" t="s">
        <v>1686</v>
      </c>
      <c r="C563" s="145" t="s">
        <v>1504</v>
      </c>
    </row>
    <row r="564" spans="1:3">
      <c r="A564" s="146">
        <v>782</v>
      </c>
      <c r="B564" s="142" t="s">
        <v>1686</v>
      </c>
      <c r="C564" s="145" t="s">
        <v>1524</v>
      </c>
    </row>
    <row r="565" spans="1:3">
      <c r="A565" s="146">
        <v>783</v>
      </c>
      <c r="B565" s="142" t="s">
        <v>1686</v>
      </c>
      <c r="C565" s="145" t="s">
        <v>1524</v>
      </c>
    </row>
    <row r="566" spans="1:3">
      <c r="A566" s="146">
        <v>784</v>
      </c>
      <c r="B566" s="142" t="s">
        <v>1686</v>
      </c>
      <c r="C566" s="145" t="s">
        <v>1524</v>
      </c>
    </row>
    <row r="567" spans="1:3">
      <c r="A567" s="146">
        <v>785</v>
      </c>
      <c r="B567" s="142" t="s">
        <v>1686</v>
      </c>
      <c r="C567" s="145" t="s">
        <v>1524</v>
      </c>
    </row>
    <row r="568" spans="1:3">
      <c r="A568" s="146">
        <v>786</v>
      </c>
      <c r="B568" s="142" t="s">
        <v>1686</v>
      </c>
      <c r="C568" s="145" t="s">
        <v>1524</v>
      </c>
    </row>
    <row r="569" spans="1:3">
      <c r="A569" s="146">
        <v>787</v>
      </c>
      <c r="B569" s="142" t="s">
        <v>1691</v>
      </c>
      <c r="C569" s="145" t="s">
        <v>1524</v>
      </c>
    </row>
    <row r="570" spans="1:3">
      <c r="A570" s="146">
        <v>788</v>
      </c>
      <c r="B570" s="142" t="s">
        <v>1692</v>
      </c>
      <c r="C570" s="145" t="s">
        <v>1524</v>
      </c>
    </row>
    <row r="571" spans="1:3">
      <c r="A571" s="146">
        <v>789</v>
      </c>
      <c r="B571" s="142" t="s">
        <v>1693</v>
      </c>
      <c r="C571" s="145" t="s">
        <v>1524</v>
      </c>
    </row>
    <row r="572" spans="1:3">
      <c r="A572" s="146">
        <v>790</v>
      </c>
      <c r="B572" s="142" t="s">
        <v>1694</v>
      </c>
      <c r="C572" s="145" t="s">
        <v>1524</v>
      </c>
    </row>
    <row r="573" spans="1:3">
      <c r="A573" s="146">
        <v>791</v>
      </c>
      <c r="B573" s="142" t="s">
        <v>1695</v>
      </c>
      <c r="C573" s="145" t="s">
        <v>1524</v>
      </c>
    </row>
    <row r="574" spans="1:3">
      <c r="A574" s="146">
        <v>792</v>
      </c>
      <c r="B574" s="142" t="s">
        <v>1696</v>
      </c>
      <c r="C574" s="145" t="s">
        <v>1524</v>
      </c>
    </row>
    <row r="575" spans="1:3">
      <c r="A575" s="146">
        <v>793</v>
      </c>
      <c r="B575" s="142" t="s">
        <v>1686</v>
      </c>
      <c r="C575" s="145" t="s">
        <v>1524</v>
      </c>
    </row>
    <row r="576" spans="1:3">
      <c r="A576" s="146">
        <v>794</v>
      </c>
      <c r="B576" s="142" t="s">
        <v>1687</v>
      </c>
      <c r="C576" s="145" t="s">
        <v>1524</v>
      </c>
    </row>
    <row r="577" spans="1:3">
      <c r="A577" s="146">
        <v>801</v>
      </c>
      <c r="B577" s="142" t="s">
        <v>1613</v>
      </c>
      <c r="C577" s="145" t="s">
        <v>1524</v>
      </c>
    </row>
    <row r="578" spans="1:3">
      <c r="A578" s="146">
        <v>802</v>
      </c>
      <c r="B578" s="142" t="s">
        <v>1697</v>
      </c>
      <c r="C578" s="145" t="s">
        <v>1524</v>
      </c>
    </row>
    <row r="579" spans="1:3">
      <c r="A579" s="146">
        <v>803</v>
      </c>
      <c r="B579" s="142" t="s">
        <v>1698</v>
      </c>
      <c r="C579" s="145" t="s">
        <v>1504</v>
      </c>
    </row>
    <row r="580" spans="1:3">
      <c r="A580" s="146">
        <v>804</v>
      </c>
      <c r="B580" s="142" t="s">
        <v>1697</v>
      </c>
      <c r="C580" s="145" t="s">
        <v>1524</v>
      </c>
    </row>
    <row r="581" spans="1:3">
      <c r="A581" s="146">
        <v>805</v>
      </c>
      <c r="B581" s="142" t="s">
        <v>1698</v>
      </c>
      <c r="C581" s="145" t="s">
        <v>1504</v>
      </c>
    </row>
    <row r="582" spans="1:3">
      <c r="A582" s="146">
        <v>806</v>
      </c>
      <c r="B582" s="142" t="s">
        <v>1697</v>
      </c>
      <c r="C582" s="145" t="s">
        <v>1524</v>
      </c>
    </row>
    <row r="583" spans="1:3">
      <c r="A583" s="146">
        <v>807</v>
      </c>
      <c r="B583" s="142" t="s">
        <v>1698</v>
      </c>
      <c r="C583" s="145" t="s">
        <v>1504</v>
      </c>
    </row>
    <row r="584" spans="1:3">
      <c r="A584" s="146">
        <v>808</v>
      </c>
      <c r="B584" s="142" t="s">
        <v>1697</v>
      </c>
      <c r="C584" s="145" t="s">
        <v>1524</v>
      </c>
    </row>
    <row r="585" spans="1:3">
      <c r="A585" s="146">
        <v>809</v>
      </c>
      <c r="B585" s="142" t="s">
        <v>1698</v>
      </c>
      <c r="C585" s="145" t="s">
        <v>1504</v>
      </c>
    </row>
    <row r="586" spans="1:3">
      <c r="A586" s="146">
        <v>810</v>
      </c>
      <c r="B586" s="142" t="s">
        <v>1697</v>
      </c>
      <c r="C586" s="145" t="s">
        <v>1524</v>
      </c>
    </row>
    <row r="587" spans="1:3">
      <c r="A587" s="146">
        <v>811</v>
      </c>
      <c r="B587" s="142" t="s">
        <v>1698</v>
      </c>
      <c r="C587" s="145" t="s">
        <v>1504</v>
      </c>
    </row>
    <row r="588" spans="1:3">
      <c r="A588" s="146">
        <v>812</v>
      </c>
      <c r="B588" s="142" t="s">
        <v>1697</v>
      </c>
      <c r="C588" s="145" t="s">
        <v>1524</v>
      </c>
    </row>
    <row r="589" spans="1:3">
      <c r="A589" s="146">
        <v>813</v>
      </c>
      <c r="B589" s="142" t="s">
        <v>1698</v>
      </c>
      <c r="C589" s="145" t="s">
        <v>1504</v>
      </c>
    </row>
    <row r="590" spans="1:3">
      <c r="A590" s="146">
        <v>814</v>
      </c>
      <c r="B590" s="142" t="s">
        <v>1697</v>
      </c>
      <c r="C590" s="145" t="s">
        <v>1524</v>
      </c>
    </row>
    <row r="591" spans="1:3">
      <c r="A591" s="146">
        <v>815</v>
      </c>
      <c r="B591" s="142" t="s">
        <v>1698</v>
      </c>
      <c r="C591" s="145" t="s">
        <v>1504</v>
      </c>
    </row>
    <row r="592" spans="1:3">
      <c r="A592" s="146">
        <v>816</v>
      </c>
      <c r="B592" s="142" t="s">
        <v>1697</v>
      </c>
      <c r="C592" s="145" t="s">
        <v>1524</v>
      </c>
    </row>
    <row r="593" spans="1:3">
      <c r="A593" s="146">
        <v>817</v>
      </c>
      <c r="B593" s="142" t="s">
        <v>1698</v>
      </c>
      <c r="C593" s="145" t="s">
        <v>1504</v>
      </c>
    </row>
    <row r="594" spans="1:3">
      <c r="A594" s="146">
        <v>818</v>
      </c>
      <c r="B594" s="142" t="s">
        <v>1697</v>
      </c>
      <c r="C594" s="145" t="s">
        <v>1524</v>
      </c>
    </row>
    <row r="595" spans="1:3">
      <c r="A595" s="146">
        <v>819</v>
      </c>
      <c r="B595" s="142" t="s">
        <v>1698</v>
      </c>
      <c r="C595" s="145" t="s">
        <v>1504</v>
      </c>
    </row>
    <row r="596" spans="1:3">
      <c r="A596" s="146">
        <v>820</v>
      </c>
      <c r="B596" s="142" t="s">
        <v>1697</v>
      </c>
      <c r="C596" s="145" t="s">
        <v>1524</v>
      </c>
    </row>
    <row r="597" spans="1:3">
      <c r="A597" s="146">
        <v>821</v>
      </c>
      <c r="B597" s="142" t="s">
        <v>1698</v>
      </c>
      <c r="C597" s="145" t="s">
        <v>1504</v>
      </c>
    </row>
    <row r="598" spans="1:3">
      <c r="A598" s="146">
        <v>822</v>
      </c>
      <c r="B598" s="142" t="s">
        <v>1697</v>
      </c>
      <c r="C598" s="145" t="s">
        <v>1524</v>
      </c>
    </row>
    <row r="599" spans="1:3">
      <c r="A599" s="146">
        <v>823</v>
      </c>
      <c r="B599" s="142" t="s">
        <v>1698</v>
      </c>
      <c r="C599" s="145" t="s">
        <v>1504</v>
      </c>
    </row>
    <row r="600" spans="1:3">
      <c r="A600" s="146">
        <v>824</v>
      </c>
      <c r="B600" s="142" t="s">
        <v>1697</v>
      </c>
      <c r="C600" s="145" t="s">
        <v>1524</v>
      </c>
    </row>
    <row r="601" spans="1:3">
      <c r="A601" s="146">
        <v>825</v>
      </c>
      <c r="B601" s="142" t="s">
        <v>1698</v>
      </c>
      <c r="C601" s="145" t="s">
        <v>1504</v>
      </c>
    </row>
    <row r="602" spans="1:3">
      <c r="A602" s="146">
        <v>826</v>
      </c>
      <c r="B602" s="142" t="s">
        <v>1697</v>
      </c>
      <c r="C602" s="145" t="s">
        <v>1524</v>
      </c>
    </row>
    <row r="603" spans="1:3">
      <c r="A603" s="146">
        <v>827</v>
      </c>
      <c r="B603" s="142" t="s">
        <v>1698</v>
      </c>
      <c r="C603" s="145" t="s">
        <v>1504</v>
      </c>
    </row>
    <row r="604" spans="1:3">
      <c r="A604" s="146">
        <v>828</v>
      </c>
      <c r="B604" s="142" t="s">
        <v>1697</v>
      </c>
      <c r="C604" s="145" t="s">
        <v>1524</v>
      </c>
    </row>
    <row r="605" spans="1:3">
      <c r="A605" s="146">
        <v>829</v>
      </c>
      <c r="B605" s="142" t="s">
        <v>1698</v>
      </c>
      <c r="C605" s="145" t="s">
        <v>1504</v>
      </c>
    </row>
    <row r="606" spans="1:3">
      <c r="A606" s="146">
        <v>830</v>
      </c>
      <c r="B606" s="142" t="s">
        <v>1697</v>
      </c>
      <c r="C606" s="145" t="s">
        <v>1524</v>
      </c>
    </row>
    <row r="607" spans="1:3">
      <c r="A607" s="146">
        <v>831</v>
      </c>
      <c r="B607" s="142" t="s">
        <v>1698</v>
      </c>
      <c r="C607" s="145" t="s">
        <v>1504</v>
      </c>
    </row>
    <row r="608" spans="1:3">
      <c r="A608" s="146">
        <v>832</v>
      </c>
      <c r="B608" s="142" t="s">
        <v>1697</v>
      </c>
      <c r="C608" s="145" t="s">
        <v>1524</v>
      </c>
    </row>
    <row r="609" spans="1:3">
      <c r="A609" s="146">
        <v>833</v>
      </c>
      <c r="B609" s="142" t="s">
        <v>1698</v>
      </c>
      <c r="C609" s="145" t="s">
        <v>1504</v>
      </c>
    </row>
    <row r="610" spans="1:3">
      <c r="A610" s="146">
        <v>834</v>
      </c>
      <c r="B610" s="142" t="s">
        <v>1697</v>
      </c>
      <c r="C610" s="145" t="s">
        <v>1524</v>
      </c>
    </row>
    <row r="611" spans="1:3">
      <c r="A611" s="146">
        <v>835</v>
      </c>
      <c r="B611" s="142" t="s">
        <v>1698</v>
      </c>
      <c r="C611" s="145" t="s">
        <v>1504</v>
      </c>
    </row>
    <row r="612" spans="1:3">
      <c r="A612" s="146">
        <v>836</v>
      </c>
      <c r="B612" s="142" t="s">
        <v>1697</v>
      </c>
      <c r="C612" s="145" t="s">
        <v>1524</v>
      </c>
    </row>
    <row r="613" spans="1:3">
      <c r="A613" s="146">
        <v>837</v>
      </c>
      <c r="B613" s="142" t="s">
        <v>1698</v>
      </c>
      <c r="C613" s="145" t="s">
        <v>1504</v>
      </c>
    </row>
    <row r="614" spans="1:3">
      <c r="A614" s="146">
        <v>838</v>
      </c>
      <c r="B614" s="142" t="s">
        <v>1697</v>
      </c>
      <c r="C614" s="145" t="s">
        <v>1524</v>
      </c>
    </row>
    <row r="615" spans="1:3">
      <c r="A615" s="146">
        <v>839</v>
      </c>
      <c r="B615" s="142" t="s">
        <v>1698</v>
      </c>
      <c r="C615" s="145" t="s">
        <v>1504</v>
      </c>
    </row>
    <row r="616" spans="1:3">
      <c r="A616" s="146">
        <v>840</v>
      </c>
      <c r="B616" s="142" t="s">
        <v>1697</v>
      </c>
      <c r="C616" s="145" t="s">
        <v>1524</v>
      </c>
    </row>
    <row r="617" spans="1:3">
      <c r="A617" s="146">
        <v>841</v>
      </c>
      <c r="B617" s="142" t="s">
        <v>1698</v>
      </c>
      <c r="C617" s="145" t="s">
        <v>1504</v>
      </c>
    </row>
    <row r="618" spans="1:3">
      <c r="A618" s="146">
        <v>842</v>
      </c>
      <c r="B618" s="142" t="s">
        <v>1697</v>
      </c>
      <c r="C618" s="145" t="s">
        <v>1524</v>
      </c>
    </row>
    <row r="619" spans="1:3">
      <c r="A619" s="146">
        <v>843</v>
      </c>
      <c r="B619" s="142" t="s">
        <v>1698</v>
      </c>
      <c r="C619" s="145" t="s">
        <v>1504</v>
      </c>
    </row>
    <row r="620" spans="1:3">
      <c r="A620" s="146">
        <v>844</v>
      </c>
      <c r="B620" s="142" t="s">
        <v>1697</v>
      </c>
      <c r="C620" s="145" t="s">
        <v>1524</v>
      </c>
    </row>
    <row r="621" spans="1:3">
      <c r="A621" s="146">
        <v>845</v>
      </c>
      <c r="B621" s="142" t="s">
        <v>1698</v>
      </c>
      <c r="C621" s="145" t="s">
        <v>1504</v>
      </c>
    </row>
    <row r="622" spans="1:3">
      <c r="A622" s="146">
        <v>846</v>
      </c>
      <c r="B622" s="142" t="s">
        <v>1697</v>
      </c>
      <c r="C622" s="145" t="s">
        <v>1524</v>
      </c>
    </row>
    <row r="623" spans="1:3">
      <c r="A623" s="146">
        <v>847</v>
      </c>
      <c r="B623" s="142" t="s">
        <v>1698</v>
      </c>
      <c r="C623" s="145" t="s">
        <v>1504</v>
      </c>
    </row>
    <row r="624" spans="1:3">
      <c r="A624" s="146">
        <v>848</v>
      </c>
      <c r="B624" s="142" t="s">
        <v>1697</v>
      </c>
      <c r="C624" s="145" t="s">
        <v>1524</v>
      </c>
    </row>
    <row r="625" spans="1:3">
      <c r="A625" s="146">
        <v>849</v>
      </c>
      <c r="B625" s="142" t="s">
        <v>1698</v>
      </c>
      <c r="C625" s="145" t="s">
        <v>1504</v>
      </c>
    </row>
    <row r="626" spans="1:3">
      <c r="A626" s="146">
        <v>850</v>
      </c>
      <c r="B626" s="142" t="s">
        <v>1698</v>
      </c>
      <c r="C626" s="145" t="s">
        <v>1504</v>
      </c>
    </row>
    <row r="627" spans="1:3">
      <c r="A627" s="146">
        <v>851</v>
      </c>
      <c r="B627" s="142" t="s">
        <v>1698</v>
      </c>
      <c r="C627" s="145" t="s">
        <v>1504</v>
      </c>
    </row>
    <row r="628" spans="1:3">
      <c r="A628" s="146">
        <v>852</v>
      </c>
      <c r="B628" s="142" t="s">
        <v>1697</v>
      </c>
      <c r="C628" s="145" t="s">
        <v>1524</v>
      </c>
    </row>
    <row r="629" spans="1:3">
      <c r="A629" s="146">
        <v>853</v>
      </c>
      <c r="B629" s="142" t="s">
        <v>1697</v>
      </c>
      <c r="C629" s="145" t="s">
        <v>1524</v>
      </c>
    </row>
    <row r="630" spans="1:3">
      <c r="A630" s="146">
        <v>854</v>
      </c>
      <c r="B630" s="142" t="s">
        <v>1697</v>
      </c>
      <c r="C630" s="145" t="s">
        <v>1524</v>
      </c>
    </row>
    <row r="631" spans="1:3">
      <c r="A631" s="146">
        <v>855</v>
      </c>
      <c r="B631" s="142" t="s">
        <v>1697</v>
      </c>
      <c r="C631" s="145" t="s">
        <v>1524</v>
      </c>
    </row>
    <row r="632" spans="1:3">
      <c r="A632" s="146">
        <v>856</v>
      </c>
      <c r="B632" s="142" t="s">
        <v>1697</v>
      </c>
      <c r="C632" s="145" t="s">
        <v>1524</v>
      </c>
    </row>
    <row r="633" spans="1:3">
      <c r="A633" s="146">
        <v>857</v>
      </c>
      <c r="B633" s="142" t="s">
        <v>1697</v>
      </c>
      <c r="C633" s="145" t="s">
        <v>1524</v>
      </c>
    </row>
    <row r="634" spans="1:3">
      <c r="A634" s="146">
        <v>858</v>
      </c>
      <c r="B634" s="142" t="s">
        <v>1697</v>
      </c>
      <c r="C634" s="145" t="s">
        <v>1524</v>
      </c>
    </row>
    <row r="635" spans="1:3">
      <c r="A635" s="146">
        <v>859</v>
      </c>
      <c r="B635" s="142" t="s">
        <v>1697</v>
      </c>
      <c r="C635" s="145" t="s">
        <v>1524</v>
      </c>
    </row>
    <row r="636" spans="1:3">
      <c r="A636" s="146">
        <v>860</v>
      </c>
      <c r="B636" s="142" t="s">
        <v>1697</v>
      </c>
      <c r="C636" s="145" t="s">
        <v>1524</v>
      </c>
    </row>
    <row r="637" spans="1:3">
      <c r="A637" s="146">
        <v>861</v>
      </c>
      <c r="B637" s="142" t="s">
        <v>1697</v>
      </c>
      <c r="C637" s="145" t="s">
        <v>1524</v>
      </c>
    </row>
    <row r="638" spans="1:3">
      <c r="A638" s="146">
        <v>862</v>
      </c>
      <c r="B638" s="142" t="s">
        <v>1697</v>
      </c>
      <c r="C638" s="145" t="s">
        <v>1524</v>
      </c>
    </row>
    <row r="639" spans="1:3">
      <c r="A639" s="146">
        <v>863</v>
      </c>
      <c r="B639" s="142" t="s">
        <v>1697</v>
      </c>
      <c r="C639" s="145" t="s">
        <v>1524</v>
      </c>
    </row>
    <row r="640" spans="1:3">
      <c r="A640" s="146">
        <v>864</v>
      </c>
      <c r="B640" s="142" t="s">
        <v>1697</v>
      </c>
      <c r="C640" s="145" t="s">
        <v>1524</v>
      </c>
    </row>
    <row r="641" spans="1:3">
      <c r="A641" s="146">
        <v>865</v>
      </c>
      <c r="B641" s="142" t="s">
        <v>1697</v>
      </c>
      <c r="C641" s="145" t="s">
        <v>1524</v>
      </c>
    </row>
    <row r="642" spans="1:3">
      <c r="A642" s="146">
        <v>866</v>
      </c>
      <c r="B642" s="142" t="s">
        <v>1698</v>
      </c>
      <c r="C642" s="145" t="s">
        <v>1504</v>
      </c>
    </row>
    <row r="643" spans="1:3">
      <c r="A643" s="146">
        <v>867</v>
      </c>
      <c r="B643" s="142" t="s">
        <v>1697</v>
      </c>
      <c r="C643" s="145" t="s">
        <v>1524</v>
      </c>
    </row>
    <row r="644" spans="1:3">
      <c r="A644" s="146">
        <v>868</v>
      </c>
      <c r="B644" s="142" t="s">
        <v>1698</v>
      </c>
      <c r="C644" s="145" t="s">
        <v>1504</v>
      </c>
    </row>
    <row r="645" spans="1:3">
      <c r="A645" s="146">
        <v>869</v>
      </c>
      <c r="B645" s="142" t="s">
        <v>1697</v>
      </c>
      <c r="C645" s="145" t="s">
        <v>1524</v>
      </c>
    </row>
    <row r="646" spans="1:3">
      <c r="A646" s="146">
        <v>870</v>
      </c>
      <c r="B646" s="142" t="s">
        <v>1698</v>
      </c>
      <c r="C646" s="145" t="s">
        <v>1504</v>
      </c>
    </row>
    <row r="647" spans="1:3">
      <c r="A647" s="146">
        <v>871</v>
      </c>
      <c r="B647" s="142" t="s">
        <v>1697</v>
      </c>
      <c r="C647" s="145" t="s">
        <v>1524</v>
      </c>
    </row>
    <row r="648" spans="1:3">
      <c r="A648" s="146">
        <v>872</v>
      </c>
      <c r="B648" s="142" t="s">
        <v>1698</v>
      </c>
      <c r="C648" s="145" t="s">
        <v>1504</v>
      </c>
    </row>
    <row r="649" spans="1:3">
      <c r="A649" s="146">
        <v>873</v>
      </c>
      <c r="B649" s="142" t="s">
        <v>1697</v>
      </c>
      <c r="C649" s="145" t="s">
        <v>1524</v>
      </c>
    </row>
    <row r="650" spans="1:3">
      <c r="A650" s="146">
        <v>874</v>
      </c>
      <c r="B650" s="142" t="s">
        <v>1698</v>
      </c>
      <c r="C650" s="145" t="s">
        <v>1504</v>
      </c>
    </row>
    <row r="651" spans="1:3">
      <c r="A651" s="146">
        <v>875</v>
      </c>
      <c r="B651" s="142" t="s">
        <v>1697</v>
      </c>
      <c r="C651" s="145" t="s">
        <v>1524</v>
      </c>
    </row>
    <row r="652" spans="1:3">
      <c r="A652" s="146">
        <v>876</v>
      </c>
      <c r="B652" s="142" t="s">
        <v>1698</v>
      </c>
      <c r="C652" s="145" t="s">
        <v>1504</v>
      </c>
    </row>
    <row r="653" spans="1:3">
      <c r="A653" s="146">
        <v>877</v>
      </c>
      <c r="B653" s="142" t="s">
        <v>1697</v>
      </c>
      <c r="C653" s="145" t="s">
        <v>1524</v>
      </c>
    </row>
    <row r="654" spans="1:3">
      <c r="A654" s="146">
        <v>878</v>
      </c>
      <c r="B654" s="142" t="s">
        <v>1698</v>
      </c>
      <c r="C654" s="145" t="s">
        <v>1504</v>
      </c>
    </row>
    <row r="655" spans="1:3">
      <c r="A655" s="146">
        <v>879</v>
      </c>
      <c r="B655" s="142" t="s">
        <v>1697</v>
      </c>
      <c r="C655" s="145" t="s">
        <v>1524</v>
      </c>
    </row>
    <row r="656" spans="1:3">
      <c r="A656" s="146">
        <v>880</v>
      </c>
      <c r="B656" s="142" t="s">
        <v>1698</v>
      </c>
      <c r="C656" s="145" t="s">
        <v>1504</v>
      </c>
    </row>
    <row r="657" spans="1:3">
      <c r="A657" s="146">
        <v>881</v>
      </c>
      <c r="B657" s="142" t="s">
        <v>1697</v>
      </c>
      <c r="C657" s="145" t="s">
        <v>1524</v>
      </c>
    </row>
    <row r="658" spans="1:3">
      <c r="A658" s="146">
        <v>882</v>
      </c>
      <c r="B658" s="142" t="s">
        <v>1698</v>
      </c>
      <c r="C658" s="145" t="s">
        <v>1504</v>
      </c>
    </row>
    <row r="659" spans="1:3">
      <c r="A659" s="146">
        <v>883</v>
      </c>
      <c r="B659" s="142" t="s">
        <v>1697</v>
      </c>
      <c r="C659" s="145" t="s">
        <v>1524</v>
      </c>
    </row>
    <row r="660" spans="1:3">
      <c r="A660" s="146">
        <v>884</v>
      </c>
      <c r="B660" s="142" t="s">
        <v>1698</v>
      </c>
      <c r="C660" s="145" t="s">
        <v>1504</v>
      </c>
    </row>
    <row r="661" spans="1:3">
      <c r="A661" s="146">
        <v>885</v>
      </c>
      <c r="B661" s="142" t="s">
        <v>1697</v>
      </c>
      <c r="C661" s="145" t="s">
        <v>1524</v>
      </c>
    </row>
    <row r="662" spans="1:3">
      <c r="A662" s="146">
        <v>886</v>
      </c>
      <c r="B662" s="142" t="s">
        <v>1698</v>
      </c>
      <c r="C662" s="145" t="s">
        <v>1504</v>
      </c>
    </row>
    <row r="663" spans="1:3">
      <c r="A663" s="146">
        <v>887</v>
      </c>
      <c r="B663" s="142" t="s">
        <v>1697</v>
      </c>
      <c r="C663" s="145" t="s">
        <v>1524</v>
      </c>
    </row>
    <row r="664" spans="1:3">
      <c r="A664" s="146">
        <v>888</v>
      </c>
      <c r="B664" s="142" t="s">
        <v>1698</v>
      </c>
      <c r="C664" s="145" t="s">
        <v>1504</v>
      </c>
    </row>
    <row r="665" spans="1:3">
      <c r="A665" s="146">
        <v>889</v>
      </c>
      <c r="B665" s="142" t="s">
        <v>1697</v>
      </c>
      <c r="C665" s="145" t="s">
        <v>1524</v>
      </c>
    </row>
    <row r="666" spans="1:3">
      <c r="A666" s="146">
        <v>890</v>
      </c>
      <c r="B666" s="142" t="s">
        <v>1698</v>
      </c>
      <c r="C666" s="145" t="s">
        <v>1504</v>
      </c>
    </row>
    <row r="667" spans="1:3">
      <c r="A667" s="146">
        <v>891</v>
      </c>
      <c r="B667" s="142" t="s">
        <v>1698</v>
      </c>
      <c r="C667" s="145" t="s">
        <v>1504</v>
      </c>
    </row>
    <row r="668" spans="1:3">
      <c r="A668" s="146">
        <v>892</v>
      </c>
      <c r="B668" s="142" t="s">
        <v>1698</v>
      </c>
      <c r="C668" s="145" t="s">
        <v>1504</v>
      </c>
    </row>
    <row r="669" spans="1:3">
      <c r="A669" s="146">
        <v>893</v>
      </c>
      <c r="B669" s="142" t="s">
        <v>1698</v>
      </c>
      <c r="C669" s="145" t="s">
        <v>1504</v>
      </c>
    </row>
    <row r="670" spans="1:3">
      <c r="A670" s="146">
        <v>894</v>
      </c>
      <c r="B670" s="142" t="s">
        <v>1655</v>
      </c>
      <c r="C670" s="145" t="s">
        <v>1504</v>
      </c>
    </row>
    <row r="671" spans="1:3">
      <c r="A671" s="146">
        <v>895</v>
      </c>
      <c r="B671" s="142" t="s">
        <v>1655</v>
      </c>
      <c r="C671" s="145" t="s">
        <v>1504</v>
      </c>
    </row>
    <row r="672" spans="1:3">
      <c r="A672" s="146">
        <v>896</v>
      </c>
      <c r="B672" s="142" t="s">
        <v>1655</v>
      </c>
      <c r="C672" s="145" t="s">
        <v>1504</v>
      </c>
    </row>
    <row r="673" spans="1:3">
      <c r="A673" s="146">
        <v>897</v>
      </c>
      <c r="B673" s="142" t="s">
        <v>1698</v>
      </c>
      <c r="C673" s="145" t="s">
        <v>1504</v>
      </c>
    </row>
    <row r="674" spans="1:3">
      <c r="A674" s="146">
        <v>898</v>
      </c>
      <c r="B674" s="142" t="s">
        <v>1698</v>
      </c>
      <c r="C674" s="145" t="s">
        <v>1504</v>
      </c>
    </row>
    <row r="675" spans="1:3">
      <c r="A675" s="146">
        <v>899</v>
      </c>
      <c r="B675" s="142" t="s">
        <v>1699</v>
      </c>
      <c r="C675" s="145" t="s">
        <v>1504</v>
      </c>
    </row>
    <row r="676" spans="1:3">
      <c r="A676" s="146">
        <v>900</v>
      </c>
      <c r="B676" s="142" t="s">
        <v>1699</v>
      </c>
      <c r="C676" s="145" t="s">
        <v>1504</v>
      </c>
    </row>
    <row r="677" spans="1:3">
      <c r="A677" s="146">
        <v>901</v>
      </c>
      <c r="B677" s="142" t="s">
        <v>1699</v>
      </c>
      <c r="C677" s="145" t="s">
        <v>1504</v>
      </c>
    </row>
    <row r="678" spans="1:3">
      <c r="A678" s="146">
        <v>902</v>
      </c>
      <c r="B678" s="142" t="s">
        <v>1699</v>
      </c>
      <c r="C678" s="145" t="s">
        <v>1504</v>
      </c>
    </row>
    <row r="679" spans="1:3">
      <c r="A679" s="146">
        <v>903</v>
      </c>
      <c r="B679" s="142" t="s">
        <v>1699</v>
      </c>
      <c r="C679" s="145" t="s">
        <v>1504</v>
      </c>
    </row>
    <row r="680" spans="1:3">
      <c r="A680" s="146">
        <v>904</v>
      </c>
      <c r="B680" s="142" t="s">
        <v>1700</v>
      </c>
      <c r="C680" s="145" t="s">
        <v>1504</v>
      </c>
    </row>
    <row r="681" spans="1:3">
      <c r="A681" s="146">
        <v>905</v>
      </c>
      <c r="B681" s="142" t="s">
        <v>1700</v>
      </c>
      <c r="C681" s="145" t="s">
        <v>1504</v>
      </c>
    </row>
    <row r="682" spans="1:3">
      <c r="A682" s="146">
        <v>906</v>
      </c>
      <c r="B682" s="142" t="s">
        <v>1700</v>
      </c>
      <c r="C682" s="145" t="s">
        <v>1504</v>
      </c>
    </row>
    <row r="683" spans="1:3">
      <c r="A683" s="146">
        <v>907</v>
      </c>
      <c r="B683" s="142" t="s">
        <v>1701</v>
      </c>
      <c r="C683" s="145" t="s">
        <v>1504</v>
      </c>
    </row>
    <row r="684" spans="1:3">
      <c r="A684" s="146">
        <v>908</v>
      </c>
      <c r="B684" s="142" t="s">
        <v>1701</v>
      </c>
      <c r="C684" s="145" t="s">
        <v>1504</v>
      </c>
    </row>
    <row r="685" spans="1:3">
      <c r="A685" s="146">
        <v>909</v>
      </c>
      <c r="B685" s="142" t="s">
        <v>1701</v>
      </c>
      <c r="C685" s="145" t="s">
        <v>1504</v>
      </c>
    </row>
    <row r="686" spans="1:3">
      <c r="A686" s="146">
        <v>910</v>
      </c>
      <c r="B686" s="142" t="s">
        <v>1701</v>
      </c>
      <c r="C686" s="145" t="s">
        <v>1504</v>
      </c>
    </row>
    <row r="687" spans="1:3">
      <c r="A687" s="146">
        <v>911</v>
      </c>
      <c r="B687" s="142" t="s">
        <v>1701</v>
      </c>
      <c r="C687" s="145" t="s">
        <v>1504</v>
      </c>
    </row>
    <row r="688" spans="1:3">
      <c r="A688" s="146">
        <v>912</v>
      </c>
      <c r="B688" s="142" t="s">
        <v>1701</v>
      </c>
      <c r="C688" s="145" t="s">
        <v>1504</v>
      </c>
    </row>
    <row r="689" spans="1:3">
      <c r="A689" s="146">
        <v>913</v>
      </c>
      <c r="B689" s="142" t="s">
        <v>1701</v>
      </c>
      <c r="C689" s="145" t="s">
        <v>1504</v>
      </c>
    </row>
    <row r="690" spans="1:3">
      <c r="A690" s="146">
        <v>914</v>
      </c>
      <c r="B690" s="142" t="s">
        <v>1702</v>
      </c>
      <c r="C690" s="145" t="s">
        <v>1524</v>
      </c>
    </row>
    <row r="691" spans="1:3">
      <c r="A691" s="146">
        <v>915</v>
      </c>
      <c r="B691" s="142" t="s">
        <v>1655</v>
      </c>
      <c r="C691" s="145" t="s">
        <v>1524</v>
      </c>
    </row>
    <row r="692" spans="1:3">
      <c r="A692" s="146">
        <v>916</v>
      </c>
      <c r="B692" s="142" t="s">
        <v>1655</v>
      </c>
      <c r="C692" s="145" t="s">
        <v>1524</v>
      </c>
    </row>
    <row r="693" spans="1:3">
      <c r="A693" s="146">
        <v>917</v>
      </c>
      <c r="B693" s="142" t="s">
        <v>1655</v>
      </c>
      <c r="C693" s="145" t="s">
        <v>1524</v>
      </c>
    </row>
    <row r="694" spans="1:3">
      <c r="A694" s="146">
        <v>918</v>
      </c>
      <c r="B694" s="142" t="s">
        <v>1590</v>
      </c>
      <c r="C694" s="145" t="s">
        <v>1524</v>
      </c>
    </row>
    <row r="695" spans="1:3">
      <c r="A695" s="146">
        <v>919</v>
      </c>
      <c r="B695" s="142" t="s">
        <v>1703</v>
      </c>
      <c r="C695" s="145" t="s">
        <v>1524</v>
      </c>
    </row>
    <row r="696" spans="1:3">
      <c r="A696" s="146">
        <v>920</v>
      </c>
      <c r="B696" s="142" t="s">
        <v>1703</v>
      </c>
      <c r="C696" s="145" t="s">
        <v>1524</v>
      </c>
    </row>
    <row r="697" spans="1:3">
      <c r="A697" s="146">
        <v>922</v>
      </c>
      <c r="B697" s="142" t="s">
        <v>1613</v>
      </c>
      <c r="C697" s="145" t="s">
        <v>1524</v>
      </c>
    </row>
    <row r="698" spans="1:3">
      <c r="A698" s="146">
        <v>923</v>
      </c>
      <c r="B698" s="142" t="s">
        <v>1613</v>
      </c>
      <c r="C698" s="145" t="s">
        <v>1524</v>
      </c>
    </row>
    <row r="699" spans="1:3">
      <c r="A699" s="146">
        <v>924</v>
      </c>
      <c r="B699" s="142" t="s">
        <v>1613</v>
      </c>
      <c r="C699" s="145" t="s">
        <v>1524</v>
      </c>
    </row>
    <row r="700" spans="1:3">
      <c r="A700" s="146">
        <v>925</v>
      </c>
      <c r="B700" s="142" t="s">
        <v>1704</v>
      </c>
      <c r="C700" s="145" t="s">
        <v>1643</v>
      </c>
    </row>
    <row r="701" spans="1:3">
      <c r="A701" s="146">
        <v>926</v>
      </c>
      <c r="B701" s="142" t="s">
        <v>1644</v>
      </c>
      <c r="C701" s="145" t="s">
        <v>1643</v>
      </c>
    </row>
    <row r="702" spans="1:3">
      <c r="A702" s="146">
        <v>927</v>
      </c>
      <c r="B702" s="142" t="s">
        <v>1646</v>
      </c>
      <c r="C702" s="145" t="s">
        <v>1643</v>
      </c>
    </row>
    <row r="703" spans="1:3">
      <c r="A703" s="146">
        <v>928</v>
      </c>
      <c r="B703" s="142" t="s">
        <v>1645</v>
      </c>
      <c r="C703" s="145" t="s">
        <v>1643</v>
      </c>
    </row>
    <row r="704" spans="1:3">
      <c r="A704" s="146">
        <v>929</v>
      </c>
      <c r="B704" s="142" t="s">
        <v>1699</v>
      </c>
      <c r="C704" s="145" t="s">
        <v>1504</v>
      </c>
    </row>
    <row r="705" spans="1:3">
      <c r="A705" s="146">
        <v>930</v>
      </c>
      <c r="B705" s="142" t="s">
        <v>1699</v>
      </c>
      <c r="C705" s="145" t="s">
        <v>1504</v>
      </c>
    </row>
    <row r="706" spans="1:3">
      <c r="A706" s="146">
        <v>931</v>
      </c>
      <c r="B706" s="142" t="s">
        <v>1699</v>
      </c>
      <c r="C706" s="145" t="s">
        <v>1504</v>
      </c>
    </row>
    <row r="707" spans="1:3">
      <c r="A707" s="146">
        <v>932</v>
      </c>
      <c r="B707" s="142" t="s">
        <v>1705</v>
      </c>
      <c r="C707" s="145" t="s">
        <v>1524</v>
      </c>
    </row>
    <row r="708" spans="1:3">
      <c r="A708" s="146">
        <v>933</v>
      </c>
      <c r="B708" s="142" t="s">
        <v>1697</v>
      </c>
      <c r="C708" s="145" t="s">
        <v>1524</v>
      </c>
    </row>
    <row r="709" spans="1:3">
      <c r="A709" s="146">
        <v>934</v>
      </c>
      <c r="B709" s="142" t="s">
        <v>1698</v>
      </c>
      <c r="C709" s="145" t="s">
        <v>1504</v>
      </c>
    </row>
    <row r="710" spans="1:3">
      <c r="A710" s="146">
        <v>935</v>
      </c>
      <c r="B710" s="142" t="s">
        <v>1706</v>
      </c>
      <c r="C710" s="145" t="s">
        <v>1524</v>
      </c>
    </row>
    <row r="711" spans="1:3">
      <c r="A711" s="146">
        <v>936</v>
      </c>
      <c r="B711" s="142" t="s">
        <v>1706</v>
      </c>
      <c r="C711" s="145" t="s">
        <v>1524</v>
      </c>
    </row>
    <row r="712" spans="1:3">
      <c r="A712" s="146">
        <v>937</v>
      </c>
      <c r="B712" s="142" t="s">
        <v>1706</v>
      </c>
      <c r="C712" s="145" t="s">
        <v>1524</v>
      </c>
    </row>
    <row r="713" spans="1:3">
      <c r="A713" s="146">
        <v>938</v>
      </c>
      <c r="B713" s="142" t="s">
        <v>1706</v>
      </c>
      <c r="C713" s="145" t="s">
        <v>1524</v>
      </c>
    </row>
    <row r="714" spans="1:3">
      <c r="A714" s="146">
        <v>939</v>
      </c>
      <c r="B714" s="142" t="s">
        <v>1706</v>
      </c>
      <c r="C714" s="145" t="s">
        <v>1524</v>
      </c>
    </row>
    <row r="715" spans="1:3">
      <c r="A715" s="146">
        <v>940</v>
      </c>
      <c r="B715" s="142" t="s">
        <v>1707</v>
      </c>
      <c r="C715" s="145" t="s">
        <v>1665</v>
      </c>
    </row>
    <row r="716" spans="1:3">
      <c r="A716" s="146">
        <v>941</v>
      </c>
      <c r="B716" s="142" t="s">
        <v>1708</v>
      </c>
      <c r="C716" s="145" t="s">
        <v>1665</v>
      </c>
    </row>
    <row r="717" spans="1:3">
      <c r="A717" s="146">
        <v>942</v>
      </c>
      <c r="B717" s="142" t="s">
        <v>1559</v>
      </c>
      <c r="C717" s="145" t="s">
        <v>1524</v>
      </c>
    </row>
    <row r="718" spans="1:3">
      <c r="A718" s="146">
        <v>943</v>
      </c>
      <c r="B718" s="142" t="s">
        <v>1550</v>
      </c>
      <c r="C718" s="145" t="s">
        <v>1524</v>
      </c>
    </row>
    <row r="719" spans="1:3">
      <c r="A719" s="146">
        <v>944</v>
      </c>
      <c r="B719" s="142" t="s">
        <v>1550</v>
      </c>
      <c r="C719" s="145" t="s">
        <v>1524</v>
      </c>
    </row>
    <row r="720" spans="1:3">
      <c r="A720" s="146">
        <v>945</v>
      </c>
      <c r="B720" s="142" t="s">
        <v>1550</v>
      </c>
      <c r="C720" s="145" t="s">
        <v>1524</v>
      </c>
    </row>
    <row r="721" spans="1:3">
      <c r="A721" s="146">
        <v>946</v>
      </c>
      <c r="B721" s="142" t="s">
        <v>1550</v>
      </c>
      <c r="C721" s="145" t="s">
        <v>1524</v>
      </c>
    </row>
    <row r="722" spans="1:3">
      <c r="A722" s="146">
        <v>947</v>
      </c>
      <c r="B722" s="142" t="s">
        <v>1709</v>
      </c>
      <c r="C722" s="145" t="s">
        <v>1524</v>
      </c>
    </row>
    <row r="723" spans="1:3">
      <c r="A723" s="146">
        <v>948</v>
      </c>
      <c r="B723" s="142" t="s">
        <v>1710</v>
      </c>
      <c r="C723" s="145" t="s">
        <v>1524</v>
      </c>
    </row>
    <row r="724" spans="1:3">
      <c r="A724" s="146">
        <v>949</v>
      </c>
      <c r="B724" s="142" t="s">
        <v>1711</v>
      </c>
      <c r="C724" s="145" t="s">
        <v>1524</v>
      </c>
    </row>
    <row r="725" spans="1:3">
      <c r="A725" s="146">
        <v>950</v>
      </c>
      <c r="B725" s="142" t="s">
        <v>1712</v>
      </c>
      <c r="C725" s="145" t="s">
        <v>1504</v>
      </c>
    </row>
    <row r="726" spans="1:3">
      <c r="A726" s="146">
        <v>951</v>
      </c>
      <c r="B726" s="142" t="s">
        <v>1713</v>
      </c>
      <c r="C726" s="145" t="s">
        <v>1504</v>
      </c>
    </row>
    <row r="727" spans="1:3">
      <c r="A727" s="146">
        <v>952</v>
      </c>
      <c r="B727" s="142" t="s">
        <v>1714</v>
      </c>
      <c r="C727" s="145" t="s">
        <v>1524</v>
      </c>
    </row>
    <row r="728" spans="1:3">
      <c r="A728" s="146">
        <v>953</v>
      </c>
      <c r="B728" s="142" t="s">
        <v>1715</v>
      </c>
      <c r="C728" s="145" t="s">
        <v>1524</v>
      </c>
    </row>
    <row r="729" spans="1:3">
      <c r="A729" s="146">
        <v>954</v>
      </c>
      <c r="B729" s="142" t="s">
        <v>1716</v>
      </c>
      <c r="C729" s="145" t="s">
        <v>1524</v>
      </c>
    </row>
    <row r="730" spans="1:3">
      <c r="A730" s="146">
        <v>955</v>
      </c>
      <c r="B730" s="142" t="s">
        <v>1717</v>
      </c>
      <c r="C730" s="145" t="s">
        <v>1524</v>
      </c>
    </row>
    <row r="731" spans="1:3">
      <c r="A731" s="146">
        <v>956</v>
      </c>
      <c r="B731" s="142" t="s">
        <v>1718</v>
      </c>
      <c r="C731" s="145" t="s">
        <v>1524</v>
      </c>
    </row>
    <row r="732" spans="1:3">
      <c r="A732" s="146">
        <v>957</v>
      </c>
      <c r="B732" s="142" t="s">
        <v>1719</v>
      </c>
      <c r="C732" s="145" t="s">
        <v>1524</v>
      </c>
    </row>
    <row r="733" spans="1:3">
      <c r="A733" s="146">
        <v>958</v>
      </c>
      <c r="B733" s="142" t="s">
        <v>1720</v>
      </c>
      <c r="C733" s="145" t="s">
        <v>1524</v>
      </c>
    </row>
    <row r="734" spans="1:3">
      <c r="A734" s="146">
        <v>959</v>
      </c>
      <c r="B734" s="142" t="s">
        <v>1721</v>
      </c>
      <c r="C734" s="145" t="s">
        <v>1524</v>
      </c>
    </row>
    <row r="735" spans="1:3">
      <c r="A735" s="146">
        <v>960</v>
      </c>
      <c r="B735" s="142" t="s">
        <v>1722</v>
      </c>
      <c r="C735" s="145" t="s">
        <v>1524</v>
      </c>
    </row>
    <row r="736" spans="1:3">
      <c r="A736" s="146">
        <v>961</v>
      </c>
      <c r="B736" s="142" t="s">
        <v>1723</v>
      </c>
      <c r="C736" s="145" t="s">
        <v>1524</v>
      </c>
    </row>
    <row r="737" spans="1:3">
      <c r="A737" s="146">
        <v>962</v>
      </c>
      <c r="B737" s="142" t="s">
        <v>1724</v>
      </c>
      <c r="C737" s="145" t="s">
        <v>1524</v>
      </c>
    </row>
    <row r="738" spans="1:3">
      <c r="A738" s="146">
        <v>963</v>
      </c>
      <c r="B738" s="142" t="s">
        <v>1725</v>
      </c>
      <c r="C738" s="145" t="s">
        <v>1524</v>
      </c>
    </row>
    <row r="739" spans="1:3">
      <c r="A739" s="146">
        <v>964</v>
      </c>
      <c r="B739" s="142" t="s">
        <v>1726</v>
      </c>
      <c r="C739" s="145" t="s">
        <v>1524</v>
      </c>
    </row>
    <row r="740" spans="1:3">
      <c r="A740" s="146">
        <v>965</v>
      </c>
      <c r="B740" s="142" t="s">
        <v>1727</v>
      </c>
      <c r="C740" s="145" t="s">
        <v>1524</v>
      </c>
    </row>
    <row r="741" spans="1:3">
      <c r="A741" s="146">
        <v>966</v>
      </c>
      <c r="B741" s="142" t="s">
        <v>1570</v>
      </c>
      <c r="C741" s="145" t="s">
        <v>1504</v>
      </c>
    </row>
    <row r="742" spans="1:3">
      <c r="A742" s="146">
        <v>967</v>
      </c>
      <c r="B742" s="142" t="s">
        <v>1582</v>
      </c>
      <c r="C742" s="145" t="s">
        <v>1524</v>
      </c>
    </row>
    <row r="743" spans="1:3">
      <c r="A743" s="146">
        <v>968</v>
      </c>
      <c r="B743" s="142" t="s">
        <v>1582</v>
      </c>
      <c r="C743" s="145" t="s">
        <v>1524</v>
      </c>
    </row>
    <row r="744" spans="1:3">
      <c r="A744" s="146">
        <v>969</v>
      </c>
      <c r="B744" s="142" t="s">
        <v>1727</v>
      </c>
      <c r="C744" s="145" t="s">
        <v>1524</v>
      </c>
    </row>
    <row r="745" spans="1:3">
      <c r="A745" s="146">
        <v>970</v>
      </c>
      <c r="B745" s="142" t="s">
        <v>1538</v>
      </c>
      <c r="C745" s="145" t="s">
        <v>1524</v>
      </c>
    </row>
    <row r="746" spans="1:3">
      <c r="A746" s="146">
        <v>971</v>
      </c>
      <c r="B746" s="142" t="s">
        <v>1728</v>
      </c>
      <c r="C746" s="145" t="s">
        <v>1524</v>
      </c>
    </row>
    <row r="747" spans="1:3">
      <c r="A747" s="146">
        <v>972</v>
      </c>
      <c r="B747" s="142" t="s">
        <v>1729</v>
      </c>
      <c r="C747" s="145" t="s">
        <v>1524</v>
      </c>
    </row>
    <row r="748" spans="1:3">
      <c r="A748" s="146">
        <v>973</v>
      </c>
      <c r="B748" s="142" t="s">
        <v>1580</v>
      </c>
      <c r="C748" s="145" t="s">
        <v>1524</v>
      </c>
    </row>
    <row r="749" spans="1:3">
      <c r="A749" s="146">
        <v>974</v>
      </c>
      <c r="B749" s="142" t="s">
        <v>1606</v>
      </c>
      <c r="C749" s="145" t="s">
        <v>1524</v>
      </c>
    </row>
    <row r="750" spans="1:3">
      <c r="A750" s="146">
        <v>975</v>
      </c>
      <c r="B750" s="142" t="s">
        <v>1730</v>
      </c>
      <c r="C750" s="145" t="s">
        <v>1524</v>
      </c>
    </row>
    <row r="751" spans="1:3">
      <c r="A751" s="146">
        <v>976</v>
      </c>
      <c r="B751" s="142" t="s">
        <v>1731</v>
      </c>
      <c r="C751" s="145" t="s">
        <v>1524</v>
      </c>
    </row>
    <row r="752" spans="1:3">
      <c r="A752" s="146">
        <v>978</v>
      </c>
      <c r="B752" s="142" t="s">
        <v>1564</v>
      </c>
      <c r="C752" s="145" t="s">
        <v>1504</v>
      </c>
    </row>
    <row r="753" spans="1:3">
      <c r="A753" s="146">
        <v>979</v>
      </c>
      <c r="B753" s="142" t="s">
        <v>1603</v>
      </c>
      <c r="C753" s="145" t="s">
        <v>1504</v>
      </c>
    </row>
    <row r="754" spans="1:3">
      <c r="A754" s="146">
        <v>980</v>
      </c>
      <c r="B754" s="142" t="s">
        <v>1732</v>
      </c>
      <c r="C754" s="145" t="s">
        <v>1524</v>
      </c>
    </row>
    <row r="755" spans="1:3">
      <c r="A755" s="146">
        <v>981</v>
      </c>
      <c r="B755" s="142" t="s">
        <v>1733</v>
      </c>
      <c r="C755" s="145" t="s">
        <v>1504</v>
      </c>
    </row>
    <row r="756" spans="1:3">
      <c r="A756" s="146">
        <v>982</v>
      </c>
      <c r="B756" s="142" t="s">
        <v>1734</v>
      </c>
      <c r="C756" s="145" t="s">
        <v>1524</v>
      </c>
    </row>
    <row r="757" spans="1:3">
      <c r="A757" s="146">
        <v>983</v>
      </c>
      <c r="B757" s="142" t="s">
        <v>1735</v>
      </c>
      <c r="C757" s="145" t="s">
        <v>1524</v>
      </c>
    </row>
    <row r="758" spans="1:3">
      <c r="A758" s="146">
        <v>984</v>
      </c>
      <c r="B758" s="142" t="s">
        <v>1736</v>
      </c>
      <c r="C758" s="145" t="s">
        <v>1524</v>
      </c>
    </row>
    <row r="759" spans="1:3">
      <c r="A759" s="146">
        <v>985</v>
      </c>
      <c r="B759" s="142" t="s">
        <v>1737</v>
      </c>
      <c r="C759" s="145" t="s">
        <v>1524</v>
      </c>
    </row>
    <row r="760" spans="1:3">
      <c r="A760" s="146">
        <v>989</v>
      </c>
      <c r="B760" s="142" t="s">
        <v>1619</v>
      </c>
      <c r="C760" s="145" t="s">
        <v>1524</v>
      </c>
    </row>
    <row r="761" spans="1:3">
      <c r="A761" s="146">
        <v>990</v>
      </c>
      <c r="B761" s="142" t="s">
        <v>1620</v>
      </c>
      <c r="C761" s="145" t="s">
        <v>1504</v>
      </c>
    </row>
    <row r="762" spans="1:3">
      <c r="A762" s="146">
        <v>991</v>
      </c>
      <c r="B762" s="142" t="s">
        <v>1570</v>
      </c>
      <c r="C762" s="145" t="s">
        <v>1504</v>
      </c>
    </row>
    <row r="763" spans="1:3">
      <c r="A763" s="146">
        <v>996</v>
      </c>
      <c r="B763" s="142" t="s">
        <v>1650</v>
      </c>
      <c r="C763" s="145" t="s">
        <v>1524</v>
      </c>
    </row>
    <row r="764" spans="1:3">
      <c r="A764" s="146">
        <v>997</v>
      </c>
      <c r="B764" s="142" t="s">
        <v>1738</v>
      </c>
      <c r="C764" s="145" t="s">
        <v>1524</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4"/>
  <sheetViews>
    <sheetView showGridLines="0" zoomScale="80" zoomScaleNormal="80" workbookViewId="0">
      <selection activeCell="G2" sqref="G2"/>
    </sheetView>
  </sheetViews>
  <sheetFormatPr defaultRowHeight="13.2"/>
  <cols>
    <col min="1" max="1" width="32.21875" bestFit="1" customWidth="1"/>
    <col min="2" max="2" width="11.77734375" bestFit="1" customWidth="1"/>
    <col min="3" max="3" width="5.44140625" bestFit="1" customWidth="1"/>
    <col min="4" max="4" width="16.44140625" customWidth="1"/>
    <col min="5" max="6" width="16.21875" bestFit="1" customWidth="1"/>
  </cols>
  <sheetData>
    <row r="1" spans="1:14">
      <c r="A1" s="139" t="s">
        <v>39</v>
      </c>
      <c r="B1" s="139"/>
    </row>
    <row r="2" spans="1:14" ht="36.75" customHeight="1">
      <c r="A2" s="230" t="str">
        <f>Overview!B4&amp; " - Effective from "&amp;Overview!C4&amp;" - "&amp;Overview!E4&amp;" Residual Charging Bands"</f>
        <v>Southern Electric Power Distribution plc - Effective from 2026/27 - Final Residual Charging Bands</v>
      </c>
      <c r="B2" s="231"/>
      <c r="C2" s="231"/>
      <c r="D2" s="231"/>
      <c r="E2" s="231"/>
      <c r="F2" s="232"/>
    </row>
    <row r="4" spans="1:14" ht="26.4">
      <c r="A4" s="160" t="s">
        <v>1739</v>
      </c>
      <c r="B4" s="160" t="s">
        <v>1740</v>
      </c>
      <c r="C4" s="160" t="s">
        <v>1741</v>
      </c>
      <c r="D4" s="160" t="s">
        <v>1742</v>
      </c>
      <c r="E4" s="160" t="s">
        <v>1743</v>
      </c>
      <c r="F4" s="18" t="s">
        <v>1744</v>
      </c>
    </row>
    <row r="5" spans="1:14" ht="13.8">
      <c r="A5" s="161" t="s">
        <v>1745</v>
      </c>
      <c r="B5" s="162" t="s">
        <v>1746</v>
      </c>
      <c r="C5" s="162" t="s">
        <v>1747</v>
      </c>
      <c r="D5" s="167" t="s">
        <v>1747</v>
      </c>
      <c r="E5" s="167" t="s">
        <v>1747</v>
      </c>
      <c r="F5" s="166">
        <v>-21.339642501255618</v>
      </c>
      <c r="L5" s="181"/>
      <c r="N5" s="181"/>
    </row>
    <row r="6" spans="1:14" ht="14.25" customHeight="1">
      <c r="A6" s="269" t="s">
        <v>1748</v>
      </c>
      <c r="B6" s="162">
        <v>1</v>
      </c>
      <c r="C6" s="162" t="s">
        <v>1749</v>
      </c>
      <c r="D6" s="168">
        <v>0</v>
      </c>
      <c r="E6" s="168">
        <v>3986</v>
      </c>
      <c r="F6" s="166">
        <v>-6.9103522916198319</v>
      </c>
      <c r="K6" s="181"/>
      <c r="L6" s="181"/>
      <c r="M6" s="181"/>
      <c r="N6" s="181"/>
    </row>
    <row r="7" spans="1:14" ht="13.8">
      <c r="A7" s="270"/>
      <c r="B7" s="162">
        <v>2</v>
      </c>
      <c r="C7" s="162" t="s">
        <v>1749</v>
      </c>
      <c r="D7" s="168">
        <v>3986</v>
      </c>
      <c r="E7" s="168">
        <v>13677</v>
      </c>
      <c r="F7" s="166">
        <v>-42.898473897731286</v>
      </c>
      <c r="K7" s="181"/>
      <c r="L7" s="181"/>
      <c r="M7" s="181"/>
      <c r="N7" s="181"/>
    </row>
    <row r="8" spans="1:14" ht="13.8">
      <c r="A8" s="270"/>
      <c r="B8" s="162">
        <v>3</v>
      </c>
      <c r="C8" s="162" t="s">
        <v>1749</v>
      </c>
      <c r="D8" s="168">
        <v>13677</v>
      </c>
      <c r="E8" s="168">
        <v>27543</v>
      </c>
      <c r="F8" s="166">
        <v>-109.80921362003649</v>
      </c>
      <c r="K8" s="181"/>
      <c r="M8" s="181"/>
    </row>
    <row r="9" spans="1:14" ht="13.8">
      <c r="A9" s="271"/>
      <c r="B9" s="162">
        <v>4</v>
      </c>
      <c r="C9" s="162" t="s">
        <v>1749</v>
      </c>
      <c r="D9" s="168">
        <v>27543</v>
      </c>
      <c r="E9" s="168" t="s">
        <v>1750</v>
      </c>
      <c r="F9" s="166">
        <v>-328.25117199543439</v>
      </c>
    </row>
    <row r="10" spans="1:14" ht="13.8">
      <c r="A10" s="269" t="s">
        <v>1751</v>
      </c>
      <c r="B10" s="162">
        <v>1</v>
      </c>
      <c r="C10" s="162" t="s">
        <v>1752</v>
      </c>
      <c r="D10" s="168">
        <v>0</v>
      </c>
      <c r="E10" s="168">
        <v>90</v>
      </c>
      <c r="F10" s="166">
        <v>-563.44582600552951</v>
      </c>
    </row>
    <row r="11" spans="1:14" ht="13.8">
      <c r="A11" s="270"/>
      <c r="B11" s="162">
        <v>2</v>
      </c>
      <c r="C11" s="162" t="s">
        <v>1752</v>
      </c>
      <c r="D11" s="168">
        <v>90</v>
      </c>
      <c r="E11" s="168">
        <v>150</v>
      </c>
      <c r="F11" s="166">
        <v>-963.57753112730995</v>
      </c>
    </row>
    <row r="12" spans="1:14" ht="13.8">
      <c r="A12" s="270"/>
      <c r="B12" s="162">
        <v>3</v>
      </c>
      <c r="C12" s="162" t="s">
        <v>1752</v>
      </c>
      <c r="D12" s="168">
        <v>150</v>
      </c>
      <c r="E12" s="168">
        <v>250</v>
      </c>
      <c r="F12" s="166">
        <v>-1549.4825308305974</v>
      </c>
    </row>
    <row r="13" spans="1:14" ht="13.8">
      <c r="A13" s="271"/>
      <c r="B13" s="162">
        <v>4</v>
      </c>
      <c r="C13" s="162" t="s">
        <v>1752</v>
      </c>
      <c r="D13" s="168">
        <v>250</v>
      </c>
      <c r="E13" s="168" t="s">
        <v>1750</v>
      </c>
      <c r="F13" s="166">
        <v>-4064.3249790108489</v>
      </c>
    </row>
    <row r="14" spans="1:14" ht="13.8">
      <c r="A14" s="269" t="s">
        <v>1753</v>
      </c>
      <c r="B14" s="162">
        <v>1</v>
      </c>
      <c r="C14" s="162" t="s">
        <v>1752</v>
      </c>
      <c r="D14" s="168">
        <v>0</v>
      </c>
      <c r="E14" s="168">
        <v>500</v>
      </c>
      <c r="F14" s="166">
        <v>-3918.8412418958351</v>
      </c>
    </row>
    <row r="15" spans="1:14" ht="13.8">
      <c r="A15" s="270"/>
      <c r="B15" s="162">
        <v>2</v>
      </c>
      <c r="C15" s="162" t="s">
        <v>1752</v>
      </c>
      <c r="D15" s="168">
        <v>500</v>
      </c>
      <c r="E15" s="168">
        <v>1100</v>
      </c>
      <c r="F15" s="166">
        <v>-9486.8215208764159</v>
      </c>
    </row>
    <row r="16" spans="1:14" ht="13.8">
      <c r="A16" s="270"/>
      <c r="B16" s="162">
        <v>3</v>
      </c>
      <c r="C16" s="162" t="s">
        <v>1752</v>
      </c>
      <c r="D16" s="168">
        <v>1100</v>
      </c>
      <c r="E16" s="168">
        <v>2000</v>
      </c>
      <c r="F16" s="166">
        <v>-16788.202047222261</v>
      </c>
    </row>
    <row r="17" spans="1:14" ht="13.8">
      <c r="A17" s="271"/>
      <c r="B17" s="162">
        <v>4</v>
      </c>
      <c r="C17" s="162" t="s">
        <v>1752</v>
      </c>
      <c r="D17" s="168">
        <v>2000</v>
      </c>
      <c r="E17" s="168" t="s">
        <v>1750</v>
      </c>
      <c r="F17" s="166">
        <v>-45656.585709312458</v>
      </c>
    </row>
    <row r="18" spans="1:14" ht="13.8">
      <c r="A18" s="272" t="s">
        <v>1754</v>
      </c>
      <c r="B18" s="162">
        <v>1</v>
      </c>
      <c r="C18" s="162" t="s">
        <v>1752</v>
      </c>
      <c r="D18" s="168">
        <v>0</v>
      </c>
      <c r="E18" s="168">
        <v>3500</v>
      </c>
      <c r="F18" s="166">
        <v>3674.0282332797319</v>
      </c>
      <c r="G18" s="181"/>
      <c r="H18" s="181"/>
      <c r="I18" s="181"/>
      <c r="L18" s="181"/>
      <c r="N18" s="181"/>
    </row>
    <row r="19" spans="1:14" ht="13.8">
      <c r="A19" s="273"/>
      <c r="B19" s="162">
        <v>2</v>
      </c>
      <c r="C19" s="162" t="s">
        <v>1752</v>
      </c>
      <c r="D19" s="168">
        <v>3500</v>
      </c>
      <c r="E19" s="168">
        <v>11000</v>
      </c>
      <c r="F19" s="166">
        <v>23938.428523135586</v>
      </c>
      <c r="I19" s="181"/>
      <c r="J19" s="181"/>
      <c r="K19" s="181"/>
      <c r="L19" s="181"/>
      <c r="M19" s="181"/>
      <c r="N19" s="181"/>
    </row>
    <row r="20" spans="1:14" ht="13.8">
      <c r="A20" s="273"/>
      <c r="B20" s="162">
        <v>3</v>
      </c>
      <c r="C20" s="162" t="s">
        <v>1752</v>
      </c>
      <c r="D20" s="168">
        <v>11000</v>
      </c>
      <c r="E20" s="168">
        <v>20000</v>
      </c>
      <c r="F20" s="166">
        <v>64035.04768702641</v>
      </c>
      <c r="K20" s="181"/>
      <c r="M20" s="181"/>
    </row>
    <row r="21" spans="1:14" ht="13.8">
      <c r="A21" s="274"/>
      <c r="B21" s="162">
        <v>4</v>
      </c>
      <c r="C21" s="162" t="s">
        <v>1752</v>
      </c>
      <c r="D21" s="168">
        <v>20000</v>
      </c>
      <c r="E21" s="168" t="s">
        <v>1750</v>
      </c>
      <c r="F21" s="166">
        <v>264098.12592572637</v>
      </c>
      <c r="L21" s="181"/>
      <c r="N21" s="181"/>
    </row>
    <row r="22" spans="1:14">
      <c r="A22" t="s">
        <v>1755</v>
      </c>
      <c r="K22" s="181"/>
      <c r="L22" s="181"/>
      <c r="M22" s="181"/>
      <c r="N22" s="181"/>
    </row>
    <row r="23" spans="1:14">
      <c r="K23" s="181"/>
      <c r="L23" s="181"/>
      <c r="M23" s="181"/>
      <c r="N23" s="181"/>
    </row>
    <row r="24" spans="1:14">
      <c r="K24" s="181"/>
      <c r="M24" s="181"/>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3.2"/>
  <cols>
    <col min="1" max="1" width="41.21875" customWidth="1"/>
    <col min="2" max="2" width="26.77734375" customWidth="1"/>
    <col min="3" max="3" width="0.21875" customWidth="1"/>
    <col min="4" max="4" width="9.21875" hidden="1" customWidth="1"/>
    <col min="5" max="5" width="0.77734375" hidden="1" customWidth="1"/>
    <col min="6" max="6" width="9.21875" hidden="1" customWidth="1"/>
  </cols>
  <sheetData>
    <row r="1" spans="1:6">
      <c r="A1" s="139" t="s">
        <v>39</v>
      </c>
    </row>
    <row r="2" spans="1:6" ht="33" customHeight="1">
      <c r="A2" s="219" t="str">
        <f>Overview!C4&amp;" - Effective from "&amp;Overview!D4&amp;" - "&amp;Overview!F4&amp;" TNUoS Mapping"</f>
        <v>2026/27 - Effective from 1 April 2026 -  TNUoS Mapping</v>
      </c>
      <c r="B2" s="219"/>
      <c r="C2" s="219"/>
      <c r="D2" s="219"/>
      <c r="E2" s="219"/>
      <c r="F2" s="219"/>
    </row>
    <row r="3" spans="1:6">
      <c r="A3" s="160" t="s">
        <v>1756</v>
      </c>
      <c r="B3" s="160" t="s">
        <v>1757</v>
      </c>
      <c r="C3" s="169"/>
      <c r="D3" s="169"/>
      <c r="E3" s="169"/>
      <c r="F3" s="169"/>
    </row>
    <row r="4" spans="1:6">
      <c r="A4" s="170" t="s">
        <v>73</v>
      </c>
      <c r="B4" s="170" t="s">
        <v>1758</v>
      </c>
      <c r="C4" s="169"/>
      <c r="D4" s="169"/>
      <c r="E4" s="169"/>
      <c r="F4" s="169"/>
    </row>
    <row r="5" spans="1:6">
      <c r="A5" s="171" t="s">
        <v>77</v>
      </c>
      <c r="B5" s="171" t="s">
        <v>1759</v>
      </c>
      <c r="C5" s="169"/>
      <c r="D5" s="169"/>
      <c r="E5" s="169"/>
      <c r="F5" s="169"/>
    </row>
    <row r="6" spans="1:6">
      <c r="A6" s="171" t="s">
        <v>80</v>
      </c>
      <c r="B6" s="171" t="str">
        <f>$B$5</f>
        <v>n/a (Non-Final Demand Site)</v>
      </c>
      <c r="C6" s="169"/>
      <c r="D6" s="169"/>
      <c r="E6" s="169"/>
      <c r="F6" s="169"/>
    </row>
    <row r="7" spans="1:6">
      <c r="A7" s="170" t="s">
        <v>84</v>
      </c>
      <c r="B7" s="170" t="s">
        <v>1760</v>
      </c>
      <c r="C7" s="169"/>
      <c r="D7" s="169"/>
      <c r="E7" s="169"/>
      <c r="F7" s="169"/>
    </row>
    <row r="8" spans="1:6">
      <c r="A8" s="170" t="s">
        <v>87</v>
      </c>
      <c r="B8" s="170" t="s">
        <v>1761</v>
      </c>
      <c r="C8" s="169"/>
      <c r="D8" s="169"/>
      <c r="E8" s="169"/>
      <c r="F8" s="169"/>
    </row>
    <row r="9" spans="1:6">
      <c r="A9" s="170" t="s">
        <v>90</v>
      </c>
      <c r="B9" s="170" t="s">
        <v>1762</v>
      </c>
      <c r="C9" s="169"/>
      <c r="D9" s="169"/>
      <c r="E9" s="169"/>
      <c r="F9" s="169"/>
    </row>
    <row r="10" spans="1:6">
      <c r="A10" s="170" t="s">
        <v>93</v>
      </c>
      <c r="B10" s="170" t="s">
        <v>1763</v>
      </c>
      <c r="C10" s="169"/>
      <c r="D10" s="169"/>
      <c r="E10" s="169"/>
      <c r="F10" s="169"/>
    </row>
    <row r="11" spans="1:6">
      <c r="A11" s="171" t="s">
        <v>96</v>
      </c>
      <c r="B11" s="171" t="str">
        <f t="shared" ref="B11:B12" si="0">$B$5</f>
        <v>n/a (Non-Final Demand Site)</v>
      </c>
      <c r="C11" s="169"/>
      <c r="D11" s="169"/>
      <c r="E11" s="169"/>
      <c r="F11" s="169"/>
    </row>
    <row r="12" spans="1:6">
      <c r="A12" s="171" t="s">
        <v>99</v>
      </c>
      <c r="B12" s="171" t="str">
        <f t="shared" si="0"/>
        <v>n/a (Non-Final Demand Site)</v>
      </c>
      <c r="C12" s="169"/>
      <c r="D12" s="169"/>
      <c r="E12" s="169"/>
      <c r="F12" s="169"/>
    </row>
    <row r="13" spans="1:6">
      <c r="A13" s="170" t="s">
        <v>101</v>
      </c>
      <c r="B13" s="170" t="s">
        <v>1764</v>
      </c>
      <c r="C13" s="169"/>
      <c r="D13" s="169"/>
      <c r="E13" s="169"/>
      <c r="F13" s="169"/>
    </row>
    <row r="14" spans="1:6">
      <c r="A14" s="170" t="s">
        <v>103</v>
      </c>
      <c r="B14" s="170" t="s">
        <v>1765</v>
      </c>
      <c r="C14" s="169"/>
      <c r="D14" s="169"/>
      <c r="E14" s="169"/>
      <c r="F14" s="169"/>
    </row>
    <row r="15" spans="1:6">
      <c r="A15" s="170" t="s">
        <v>105</v>
      </c>
      <c r="B15" s="170" t="s">
        <v>1766</v>
      </c>
      <c r="C15" s="169"/>
      <c r="D15" s="169"/>
      <c r="E15" s="169"/>
      <c r="F15" s="169"/>
    </row>
    <row r="16" spans="1:6">
      <c r="A16" s="170" t="s">
        <v>107</v>
      </c>
      <c r="B16" s="170" t="s">
        <v>1767</v>
      </c>
      <c r="C16" s="169"/>
      <c r="D16" s="169"/>
      <c r="E16" s="169"/>
      <c r="F16" s="169"/>
    </row>
    <row r="17" spans="1:6">
      <c r="A17" s="171" t="s">
        <v>109</v>
      </c>
      <c r="B17" s="171" t="str">
        <f>$B$5</f>
        <v>n/a (Non-Final Demand Site)</v>
      </c>
      <c r="C17" s="169"/>
      <c r="D17" s="169"/>
      <c r="E17" s="169"/>
      <c r="F17" s="169"/>
    </row>
    <row r="18" spans="1:6">
      <c r="A18" s="170" t="s">
        <v>111</v>
      </c>
      <c r="B18" s="170" t="s">
        <v>1764</v>
      </c>
      <c r="C18" s="169"/>
      <c r="D18" s="169"/>
      <c r="E18" s="169"/>
      <c r="F18" s="169"/>
    </row>
    <row r="19" spans="1:6">
      <c r="A19" s="170" t="s">
        <v>113</v>
      </c>
      <c r="B19" s="170" t="s">
        <v>1765</v>
      </c>
      <c r="C19" s="169"/>
      <c r="D19" s="169"/>
      <c r="E19" s="169"/>
      <c r="F19" s="169"/>
    </row>
    <row r="20" spans="1:6">
      <c r="A20" s="170" t="s">
        <v>115</v>
      </c>
      <c r="B20" s="170" t="s">
        <v>1766</v>
      </c>
      <c r="C20" s="169"/>
      <c r="D20" s="169"/>
      <c r="E20" s="169"/>
      <c r="F20" s="169"/>
    </row>
    <row r="21" spans="1:6">
      <c r="A21" s="170" t="s">
        <v>117</v>
      </c>
      <c r="B21" s="170" t="s">
        <v>1767</v>
      </c>
      <c r="C21" s="169"/>
      <c r="D21" s="169"/>
      <c r="E21" s="169"/>
      <c r="F21" s="169"/>
    </row>
    <row r="22" spans="1:6">
      <c r="A22" s="171" t="s">
        <v>119</v>
      </c>
      <c r="B22" s="171" t="str">
        <f>$B$5</f>
        <v>n/a (Non-Final Demand Site)</v>
      </c>
      <c r="C22" s="169"/>
      <c r="D22" s="169"/>
      <c r="E22" s="169"/>
      <c r="F22" s="169"/>
    </row>
    <row r="23" spans="1:6">
      <c r="A23" s="170" t="s">
        <v>121</v>
      </c>
      <c r="B23" s="170" t="s">
        <v>1768</v>
      </c>
      <c r="C23" s="169"/>
      <c r="D23" s="169"/>
      <c r="E23" s="169"/>
      <c r="F23" s="169"/>
    </row>
    <row r="24" spans="1:6">
      <c r="A24" s="170" t="s">
        <v>123</v>
      </c>
      <c r="B24" s="170" t="s">
        <v>1769</v>
      </c>
      <c r="C24" s="169"/>
      <c r="D24" s="169"/>
      <c r="E24" s="169"/>
      <c r="F24" s="169"/>
    </row>
    <row r="25" spans="1:6">
      <c r="A25" s="170" t="s">
        <v>125</v>
      </c>
      <c r="B25" s="170" t="s">
        <v>1770</v>
      </c>
      <c r="C25" s="169"/>
      <c r="D25" s="169"/>
      <c r="E25" s="169"/>
      <c r="F25" s="169"/>
    </row>
    <row r="26" spans="1:6">
      <c r="A26" s="170" t="s">
        <v>127</v>
      </c>
      <c r="B26" s="170" t="s">
        <v>1771</v>
      </c>
      <c r="C26" s="169"/>
      <c r="D26" s="169"/>
      <c r="E26" s="169"/>
      <c r="F26" s="169"/>
    </row>
    <row r="27" spans="1:6">
      <c r="A27" s="171" t="s">
        <v>129</v>
      </c>
      <c r="B27" s="171" t="s">
        <v>1772</v>
      </c>
      <c r="C27" s="169"/>
      <c r="D27" s="169"/>
      <c r="E27" s="169"/>
      <c r="F27" s="169"/>
    </row>
    <row r="28" spans="1:6">
      <c r="A28" s="171" t="s">
        <v>132</v>
      </c>
      <c r="B28" s="171" t="str">
        <f t="shared" ref="B28:B36" si="1">$B$5</f>
        <v>n/a (Non-Final Demand Site)</v>
      </c>
      <c r="C28" s="169"/>
      <c r="D28" s="169"/>
      <c r="E28" s="169"/>
      <c r="F28" s="169"/>
    </row>
    <row r="29" spans="1:6">
      <c r="A29" s="171" t="s">
        <v>134</v>
      </c>
      <c r="B29" s="171" t="str">
        <f t="shared" si="1"/>
        <v>n/a (Non-Final Demand Site)</v>
      </c>
      <c r="C29" s="169"/>
      <c r="D29" s="169"/>
      <c r="E29" s="169"/>
      <c r="F29" s="169"/>
    </row>
    <row r="30" spans="1:6">
      <c r="A30" s="171" t="s">
        <v>135</v>
      </c>
      <c r="B30" s="171" t="str">
        <f t="shared" si="1"/>
        <v>n/a (Non-Final Demand Site)</v>
      </c>
      <c r="C30" s="169"/>
      <c r="D30" s="169"/>
      <c r="E30" s="169"/>
      <c r="F30" s="169"/>
    </row>
    <row r="31" spans="1:6">
      <c r="A31" s="171" t="s">
        <v>137</v>
      </c>
      <c r="B31" s="171" t="str">
        <f t="shared" si="1"/>
        <v>n/a (Non-Final Demand Site)</v>
      </c>
      <c r="C31" s="169"/>
      <c r="D31" s="169"/>
      <c r="E31" s="169"/>
      <c r="F31" s="169"/>
    </row>
    <row r="32" spans="1:6">
      <c r="A32" s="171" t="s">
        <v>139</v>
      </c>
      <c r="B32" s="171" t="str">
        <f t="shared" si="1"/>
        <v>n/a (Non-Final Demand Site)</v>
      </c>
      <c r="C32" s="169"/>
      <c r="D32" s="169"/>
      <c r="E32" s="169"/>
      <c r="F32" s="169"/>
    </row>
    <row r="33" spans="1:6">
      <c r="A33" s="171" t="s">
        <v>141</v>
      </c>
      <c r="B33" s="171" t="str">
        <f t="shared" si="1"/>
        <v>n/a (Non-Final Demand Site)</v>
      </c>
      <c r="C33" s="169"/>
      <c r="D33" s="169"/>
      <c r="E33" s="169"/>
      <c r="F33" s="169"/>
    </row>
    <row r="34" spans="1:6">
      <c r="A34" s="171" t="s">
        <v>143</v>
      </c>
      <c r="B34" s="171" t="str">
        <f t="shared" si="1"/>
        <v>n/a (Non-Final Demand Site)</v>
      </c>
      <c r="C34" s="169"/>
      <c r="D34" s="169"/>
      <c r="E34" s="169"/>
      <c r="F34" s="169"/>
    </row>
    <row r="35" spans="1:6">
      <c r="A35" s="171" t="s">
        <v>145</v>
      </c>
      <c r="B35" s="171" t="str">
        <f t="shared" si="1"/>
        <v>n/a (Non-Final Demand Site)</v>
      </c>
      <c r="C35" s="169"/>
      <c r="D35" s="169"/>
      <c r="E35" s="169"/>
      <c r="F35" s="169"/>
    </row>
    <row r="36" spans="1:6">
      <c r="A36" s="171" t="s">
        <v>1773</v>
      </c>
      <c r="B36" s="171" t="str">
        <f t="shared" si="1"/>
        <v>n/a (Non-Final Demand Site)</v>
      </c>
      <c r="C36" s="169"/>
      <c r="D36" s="169"/>
      <c r="E36" s="169"/>
      <c r="F36" s="169"/>
    </row>
    <row r="37" spans="1:6">
      <c r="A37" s="170" t="s">
        <v>1774</v>
      </c>
      <c r="B37" s="170" t="s">
        <v>1775</v>
      </c>
      <c r="C37" s="169"/>
      <c r="D37" s="169"/>
      <c r="E37" s="169"/>
      <c r="F37" s="169"/>
    </row>
    <row r="38" spans="1:6">
      <c r="A38" s="170" t="s">
        <v>1776</v>
      </c>
      <c r="B38" s="170" t="s">
        <v>1777</v>
      </c>
      <c r="C38" s="169"/>
      <c r="D38" s="169"/>
      <c r="E38" s="169"/>
      <c r="F38" s="169"/>
    </row>
    <row r="39" spans="1:6">
      <c r="A39" s="170" t="s">
        <v>1778</v>
      </c>
      <c r="B39" s="170" t="s">
        <v>1779</v>
      </c>
      <c r="C39" s="169"/>
      <c r="D39" s="169"/>
      <c r="E39" s="169"/>
      <c r="F39" s="169"/>
    </row>
    <row r="40" spans="1:6">
      <c r="A40" s="170" t="s">
        <v>1780</v>
      </c>
      <c r="B40" s="170" t="s">
        <v>1781</v>
      </c>
      <c r="C40" s="169"/>
      <c r="D40" s="169"/>
      <c r="E40" s="169"/>
      <c r="F40" s="169"/>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A2" sqref="A2"/>
    </sheetView>
  </sheetViews>
  <sheetFormatPr defaultRowHeight="13.2"/>
  <cols>
    <col min="1" max="1" width="2.44140625" customWidth="1"/>
    <col min="2" max="2" width="33.5546875" customWidth="1"/>
    <col min="3" max="4" width="14.21875" customWidth="1"/>
    <col min="5" max="9" width="12.21875" customWidth="1"/>
    <col min="10" max="10" width="5.5546875" customWidth="1"/>
    <col min="11" max="11" width="5.44140625" customWidth="1"/>
    <col min="12" max="12" width="35.44140625" customWidth="1"/>
    <col min="13" max="20" width="11.5546875" customWidth="1"/>
    <col min="28" max="28" width="25" bestFit="1" customWidth="1"/>
    <col min="29" max="29" width="14.5546875" bestFit="1" customWidth="1"/>
  </cols>
  <sheetData>
    <row r="1" spans="1:154">
      <c r="B1" s="81" t="s">
        <v>39</v>
      </c>
    </row>
    <row r="2" spans="1:154" s="2" customFormat="1" ht="21.75" customHeight="1">
      <c r="B2" s="275" t="str">
        <f>Overview!B4&amp; " - Effective from "&amp;Overview!D4&amp;" - "&amp;Overview!E4</f>
        <v>Southern Electric Power Distribution plc - Effective from 1 April 2026 - Final</v>
      </c>
      <c r="C2" s="276"/>
      <c r="D2" s="276"/>
      <c r="E2" s="276"/>
      <c r="F2" s="276"/>
      <c r="G2" s="276"/>
      <c r="H2" s="276"/>
      <c r="I2" s="276"/>
      <c r="J2" s="276"/>
      <c r="K2" s="276"/>
      <c r="L2" s="276"/>
      <c r="M2" s="276"/>
      <c r="N2" s="276"/>
      <c r="O2" s="276"/>
      <c r="P2" s="276"/>
      <c r="Q2" s="276"/>
      <c r="R2" s="276"/>
      <c r="S2" s="276"/>
      <c r="T2" s="277"/>
      <c r="U2"/>
      <c r="V2"/>
      <c r="W2"/>
      <c r="X2"/>
      <c r="Y2"/>
      <c r="Z2"/>
      <c r="AA2"/>
      <c r="AB2" s="26"/>
      <c r="AC2" s="42" t="s">
        <v>65</v>
      </c>
      <c r="AD2" s="42" t="s">
        <v>66</v>
      </c>
      <c r="AE2" s="42" t="s">
        <v>67</v>
      </c>
      <c r="AF2" s="12" t="s">
        <v>68</v>
      </c>
      <c r="AG2" s="12" t="s">
        <v>69</v>
      </c>
      <c r="AH2" s="26" t="s">
        <v>70</v>
      </c>
      <c r="AI2" s="12" t="s">
        <v>71</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93" customFormat="1" ht="9" customHeight="1">
      <c r="A3" s="92"/>
      <c r="B3" s="92"/>
      <c r="C3" s="92"/>
      <c r="D3" s="92"/>
      <c r="E3" s="92"/>
      <c r="F3" s="92"/>
      <c r="G3" s="92"/>
      <c r="H3" s="92"/>
      <c r="I3" s="92"/>
      <c r="J3" s="92"/>
      <c r="K3" s="92"/>
      <c r="L3"/>
      <c r="M3"/>
      <c r="N3"/>
      <c r="O3"/>
      <c r="P3"/>
      <c r="Q3"/>
      <c r="R3"/>
      <c r="S3"/>
      <c r="T3"/>
      <c r="U3"/>
      <c r="V3"/>
      <c r="W3"/>
      <c r="X3"/>
      <c r="Y3"/>
      <c r="Z3"/>
      <c r="AA3"/>
      <c r="AB3" s="14" t="s">
        <v>1745</v>
      </c>
      <c r="AC3" s="125" t="s">
        <v>1782</v>
      </c>
      <c r="AD3" s="126" t="s">
        <v>1783</v>
      </c>
      <c r="AE3" s="127" t="s">
        <v>67</v>
      </c>
      <c r="AF3" s="133" t="s">
        <v>1784</v>
      </c>
      <c r="AG3" s="128" t="s">
        <v>1785</v>
      </c>
      <c r="AH3" s="128" t="s">
        <v>1785</v>
      </c>
      <c r="AI3" s="129" t="s">
        <v>1785</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c r="B4" s="281" t="s">
        <v>1786</v>
      </c>
      <c r="C4" s="282"/>
      <c r="D4" s="282"/>
      <c r="E4" s="282"/>
      <c r="F4" s="282"/>
      <c r="G4" s="282"/>
      <c r="H4" s="282"/>
      <c r="I4" s="283"/>
      <c r="L4" s="281" t="s">
        <v>1787</v>
      </c>
      <c r="M4" s="282"/>
      <c r="N4" s="282"/>
      <c r="O4" s="282"/>
      <c r="P4" s="282"/>
      <c r="Q4" s="282"/>
      <c r="R4" s="282"/>
      <c r="S4" s="282"/>
      <c r="T4" s="283"/>
      <c r="AB4" s="14" t="s">
        <v>1788</v>
      </c>
      <c r="AC4" s="125" t="s">
        <v>1782</v>
      </c>
      <c r="AD4" s="126" t="s">
        <v>1783</v>
      </c>
      <c r="AE4" s="127" t="s">
        <v>67</v>
      </c>
      <c r="AF4" s="128" t="s">
        <v>1785</v>
      </c>
      <c r="AG4" s="128" t="s">
        <v>1785</v>
      </c>
      <c r="AH4" s="128" t="s">
        <v>1785</v>
      </c>
      <c r="AI4" s="129" t="s">
        <v>1785</v>
      </c>
    </row>
    <row r="5" spans="1:154" ht="18" customHeight="1">
      <c r="B5" s="285" t="s">
        <v>1789</v>
      </c>
      <c r="C5" s="285"/>
      <c r="D5" s="285"/>
      <c r="E5" s="285"/>
      <c r="F5" s="285"/>
      <c r="G5" s="285"/>
      <c r="H5" s="285"/>
      <c r="I5" s="285"/>
      <c r="L5" s="285" t="s">
        <v>1790</v>
      </c>
      <c r="M5" s="285"/>
      <c r="N5" s="285"/>
      <c r="O5" s="285"/>
      <c r="P5" s="285"/>
      <c r="Q5" s="285"/>
      <c r="R5" s="285"/>
      <c r="S5" s="285"/>
      <c r="T5" s="285"/>
      <c r="AB5" s="14" t="s">
        <v>1791</v>
      </c>
      <c r="AC5" s="125" t="s">
        <v>1782</v>
      </c>
      <c r="AD5" s="126" t="s">
        <v>1783</v>
      </c>
      <c r="AE5" s="127" t="s">
        <v>67</v>
      </c>
      <c r="AF5" s="133" t="s">
        <v>1784</v>
      </c>
      <c r="AG5" s="128" t="s">
        <v>1785</v>
      </c>
      <c r="AH5" s="128" t="s">
        <v>1785</v>
      </c>
      <c r="AI5" s="129" t="s">
        <v>1785</v>
      </c>
    </row>
    <row r="6" spans="1:154" s="94" customFormat="1" ht="27.75" customHeight="1">
      <c r="B6" s="284" t="s">
        <v>1792</v>
      </c>
      <c r="C6" s="284"/>
      <c r="D6" s="284"/>
      <c r="E6" s="284"/>
      <c r="F6" s="284"/>
      <c r="G6" s="284"/>
      <c r="H6" s="284"/>
      <c r="I6" s="284"/>
      <c r="L6" s="284" t="s">
        <v>1793</v>
      </c>
      <c r="M6" s="284"/>
      <c r="N6" s="284"/>
      <c r="O6" s="284"/>
      <c r="P6" s="284"/>
      <c r="Q6" s="284"/>
      <c r="R6" s="284"/>
      <c r="S6" s="284"/>
      <c r="T6" s="284"/>
      <c r="AB6" s="14" t="s">
        <v>96</v>
      </c>
      <c r="AC6" s="125" t="s">
        <v>1782</v>
      </c>
      <c r="AD6" s="126" t="s">
        <v>1783</v>
      </c>
      <c r="AE6" s="127" t="s">
        <v>67</v>
      </c>
      <c r="AF6" s="128" t="s">
        <v>1785</v>
      </c>
      <c r="AG6" s="128" t="s">
        <v>1785</v>
      </c>
      <c r="AH6" s="128" t="s">
        <v>1785</v>
      </c>
      <c r="AI6" s="129" t="s">
        <v>1785</v>
      </c>
    </row>
    <row r="7" spans="1:154" ht="18" customHeight="1">
      <c r="B7" s="285" t="s">
        <v>1794</v>
      </c>
      <c r="C7" s="285"/>
      <c r="D7" s="285"/>
      <c r="E7" s="285"/>
      <c r="F7" s="285"/>
      <c r="G7" s="285"/>
      <c r="H7" s="285"/>
      <c r="I7" s="285"/>
      <c r="L7" s="285" t="s">
        <v>1795</v>
      </c>
      <c r="M7" s="285"/>
      <c r="N7" s="285"/>
      <c r="O7" s="285"/>
      <c r="P7" s="285"/>
      <c r="Q7" s="285"/>
      <c r="R7" s="285"/>
      <c r="S7" s="285"/>
      <c r="T7" s="285"/>
      <c r="AB7" s="14" t="s">
        <v>1796</v>
      </c>
      <c r="AC7" s="125" t="s">
        <v>1782</v>
      </c>
      <c r="AD7" s="126" t="s">
        <v>1783</v>
      </c>
      <c r="AE7" s="127" t="s">
        <v>67</v>
      </c>
      <c r="AF7" s="133" t="s">
        <v>1784</v>
      </c>
      <c r="AG7" s="133" t="s">
        <v>1797</v>
      </c>
      <c r="AH7" s="134" t="s">
        <v>1798</v>
      </c>
      <c r="AI7" s="135" t="s">
        <v>71</v>
      </c>
    </row>
    <row r="8" spans="1:154" ht="8.25" customHeight="1">
      <c r="AB8" s="14" t="s">
        <v>1799</v>
      </c>
      <c r="AC8" s="125" t="s">
        <v>1782</v>
      </c>
      <c r="AD8" s="126" t="s">
        <v>1783</v>
      </c>
      <c r="AE8" s="127" t="s">
        <v>67</v>
      </c>
      <c r="AF8" s="133" t="s">
        <v>1784</v>
      </c>
      <c r="AG8" s="133" t="s">
        <v>1797</v>
      </c>
      <c r="AH8" s="134" t="s">
        <v>1798</v>
      </c>
      <c r="AI8" s="130" t="s">
        <v>71</v>
      </c>
    </row>
    <row r="9" spans="1:154" ht="72" customHeight="1">
      <c r="B9" s="95" t="s">
        <v>1800</v>
      </c>
      <c r="C9" s="96" t="str">
        <f>IFERROR(VLOOKUP($B$10,$AB$2:$AI$18,2,FALSE),AC2)</f>
        <v>Red/black unit charge
p/kWh</v>
      </c>
      <c r="D9" s="96" t="str">
        <f>IFERROR(VLOOKUP($B$10,$AB$2:$AI$18,3,FALSE),AD2)</f>
        <v>Amber/yellow unit charge
p/kWh</v>
      </c>
      <c r="E9" s="96" t="str">
        <f>IFERROR(VLOOKUP($B$10,$AB$2:$AI$18,4,FALSE),AE2)</f>
        <v>Green unit charge
p/kWh</v>
      </c>
      <c r="F9" s="96" t="str">
        <f>IFERROR(VLOOKUP($B$10,$AB$2:$AI$18,5,FALSE),AF2)</f>
        <v>Fixed charge p/MPAN/day</v>
      </c>
      <c r="G9" s="96" t="str">
        <f>IFERROR(VLOOKUP($B$10,$AB$2:$AI$18,6,FALSE),AG2)</f>
        <v>Capacity charge p/kVA/day</v>
      </c>
      <c r="H9" s="96" t="str">
        <f>IFERROR(VLOOKUP($B$10,$AB$2:$AI$18,7,FALSE),AH2)</f>
        <v>Exceeded capacity charge
p/kVA/day</v>
      </c>
      <c r="I9" s="96" t="str">
        <f>IFERROR(VLOOKUP($B$10,$AB$2:$AI$18,8,FALSE),AI2)</f>
        <v>Reactive power charge
p/kVArh</v>
      </c>
      <c r="L9" s="95" t="s">
        <v>1801</v>
      </c>
      <c r="M9" s="112" t="str">
        <f>'Annex 2 Designated EHV charges'!G9</f>
        <v>Import
Super Red
unit charge
(p/kWh)</v>
      </c>
      <c r="N9" s="112" t="str">
        <f>'Annex 2 Designated EHV charges'!H9</f>
        <v>Import
fixed charge
(p/day)</v>
      </c>
      <c r="O9" s="112" t="str">
        <f>'Annex 2 Designated EHV charges'!I9</f>
        <v>Import
capacity charge
(p/kVA/day)</v>
      </c>
      <c r="P9" s="112" t="str">
        <f>'Annex 2 Designated EHV charges'!J9</f>
        <v>Import
exceeded capacity charge
(p/kVA/day)</v>
      </c>
      <c r="Q9" s="113" t="str">
        <f>'Annex 2 Designated EHV charges'!K9</f>
        <v>Export
Super Red
unit charge
(p/kWh)</v>
      </c>
      <c r="R9" s="113" t="str">
        <f>'Annex 2 Designated EHV charges'!L9</f>
        <v>Export
fixed charge
(p/day)</v>
      </c>
      <c r="S9" s="113" t="str">
        <f>'Annex 2 Designated EHV charges'!M9</f>
        <v>Export
capacity charge
(p/kVA/day)</v>
      </c>
      <c r="T9" s="113" t="str">
        <f>'Annex 2 Designated EHV charges'!N9</f>
        <v>Export
exceeded capacity charge
(p/kVA/day)</v>
      </c>
      <c r="AB9" s="14" t="s">
        <v>1802</v>
      </c>
      <c r="AC9" s="125" t="s">
        <v>1782</v>
      </c>
      <c r="AD9" s="126" t="s">
        <v>1783</v>
      </c>
      <c r="AE9" s="127" t="s">
        <v>67</v>
      </c>
      <c r="AF9" s="133" t="s">
        <v>1784</v>
      </c>
      <c r="AG9" s="133" t="s">
        <v>1797</v>
      </c>
      <c r="AH9" s="134" t="s">
        <v>1798</v>
      </c>
      <c r="AI9" s="130" t="s">
        <v>71</v>
      </c>
    </row>
    <row r="10" spans="1:154" ht="30" customHeight="1">
      <c r="B10" s="86"/>
      <c r="C10" s="110" t="str">
        <f>IFERROR(VLOOKUP($B$10,'Annex 1 LV, HV and UMS charges'!$A:$K,4,FALSE),"")</f>
        <v/>
      </c>
      <c r="D10" s="111" t="str">
        <f>IFERROR(VLOOKUP($B$10,'Annex 1 LV, HV and UMS charges'!$A:$K,5,FALSE),"")</f>
        <v/>
      </c>
      <c r="E10" s="111" t="str">
        <f>IFERROR(VLOOKUP($B$10,'Annex 1 LV, HV and UMS charges'!$A:$K,6,FALSE),"")</f>
        <v/>
      </c>
      <c r="F10" s="88" t="str">
        <f>IFERROR(VLOOKUP($B$10,'Annex 1 LV, HV and UMS charges'!$A:$K,7,FALSE),"")</f>
        <v/>
      </c>
      <c r="G10" s="88" t="str">
        <f>IFERROR(VLOOKUP($B$10,'Annex 1 LV, HV and UMS charges'!$A:$K,8,FALSE),"")</f>
        <v/>
      </c>
      <c r="H10" s="88" t="str">
        <f>IFERROR(VLOOKUP($B$10,'Annex 1 LV, HV and UMS charges'!$A:$K,9,FALSE),"")</f>
        <v/>
      </c>
      <c r="I10" s="88" t="str">
        <f>IFERROR(VLOOKUP($B$10,'Annex 1 LV, HV and UMS charges'!$A:$K,10,FALSE),"")</f>
        <v/>
      </c>
      <c r="L10" s="86"/>
      <c r="M10" s="88" t="str">
        <f>IFERROR(VLOOKUP($L$10,'Annex 2 Designated EHV charges'!$E:$L,2,FALSE),"")</f>
        <v/>
      </c>
      <c r="N10" s="88" t="str">
        <f>IFERROR(VLOOKUP($L$10,'Annex 2 Designated EHV charges'!$E:$L,3,FALSE),"")</f>
        <v/>
      </c>
      <c r="O10" s="88" t="str">
        <f>IFERROR(VLOOKUP($L$10,'Annex 2 Designated EHV charges'!$E:$L,4,FALSE),"")</f>
        <v/>
      </c>
      <c r="P10" s="88" t="str">
        <f>IFERROR(VLOOKUP($L$10,'Annex 2 Designated EHV charges'!$E:$L,5,FALSE),"")</f>
        <v/>
      </c>
      <c r="Q10" s="98" t="str">
        <f>IFERROR(VLOOKUP($L$10,'Annex 2 Designated EHV charges'!$E:$L,6,FALSE),"")</f>
        <v/>
      </c>
      <c r="R10" s="98" t="str">
        <f>IFERROR(VLOOKUP($L$10,'Annex 2 Designated EHV charges'!$E:$L,7,FALSE),"")</f>
        <v/>
      </c>
      <c r="S10" s="98" t="str">
        <f>IFERROR(VLOOKUP($L$10,'Annex 2 Designated EHV charges'!$E:$L,8,FALSE),"")</f>
        <v/>
      </c>
      <c r="T10" s="98" t="str">
        <f>IFERROR(VLOOKUP($L$10,'Annex 2 Designated EHV charges'!$E:$L,9,FALSE),"")</f>
        <v/>
      </c>
      <c r="AB10" s="14" t="s">
        <v>129</v>
      </c>
      <c r="AC10" s="131" t="s">
        <v>1803</v>
      </c>
      <c r="AD10" s="132" t="s">
        <v>1804</v>
      </c>
      <c r="AE10" s="127" t="s">
        <v>67</v>
      </c>
      <c r="AF10" s="128" t="s">
        <v>1785</v>
      </c>
      <c r="AG10" s="128" t="s">
        <v>1785</v>
      </c>
      <c r="AH10" s="128" t="s">
        <v>1785</v>
      </c>
      <c r="AI10" s="128" t="s">
        <v>1785</v>
      </c>
    </row>
    <row r="11" spans="1:154" ht="7.5" customHeight="1">
      <c r="AB11" s="14" t="s">
        <v>132</v>
      </c>
      <c r="AC11" s="125" t="s">
        <v>1782</v>
      </c>
      <c r="AD11" s="126" t="s">
        <v>1783</v>
      </c>
      <c r="AE11" s="127" t="s">
        <v>67</v>
      </c>
      <c r="AF11" s="133" t="s">
        <v>1784</v>
      </c>
      <c r="AG11" s="128" t="s">
        <v>1785</v>
      </c>
      <c r="AH11" s="128" t="s">
        <v>1785</v>
      </c>
      <c r="AI11" s="128" t="s">
        <v>1785</v>
      </c>
    </row>
    <row r="12" spans="1:154" ht="88.5" customHeight="1">
      <c r="B12" s="99" t="s">
        <v>1805</v>
      </c>
      <c r="C12" s="96" t="str">
        <f>C9</f>
        <v>Red/black unit charge
p/kWh</v>
      </c>
      <c r="D12" s="96" t="str">
        <f>D9</f>
        <v>Amber/yellow unit charge
p/kWh</v>
      </c>
      <c r="E12" s="96" t="str">
        <f>E9</f>
        <v>Green unit charge
p/kWh</v>
      </c>
      <c r="F12" s="96" t="s">
        <v>1806</v>
      </c>
      <c r="G12" s="96" t="s">
        <v>1807</v>
      </c>
      <c r="H12" s="96" t="s">
        <v>1808</v>
      </c>
      <c r="I12" s="96" t="s">
        <v>1809</v>
      </c>
      <c r="L12" s="99" t="s">
        <v>1805</v>
      </c>
      <c r="M12" s="96" t="s">
        <v>1810</v>
      </c>
      <c r="N12" s="96" t="s">
        <v>1806</v>
      </c>
      <c r="O12" s="96" t="s">
        <v>1811</v>
      </c>
      <c r="P12" s="96" t="s">
        <v>1808</v>
      </c>
      <c r="Q12" s="97" t="s">
        <v>1812</v>
      </c>
      <c r="R12" s="97" t="s">
        <v>1806</v>
      </c>
      <c r="S12" s="97" t="s">
        <v>1813</v>
      </c>
      <c r="T12" s="97" t="s">
        <v>1808</v>
      </c>
      <c r="AB12" s="14" t="s">
        <v>134</v>
      </c>
      <c r="AC12" s="125" t="s">
        <v>1782</v>
      </c>
      <c r="AD12" s="126" t="s">
        <v>1783</v>
      </c>
      <c r="AE12" s="127" t="s">
        <v>67</v>
      </c>
      <c r="AF12" s="133" t="s">
        <v>1784</v>
      </c>
      <c r="AG12" s="128" t="s">
        <v>1785</v>
      </c>
      <c r="AH12" s="128" t="s">
        <v>1785</v>
      </c>
      <c r="AI12" s="128" t="s">
        <v>1785</v>
      </c>
    </row>
    <row r="13" spans="1:154" ht="30" customHeight="1">
      <c r="B13" s="100" t="s">
        <v>1814</v>
      </c>
      <c r="C13" s="105"/>
      <c r="D13" s="105"/>
      <c r="E13" s="105"/>
      <c r="F13" s="105"/>
      <c r="G13" s="105"/>
      <c r="H13" s="105"/>
      <c r="I13" s="105"/>
      <c r="L13" s="100" t="s">
        <v>1814</v>
      </c>
      <c r="M13" s="89"/>
      <c r="N13" s="89"/>
      <c r="O13" s="89"/>
      <c r="P13" s="89"/>
      <c r="Q13" s="90"/>
      <c r="R13" s="90">
        <f>N13</f>
        <v>0</v>
      </c>
      <c r="S13" s="90"/>
      <c r="T13" s="90"/>
      <c r="AB13" s="14" t="s">
        <v>135</v>
      </c>
      <c r="AC13" s="125" t="s">
        <v>1782</v>
      </c>
      <c r="AD13" s="126" t="s">
        <v>1783</v>
      </c>
      <c r="AE13" s="127" t="s">
        <v>67</v>
      </c>
      <c r="AF13" s="133" t="s">
        <v>1784</v>
      </c>
      <c r="AG13" s="128" t="s">
        <v>1785</v>
      </c>
      <c r="AH13" s="128" t="s">
        <v>1785</v>
      </c>
      <c r="AI13" s="130" t="s">
        <v>71</v>
      </c>
    </row>
    <row r="14" spans="1:154" ht="30" customHeight="1">
      <c r="B14" s="101" t="s">
        <v>1815</v>
      </c>
      <c r="C14" s="87">
        <f t="shared" ref="C14:I14" si="0">C13</f>
        <v>0</v>
      </c>
      <c r="D14" s="87">
        <f t="shared" si="0"/>
        <v>0</v>
      </c>
      <c r="E14" s="87">
        <f t="shared" si="0"/>
        <v>0</v>
      </c>
      <c r="F14" s="87">
        <f t="shared" si="0"/>
        <v>0</v>
      </c>
      <c r="G14" s="87">
        <f t="shared" si="0"/>
        <v>0</v>
      </c>
      <c r="H14" s="87">
        <f t="shared" si="0"/>
        <v>0</v>
      </c>
      <c r="I14" s="87">
        <f t="shared" si="0"/>
        <v>0</v>
      </c>
      <c r="L14" s="101" t="s">
        <v>1815</v>
      </c>
      <c r="M14" s="87">
        <f>M13</f>
        <v>0</v>
      </c>
      <c r="N14" s="87">
        <f t="shared" ref="N14:T14" si="1">N13</f>
        <v>0</v>
      </c>
      <c r="O14" s="87">
        <f t="shared" si="1"/>
        <v>0</v>
      </c>
      <c r="P14" s="87">
        <f t="shared" si="1"/>
        <v>0</v>
      </c>
      <c r="Q14" s="91">
        <f t="shared" si="1"/>
        <v>0</v>
      </c>
      <c r="R14" s="91">
        <f t="shared" si="1"/>
        <v>0</v>
      </c>
      <c r="S14" s="91">
        <f t="shared" si="1"/>
        <v>0</v>
      </c>
      <c r="T14" s="91">
        <f t="shared" si="1"/>
        <v>0</v>
      </c>
      <c r="AB14" s="14" t="s">
        <v>137</v>
      </c>
      <c r="AC14" s="125" t="s">
        <v>1782</v>
      </c>
      <c r="AD14" s="126" t="s">
        <v>1783</v>
      </c>
      <c r="AE14" s="127" t="s">
        <v>67</v>
      </c>
      <c r="AF14" s="133" t="s">
        <v>1784</v>
      </c>
      <c r="AG14" s="128" t="s">
        <v>1785</v>
      </c>
      <c r="AH14" s="128" t="s">
        <v>1785</v>
      </c>
      <c r="AI14" s="128" t="s">
        <v>1785</v>
      </c>
    </row>
    <row r="15" spans="1:154" ht="7.5" customHeight="1">
      <c r="AB15" s="14" t="s">
        <v>139</v>
      </c>
      <c r="AC15" s="125" t="s">
        <v>1782</v>
      </c>
      <c r="AD15" s="126" t="s">
        <v>1783</v>
      </c>
      <c r="AE15" s="127" t="s">
        <v>67</v>
      </c>
      <c r="AF15" s="133" t="s">
        <v>1784</v>
      </c>
      <c r="AG15" s="128" t="s">
        <v>1785</v>
      </c>
      <c r="AH15" s="128" t="s">
        <v>1785</v>
      </c>
      <c r="AI15" s="130" t="s">
        <v>71</v>
      </c>
    </row>
    <row r="16" spans="1:154" ht="63.75" customHeight="1">
      <c r="B16" s="99" t="s">
        <v>1816</v>
      </c>
      <c r="C16" s="96" t="s">
        <v>1817</v>
      </c>
      <c r="D16" s="96" t="s">
        <v>1818</v>
      </c>
      <c r="E16" s="96" t="s">
        <v>1819</v>
      </c>
      <c r="F16" s="96" t="s">
        <v>1820</v>
      </c>
      <c r="G16" s="96" t="s">
        <v>1821</v>
      </c>
      <c r="H16" s="96" t="s">
        <v>1822</v>
      </c>
      <c r="I16" s="96" t="s">
        <v>1823</v>
      </c>
      <c r="L16" s="99" t="s">
        <v>1816</v>
      </c>
      <c r="M16" s="96" t="s">
        <v>1824</v>
      </c>
      <c r="N16" s="96" t="s">
        <v>1825</v>
      </c>
      <c r="O16" s="96" t="s">
        <v>1826</v>
      </c>
      <c r="P16" s="96" t="s">
        <v>1827</v>
      </c>
      <c r="Q16" s="97" t="s">
        <v>1828</v>
      </c>
      <c r="R16" s="97" t="s">
        <v>1829</v>
      </c>
      <c r="S16" s="97" t="s">
        <v>1830</v>
      </c>
      <c r="T16" s="97" t="s">
        <v>1831</v>
      </c>
      <c r="AB16" s="14" t="s">
        <v>141</v>
      </c>
      <c r="AC16" s="125" t="s">
        <v>1782</v>
      </c>
      <c r="AD16" s="126" t="s">
        <v>1783</v>
      </c>
      <c r="AE16" s="127" t="s">
        <v>67</v>
      </c>
      <c r="AF16" s="133" t="s">
        <v>1784</v>
      </c>
      <c r="AG16" s="128" t="s">
        <v>1785</v>
      </c>
      <c r="AH16" s="128" t="s">
        <v>1785</v>
      </c>
      <c r="AI16" s="128" t="s">
        <v>1785</v>
      </c>
    </row>
    <row r="17" spans="2:35" ht="30" customHeight="1">
      <c r="B17" s="100" t="s">
        <v>1832</v>
      </c>
      <c r="C17" s="106" t="str">
        <f>IFERROR(C10*C13/100,"")</f>
        <v/>
      </c>
      <c r="D17" s="106" t="str">
        <f t="shared" ref="D17:I17" si="2">IFERROR(D10*D13/100,"")</f>
        <v/>
      </c>
      <c r="E17" s="106" t="str">
        <f t="shared" si="2"/>
        <v/>
      </c>
      <c r="F17" s="106" t="str">
        <f t="shared" si="2"/>
        <v/>
      </c>
      <c r="G17" s="106" t="str">
        <f>IFERROR(G10*G13*F13/100,"")</f>
        <v/>
      </c>
      <c r="H17" s="106" t="str">
        <f>IFERROR(H10*H13*F13/100,"")</f>
        <v/>
      </c>
      <c r="I17" s="106" t="str">
        <f t="shared" si="2"/>
        <v/>
      </c>
      <c r="L17" s="102" t="s">
        <v>1832</v>
      </c>
      <c r="M17" s="106" t="str">
        <f>IFERROR(M10*M13/100,"")</f>
        <v/>
      </c>
      <c r="N17" s="106" t="str">
        <f>IFERROR(N10*N13/100,"")</f>
        <v/>
      </c>
      <c r="O17" s="106" t="str">
        <f>IFERROR(O10*O13*N13/100,"")</f>
        <v/>
      </c>
      <c r="P17" s="106" t="str">
        <f>IFERROR(P10*P13*N13/100,"")</f>
        <v/>
      </c>
      <c r="Q17" s="107" t="str">
        <f>IFERROR(Q10*Q13/100,"")</f>
        <v/>
      </c>
      <c r="R17" s="107" t="str">
        <f>IFERROR(R10*R13/100,"")</f>
        <v/>
      </c>
      <c r="S17" s="107" t="str">
        <f>IFERROR(S10*S13*R13/100,"")</f>
        <v/>
      </c>
      <c r="T17" s="107" t="str">
        <f>IFERROR(T10*T13*R13/100,"")</f>
        <v/>
      </c>
      <c r="AB17" s="14" t="s">
        <v>143</v>
      </c>
      <c r="AC17" s="125" t="s">
        <v>1782</v>
      </c>
      <c r="AD17" s="126" t="s">
        <v>1783</v>
      </c>
      <c r="AE17" s="127" t="s">
        <v>67</v>
      </c>
      <c r="AF17" s="133" t="s">
        <v>1784</v>
      </c>
      <c r="AG17" s="128" t="s">
        <v>1785</v>
      </c>
      <c r="AH17" s="128" t="s">
        <v>1785</v>
      </c>
      <c r="AI17" s="130" t="s">
        <v>71</v>
      </c>
    </row>
    <row r="18" spans="2:35" ht="30" customHeight="1">
      <c r="B18" s="101" t="s">
        <v>1833</v>
      </c>
      <c r="C18" s="108" t="str">
        <f>IFERROR(C10*C14/100,"")</f>
        <v/>
      </c>
      <c r="D18" s="108" t="str">
        <f t="shared" ref="D18:I18" si="3">IFERROR(D10*D14/100,"")</f>
        <v/>
      </c>
      <c r="E18" s="108" t="str">
        <f t="shared" si="3"/>
        <v/>
      </c>
      <c r="F18" s="108" t="str">
        <f t="shared" si="3"/>
        <v/>
      </c>
      <c r="G18" s="108" t="str">
        <f>IFERROR(G10*G14*F14/100,"")</f>
        <v/>
      </c>
      <c r="H18" s="108" t="str">
        <f>IFERROR(H10*H14*F14/100,"")</f>
        <v/>
      </c>
      <c r="I18" s="108" t="str">
        <f t="shared" si="3"/>
        <v/>
      </c>
      <c r="L18" s="103" t="s">
        <v>1833</v>
      </c>
      <c r="M18" s="108" t="str">
        <f>IFERROR(M10*M14/100,"")</f>
        <v/>
      </c>
      <c r="N18" s="108" t="str">
        <f>IFERROR(N10*N14/100,"")</f>
        <v/>
      </c>
      <c r="O18" s="108" t="str">
        <f>IFERROR(O10*O14*N14/100,"")</f>
        <v/>
      </c>
      <c r="P18" s="108" t="str">
        <f>IFERROR(P10*P14*N14/100,"")</f>
        <v/>
      </c>
      <c r="Q18" s="109" t="str">
        <f>IFERROR(Q10*Q14/100,"")</f>
        <v/>
      </c>
      <c r="R18" s="109" t="str">
        <f>IFERROR(R10*R14/100,"")</f>
        <v/>
      </c>
      <c r="S18" s="109" t="str">
        <f>IFERROR(S10*S14*R14/100,"")</f>
        <v/>
      </c>
      <c r="T18" s="109" t="str">
        <f>IFERROR(T10*T14*R14/100,"")</f>
        <v/>
      </c>
      <c r="AB18" s="14" t="s">
        <v>145</v>
      </c>
      <c r="AC18" s="125" t="s">
        <v>1782</v>
      </c>
      <c r="AD18" s="126" t="s">
        <v>1783</v>
      </c>
      <c r="AE18" s="127" t="s">
        <v>67</v>
      </c>
      <c r="AF18" s="133" t="s">
        <v>1784</v>
      </c>
      <c r="AG18" s="128" t="s">
        <v>1785</v>
      </c>
      <c r="AH18" s="128" t="s">
        <v>1785</v>
      </c>
      <c r="AI18" s="128" t="s">
        <v>1785</v>
      </c>
    </row>
    <row r="19" spans="2:35" ht="7.5" customHeight="1"/>
    <row r="20" spans="2:35" ht="39.75" customHeight="1">
      <c r="C20" s="104" t="s">
        <v>1834</v>
      </c>
      <c r="M20" s="96" t="s">
        <v>1835</v>
      </c>
      <c r="N20" s="97" t="s">
        <v>1836</v>
      </c>
    </row>
    <row r="21" spans="2:35" ht="30" customHeight="1">
      <c r="B21" s="100" t="s">
        <v>1832</v>
      </c>
      <c r="C21" s="106">
        <f>SUM(C17:I17)</f>
        <v>0</v>
      </c>
      <c r="L21" s="100" t="s">
        <v>1832</v>
      </c>
      <c r="M21" s="106">
        <f>SUM(M17:P17)</f>
        <v>0</v>
      </c>
      <c r="N21" s="107">
        <f>SUM(Q17:T17)</f>
        <v>0</v>
      </c>
    </row>
    <row r="22" spans="2:35" ht="30" customHeight="1">
      <c r="B22" s="101" t="s">
        <v>1833</v>
      </c>
      <c r="C22" s="108">
        <f>SUM(C18:I18)</f>
        <v>0</v>
      </c>
      <c r="L22" s="101" t="s">
        <v>1833</v>
      </c>
      <c r="M22" s="108">
        <f>SUM(M18:P18)</f>
        <v>0</v>
      </c>
      <c r="N22" s="109">
        <f>SUM(Q18:T18)</f>
        <v>0</v>
      </c>
    </row>
    <row r="24" spans="2:35" ht="30.75" customHeight="1">
      <c r="B24" s="278" t="s">
        <v>1837</v>
      </c>
      <c r="C24" s="279"/>
      <c r="D24" s="280"/>
      <c r="L24" s="278" t="s">
        <v>1838</v>
      </c>
      <c r="M24" s="279"/>
      <c r="N24" s="280"/>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charges'!$E$10:$E$333</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80" zoomScaleNormal="80" zoomScaleSheetLayoutView="100" workbookViewId="0">
      <selection activeCell="L2" sqref="L2"/>
    </sheetView>
  </sheetViews>
  <sheetFormatPr defaultColWidth="9.21875" defaultRowHeight="12.75" customHeight="1"/>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21875" style="2"/>
  </cols>
  <sheetData>
    <row r="1" spans="1:11" ht="13.2">
      <c r="A1" s="82" t="s">
        <v>39</v>
      </c>
      <c r="B1" s="210" t="s">
        <v>40</v>
      </c>
      <c r="C1" s="211"/>
      <c r="D1" s="211"/>
      <c r="E1" s="209"/>
      <c r="F1" s="209"/>
      <c r="G1" s="209"/>
      <c r="H1" s="209"/>
      <c r="I1" s="209"/>
      <c r="J1" s="209"/>
      <c r="K1" s="209"/>
    </row>
    <row r="2" spans="1:11" ht="17.399999999999999">
      <c r="A2" s="219" t="str">
        <f>Overview!B4&amp; " - Effective from "&amp;Overview!D4&amp;" - "&amp;Overview!E4&amp;" LV and HV charges"</f>
        <v>Southern Electric Power Distribution plc - Effective from 1 April 2026 - Final LV and HV charges</v>
      </c>
      <c r="B2" s="219"/>
      <c r="C2" s="219"/>
      <c r="D2" s="219"/>
      <c r="E2" s="219"/>
      <c r="F2" s="219"/>
      <c r="G2" s="219"/>
      <c r="H2" s="219"/>
      <c r="I2" s="219"/>
      <c r="J2" s="219"/>
      <c r="K2" s="219"/>
    </row>
    <row r="3" spans="1:11" s="64" customFormat="1" ht="17.399999999999999">
      <c r="A3" s="71"/>
      <c r="B3" s="71"/>
      <c r="C3" s="71"/>
      <c r="D3" s="71"/>
      <c r="E3" s="71"/>
      <c r="F3" s="71"/>
      <c r="G3" s="71"/>
      <c r="H3" s="71"/>
      <c r="I3" s="71"/>
      <c r="J3" s="71"/>
      <c r="K3" s="71"/>
    </row>
    <row r="4" spans="1:11" ht="17.399999999999999">
      <c r="A4" s="219" t="s">
        <v>41</v>
      </c>
      <c r="B4" s="219"/>
      <c r="C4" s="219"/>
      <c r="D4" s="219"/>
      <c r="E4" s="219"/>
      <c r="F4" s="71"/>
      <c r="G4" s="219" t="s">
        <v>42</v>
      </c>
      <c r="H4" s="219"/>
      <c r="I4" s="219"/>
      <c r="J4" s="219"/>
      <c r="K4" s="219"/>
    </row>
    <row r="5" spans="1:11" ht="17.399999999999999">
      <c r="A5" s="63" t="s">
        <v>43</v>
      </c>
      <c r="B5" s="67" t="s">
        <v>44</v>
      </c>
      <c r="C5" s="220" t="s">
        <v>45</v>
      </c>
      <c r="D5" s="221"/>
      <c r="E5" s="65" t="s">
        <v>46</v>
      </c>
      <c r="F5" s="71"/>
      <c r="G5" s="224"/>
      <c r="H5" s="225"/>
      <c r="I5" s="68" t="s">
        <v>47</v>
      </c>
      <c r="J5" s="69" t="s">
        <v>48</v>
      </c>
      <c r="K5" s="65" t="s">
        <v>46</v>
      </c>
    </row>
    <row r="6" spans="1:11" ht="39.6">
      <c r="A6" s="66" t="s">
        <v>49</v>
      </c>
      <c r="B6" s="70" t="s">
        <v>50</v>
      </c>
      <c r="C6" s="222"/>
      <c r="D6" s="223"/>
      <c r="E6" s="19"/>
      <c r="F6" s="71"/>
      <c r="G6" s="214" t="s">
        <v>51</v>
      </c>
      <c r="H6" s="214"/>
      <c r="I6" s="19"/>
      <c r="J6" s="21" t="s">
        <v>52</v>
      </c>
      <c r="K6" s="19"/>
    </row>
    <row r="7" spans="1:11" ht="39.6">
      <c r="A7" s="66" t="s">
        <v>49</v>
      </c>
      <c r="B7" s="19"/>
      <c r="C7" s="213" t="s">
        <v>53</v>
      </c>
      <c r="D7" s="213"/>
      <c r="E7" s="19"/>
      <c r="F7" s="71"/>
      <c r="G7" s="214" t="s">
        <v>54</v>
      </c>
      <c r="H7" s="214"/>
      <c r="I7" s="21" t="s">
        <v>50</v>
      </c>
      <c r="J7" s="21" t="s">
        <v>53</v>
      </c>
      <c r="K7" s="19"/>
    </row>
    <row r="8" spans="1:11" ht="39.6">
      <c r="A8" s="66" t="s">
        <v>49</v>
      </c>
      <c r="B8" s="19"/>
      <c r="C8" s="215"/>
      <c r="D8" s="215"/>
      <c r="E8" s="70" t="s">
        <v>55</v>
      </c>
      <c r="F8" s="71"/>
      <c r="G8" s="214" t="s">
        <v>56</v>
      </c>
      <c r="H8" s="214"/>
      <c r="I8" s="19"/>
      <c r="J8" s="19"/>
      <c r="K8" s="21" t="s">
        <v>55</v>
      </c>
    </row>
    <row r="9" spans="1:11" s="64" customFormat="1" ht="26.4">
      <c r="A9" s="66" t="s">
        <v>57</v>
      </c>
      <c r="B9" s="19"/>
      <c r="C9" s="213" t="s">
        <v>58</v>
      </c>
      <c r="D9" s="213"/>
      <c r="E9" s="70" t="s">
        <v>59</v>
      </c>
      <c r="F9" s="71"/>
      <c r="G9" s="214" t="s">
        <v>57</v>
      </c>
      <c r="H9" s="214"/>
      <c r="I9" s="19"/>
      <c r="J9" s="21" t="s">
        <v>58</v>
      </c>
      <c r="K9" s="21" t="s">
        <v>59</v>
      </c>
    </row>
    <row r="10" spans="1:11" s="64" customFormat="1" ht="17.399999999999999">
      <c r="A10" s="66" t="s">
        <v>60</v>
      </c>
      <c r="B10" s="216" t="s">
        <v>61</v>
      </c>
      <c r="C10" s="217"/>
      <c r="D10" s="217"/>
      <c r="E10" s="218"/>
      <c r="F10" s="71"/>
      <c r="G10" s="212" t="s">
        <v>60</v>
      </c>
      <c r="H10" s="212"/>
      <c r="I10" s="226" t="s">
        <v>61</v>
      </c>
      <c r="J10" s="227"/>
      <c r="K10" s="228"/>
    </row>
    <row r="11" spans="1:11" s="64" customFormat="1" ht="17.399999999999999">
      <c r="A11" s="71"/>
      <c r="B11" s="71"/>
      <c r="C11" s="71"/>
      <c r="D11" s="71"/>
      <c r="E11" s="71"/>
      <c r="F11" s="71"/>
      <c r="G11" s="71"/>
      <c r="H11" s="71"/>
      <c r="I11" s="71"/>
      <c r="J11" s="71"/>
      <c r="K11" s="71"/>
    </row>
    <row r="12" spans="1:11" s="64" customFormat="1" ht="17.399999999999999">
      <c r="A12" s="71"/>
      <c r="B12" s="71"/>
      <c r="C12" s="71"/>
      <c r="D12" s="71"/>
      <c r="E12" s="71"/>
      <c r="F12" s="71"/>
      <c r="G12" s="71"/>
      <c r="H12" s="71"/>
      <c r="I12" s="71"/>
      <c r="J12" s="71"/>
      <c r="K12" s="71"/>
    </row>
    <row r="13" spans="1:11" ht="57" customHeight="1">
      <c r="A13" s="26" t="s">
        <v>62</v>
      </c>
      <c r="B13" s="12" t="s">
        <v>63</v>
      </c>
      <c r="C13" s="12" t="s">
        <v>64</v>
      </c>
      <c r="D13" s="42" t="s">
        <v>65</v>
      </c>
      <c r="E13" s="42" t="s">
        <v>66</v>
      </c>
      <c r="F13" s="42" t="s">
        <v>67</v>
      </c>
      <c r="G13" s="12" t="s">
        <v>68</v>
      </c>
      <c r="H13" s="12" t="s">
        <v>69</v>
      </c>
      <c r="I13" s="26" t="s">
        <v>70</v>
      </c>
      <c r="J13" s="12" t="s">
        <v>71</v>
      </c>
      <c r="K13" s="12" t="s">
        <v>72</v>
      </c>
    </row>
    <row r="14" spans="1:11" ht="45" customHeight="1">
      <c r="A14" s="14" t="s">
        <v>73</v>
      </c>
      <c r="B14" s="31" t="s">
        <v>74</v>
      </c>
      <c r="C14" s="163" t="s">
        <v>75</v>
      </c>
      <c r="D14" s="120">
        <v>14.016999999999999</v>
      </c>
      <c r="E14" s="121">
        <v>1.8660000000000001</v>
      </c>
      <c r="F14" s="122">
        <v>9.5000000000000001E-2</v>
      </c>
      <c r="G14" s="36">
        <v>5.28</v>
      </c>
      <c r="H14" s="37"/>
      <c r="I14" s="37"/>
      <c r="J14" s="33"/>
      <c r="K14" s="34" t="s">
        <v>76</v>
      </c>
    </row>
    <row r="15" spans="1:11" ht="40.049999999999997" customHeight="1">
      <c r="A15" s="14" t="s">
        <v>77</v>
      </c>
      <c r="B15" s="31" t="s">
        <v>78</v>
      </c>
      <c r="C15" s="159">
        <v>2</v>
      </c>
      <c r="D15" s="120">
        <v>14.016999999999999</v>
      </c>
      <c r="E15" s="121">
        <v>1.8660000000000001</v>
      </c>
      <c r="F15" s="122">
        <v>9.5000000000000001E-2</v>
      </c>
      <c r="G15" s="37"/>
      <c r="H15" s="37"/>
      <c r="I15" s="37"/>
      <c r="J15" s="33"/>
      <c r="K15" s="34" t="s">
        <v>79</v>
      </c>
    </row>
    <row r="16" spans="1:11" ht="82.8">
      <c r="A16" s="14" t="s">
        <v>80</v>
      </c>
      <c r="B16" s="35" t="s">
        <v>81</v>
      </c>
      <c r="C16" s="147" t="s">
        <v>82</v>
      </c>
      <c r="D16" s="120">
        <v>12.061</v>
      </c>
      <c r="E16" s="121">
        <v>1.6060000000000001</v>
      </c>
      <c r="F16" s="122">
        <v>8.2000000000000003E-2</v>
      </c>
      <c r="G16" s="36">
        <v>15.47</v>
      </c>
      <c r="H16" s="37"/>
      <c r="I16" s="37"/>
      <c r="J16" s="33"/>
      <c r="K16" s="34" t="s">
        <v>83</v>
      </c>
    </row>
    <row r="17" spans="1:11" ht="82.8">
      <c r="A17" s="14" t="s">
        <v>84</v>
      </c>
      <c r="B17" s="35" t="s">
        <v>85</v>
      </c>
      <c r="C17" s="147" t="s">
        <v>82</v>
      </c>
      <c r="D17" s="120">
        <v>12.061</v>
      </c>
      <c r="E17" s="121">
        <v>1.6060000000000001</v>
      </c>
      <c r="F17" s="122">
        <v>8.2000000000000003E-2</v>
      </c>
      <c r="G17" s="36">
        <v>13.57</v>
      </c>
      <c r="H17" s="37"/>
      <c r="I17" s="37"/>
      <c r="J17" s="33"/>
      <c r="K17" s="34" t="s">
        <v>86</v>
      </c>
    </row>
    <row r="18" spans="1:11" ht="82.8">
      <c r="A18" s="14" t="s">
        <v>87</v>
      </c>
      <c r="B18" s="35" t="s">
        <v>88</v>
      </c>
      <c r="C18" s="147" t="s">
        <v>82</v>
      </c>
      <c r="D18" s="120">
        <v>12.061</v>
      </c>
      <c r="E18" s="121">
        <v>1.6060000000000001</v>
      </c>
      <c r="F18" s="122">
        <v>8.2000000000000003E-2</v>
      </c>
      <c r="G18" s="36">
        <v>3.71</v>
      </c>
      <c r="H18" s="37"/>
      <c r="I18" s="37"/>
      <c r="J18" s="33"/>
      <c r="K18" s="34" t="s">
        <v>89</v>
      </c>
    </row>
    <row r="19" spans="1:11" ht="82.8">
      <c r="A19" s="14" t="s">
        <v>90</v>
      </c>
      <c r="B19" s="35" t="s">
        <v>91</v>
      </c>
      <c r="C19" s="147" t="s">
        <v>82</v>
      </c>
      <c r="D19" s="120">
        <v>11.706</v>
      </c>
      <c r="E19" s="121">
        <v>1.25</v>
      </c>
      <c r="F19" s="122">
        <v>0</v>
      </c>
      <c r="G19" s="36">
        <v>0</v>
      </c>
      <c r="H19" s="37"/>
      <c r="I19" s="37"/>
      <c r="J19" s="33"/>
      <c r="K19" s="34" t="s">
        <v>92</v>
      </c>
    </row>
    <row r="20" spans="1:11" ht="82.8">
      <c r="A20" s="14" t="s">
        <v>93</v>
      </c>
      <c r="B20" s="35" t="s">
        <v>94</v>
      </c>
      <c r="C20" s="147" t="s">
        <v>82</v>
      </c>
      <c r="D20" s="120">
        <v>11.422000000000001</v>
      </c>
      <c r="E20" s="121">
        <v>0.96599999999999997</v>
      </c>
      <c r="F20" s="122">
        <v>0</v>
      </c>
      <c r="G20" s="36">
        <v>0</v>
      </c>
      <c r="H20" s="37"/>
      <c r="I20" s="37"/>
      <c r="J20" s="33"/>
      <c r="K20" s="34" t="s">
        <v>95</v>
      </c>
    </row>
    <row r="21" spans="1:11" ht="27.6">
      <c r="A21" s="14" t="s">
        <v>96</v>
      </c>
      <c r="B21" s="31" t="s">
        <v>97</v>
      </c>
      <c r="C21" s="159">
        <v>4</v>
      </c>
      <c r="D21" s="120">
        <v>12.061</v>
      </c>
      <c r="E21" s="121">
        <v>1.6060000000000001</v>
      </c>
      <c r="F21" s="122">
        <v>8.2000000000000003E-2</v>
      </c>
      <c r="G21" s="37"/>
      <c r="H21" s="37"/>
      <c r="I21" s="37"/>
      <c r="J21" s="33"/>
      <c r="K21" s="34" t="s">
        <v>98</v>
      </c>
    </row>
    <row r="22" spans="1:11" ht="13.8">
      <c r="A22" s="14" t="s">
        <v>99</v>
      </c>
      <c r="B22" s="34" t="s">
        <v>100</v>
      </c>
      <c r="C22" s="159">
        <v>0</v>
      </c>
      <c r="D22" s="120">
        <v>8.5299999999999994</v>
      </c>
      <c r="E22" s="121">
        <v>0.95599999999999996</v>
      </c>
      <c r="F22" s="122">
        <v>4.7E-2</v>
      </c>
      <c r="G22" s="36">
        <v>28.2</v>
      </c>
      <c r="H22" s="36">
        <v>10.63</v>
      </c>
      <c r="I22" s="119">
        <v>10.63</v>
      </c>
      <c r="J22" s="32">
        <v>0.251</v>
      </c>
      <c r="K22" s="34"/>
    </row>
    <row r="23" spans="1:11" ht="13.8">
      <c r="A23" s="14" t="s">
        <v>101</v>
      </c>
      <c r="B23" s="34" t="s">
        <v>102</v>
      </c>
      <c r="C23" s="159">
        <v>0</v>
      </c>
      <c r="D23" s="120">
        <v>6.5890000000000004</v>
      </c>
      <c r="E23" s="121">
        <v>0.50900000000000001</v>
      </c>
      <c r="F23" s="122">
        <v>2.8000000000000001E-2</v>
      </c>
      <c r="G23" s="36">
        <v>0</v>
      </c>
      <c r="H23" s="36">
        <v>10.63</v>
      </c>
      <c r="I23" s="119">
        <v>10.63</v>
      </c>
      <c r="J23" s="32">
        <v>0.251</v>
      </c>
      <c r="K23" s="34"/>
    </row>
    <row r="24" spans="1:11" ht="13.8">
      <c r="A24" s="14" t="s">
        <v>103</v>
      </c>
      <c r="B24" s="34" t="s">
        <v>104</v>
      </c>
      <c r="C24" s="159">
        <v>0</v>
      </c>
      <c r="D24" s="120">
        <v>6.2430000000000003</v>
      </c>
      <c r="E24" s="121">
        <v>0.50900000000000001</v>
      </c>
      <c r="F24" s="122">
        <v>2.8000000000000001E-2</v>
      </c>
      <c r="G24" s="36">
        <v>0</v>
      </c>
      <c r="H24" s="36">
        <v>10.63</v>
      </c>
      <c r="I24" s="119">
        <v>10.63</v>
      </c>
      <c r="J24" s="32">
        <v>0.251</v>
      </c>
      <c r="K24" s="34"/>
    </row>
    <row r="25" spans="1:11" ht="13.8">
      <c r="A25" s="14" t="s">
        <v>105</v>
      </c>
      <c r="B25" s="34" t="s">
        <v>106</v>
      </c>
      <c r="C25" s="159">
        <v>0</v>
      </c>
      <c r="D25" s="120">
        <v>5.9119999999999999</v>
      </c>
      <c r="E25" s="121">
        <v>0.50900000000000001</v>
      </c>
      <c r="F25" s="122">
        <v>2.8000000000000001E-2</v>
      </c>
      <c r="G25" s="36">
        <v>0</v>
      </c>
      <c r="H25" s="36">
        <v>10.63</v>
      </c>
      <c r="I25" s="119">
        <v>10.63</v>
      </c>
      <c r="J25" s="32">
        <v>0.251</v>
      </c>
      <c r="K25" s="34"/>
    </row>
    <row r="26" spans="1:11" ht="13.8">
      <c r="A26" s="14" t="s">
        <v>107</v>
      </c>
      <c r="B26" s="34" t="s">
        <v>108</v>
      </c>
      <c r="C26" s="159">
        <v>0</v>
      </c>
      <c r="D26" s="120">
        <v>5.4710000000000001</v>
      </c>
      <c r="E26" s="121">
        <v>0.50900000000000001</v>
      </c>
      <c r="F26" s="122">
        <v>2.8000000000000001E-2</v>
      </c>
      <c r="G26" s="36">
        <v>0</v>
      </c>
      <c r="H26" s="36">
        <v>10.63</v>
      </c>
      <c r="I26" s="119">
        <v>10.63</v>
      </c>
      <c r="J26" s="32">
        <v>0.251</v>
      </c>
      <c r="K26" s="34"/>
    </row>
    <row r="27" spans="1:11" ht="13.8">
      <c r="A27" s="14" t="s">
        <v>109</v>
      </c>
      <c r="B27" s="34" t="s">
        <v>110</v>
      </c>
      <c r="C27" s="159">
        <v>0</v>
      </c>
      <c r="D27" s="120">
        <v>5.8040000000000003</v>
      </c>
      <c r="E27" s="121">
        <v>0.44700000000000001</v>
      </c>
      <c r="F27" s="122">
        <v>1.9E-2</v>
      </c>
      <c r="G27" s="36">
        <v>63.52</v>
      </c>
      <c r="H27" s="36">
        <v>10.35</v>
      </c>
      <c r="I27" s="119">
        <v>10.35</v>
      </c>
      <c r="J27" s="32">
        <v>0.13800000000000001</v>
      </c>
      <c r="K27" s="34"/>
    </row>
    <row r="28" spans="1:11" ht="13.8">
      <c r="A28" s="14" t="s">
        <v>111</v>
      </c>
      <c r="B28" s="34" t="s">
        <v>112</v>
      </c>
      <c r="C28" s="159">
        <v>0</v>
      </c>
      <c r="D28" s="120">
        <v>3.863</v>
      </c>
      <c r="E28" s="121">
        <v>0</v>
      </c>
      <c r="F28" s="122">
        <v>0</v>
      </c>
      <c r="G28" s="36">
        <v>35.32</v>
      </c>
      <c r="H28" s="36">
        <v>10.35</v>
      </c>
      <c r="I28" s="119">
        <v>10.35</v>
      </c>
      <c r="J28" s="32">
        <v>0.13800000000000001</v>
      </c>
      <c r="K28" s="34"/>
    </row>
    <row r="29" spans="1:11" ht="13.8">
      <c r="A29" s="14" t="s">
        <v>113</v>
      </c>
      <c r="B29" s="34" t="s">
        <v>114</v>
      </c>
      <c r="C29" s="159">
        <v>0</v>
      </c>
      <c r="D29" s="120">
        <v>3.516</v>
      </c>
      <c r="E29" s="121">
        <v>0</v>
      </c>
      <c r="F29" s="122">
        <v>0</v>
      </c>
      <c r="G29" s="36">
        <v>35.32</v>
      </c>
      <c r="H29" s="36">
        <v>10.35</v>
      </c>
      <c r="I29" s="119">
        <v>10.35</v>
      </c>
      <c r="J29" s="32">
        <v>0.13800000000000001</v>
      </c>
      <c r="K29" s="34"/>
    </row>
    <row r="30" spans="1:11" ht="13.8">
      <c r="A30" s="14" t="s">
        <v>115</v>
      </c>
      <c r="B30" s="34" t="s">
        <v>116</v>
      </c>
      <c r="C30" s="159">
        <v>0</v>
      </c>
      <c r="D30" s="120">
        <v>3.1859999999999999</v>
      </c>
      <c r="E30" s="121">
        <v>0</v>
      </c>
      <c r="F30" s="122">
        <v>0</v>
      </c>
      <c r="G30" s="36">
        <v>35.32</v>
      </c>
      <c r="H30" s="36">
        <v>10.35</v>
      </c>
      <c r="I30" s="119">
        <v>10.35</v>
      </c>
      <c r="J30" s="32">
        <v>0.13800000000000001</v>
      </c>
      <c r="K30" s="34"/>
    </row>
    <row r="31" spans="1:11" ht="13.8">
      <c r="A31" s="14" t="s">
        <v>117</v>
      </c>
      <c r="B31" s="34" t="s">
        <v>118</v>
      </c>
      <c r="C31" s="159">
        <v>0</v>
      </c>
      <c r="D31" s="120">
        <v>2.7450000000000001</v>
      </c>
      <c r="E31" s="121">
        <v>0</v>
      </c>
      <c r="F31" s="122">
        <v>0</v>
      </c>
      <c r="G31" s="36">
        <v>35.32</v>
      </c>
      <c r="H31" s="36">
        <v>10.35</v>
      </c>
      <c r="I31" s="119">
        <v>10.35</v>
      </c>
      <c r="J31" s="32">
        <v>0.13800000000000001</v>
      </c>
      <c r="K31" s="34"/>
    </row>
    <row r="32" spans="1:11" ht="13.8">
      <c r="A32" s="14" t="s">
        <v>119</v>
      </c>
      <c r="B32" s="34" t="s">
        <v>120</v>
      </c>
      <c r="C32" s="159">
        <v>0</v>
      </c>
      <c r="D32" s="120">
        <v>4.1980000000000004</v>
      </c>
      <c r="E32" s="121">
        <v>0.28799999999999998</v>
      </c>
      <c r="F32" s="122">
        <v>1.2E-2</v>
      </c>
      <c r="G32" s="36">
        <v>243.69</v>
      </c>
      <c r="H32" s="36">
        <v>10.06</v>
      </c>
      <c r="I32" s="119">
        <v>10.06</v>
      </c>
      <c r="J32" s="32">
        <v>9.8000000000000004E-2</v>
      </c>
      <c r="K32" s="34"/>
    </row>
    <row r="33" spans="1:11" ht="13.8">
      <c r="A33" s="14" t="s">
        <v>121</v>
      </c>
      <c r="B33" s="34" t="s">
        <v>122</v>
      </c>
      <c r="C33" s="159">
        <v>0</v>
      </c>
      <c r="D33" s="120">
        <v>1.266</v>
      </c>
      <c r="E33" s="121">
        <v>0</v>
      </c>
      <c r="F33" s="122">
        <v>0</v>
      </c>
      <c r="G33" s="36">
        <v>0</v>
      </c>
      <c r="H33" s="36">
        <v>10.06</v>
      </c>
      <c r="I33" s="119">
        <v>10.06</v>
      </c>
      <c r="J33" s="32">
        <v>9.8000000000000004E-2</v>
      </c>
      <c r="K33" s="34"/>
    </row>
    <row r="34" spans="1:11" ht="13.8">
      <c r="A34" s="14" t="s">
        <v>123</v>
      </c>
      <c r="B34" s="34" t="s">
        <v>124</v>
      </c>
      <c r="C34" s="159">
        <v>0</v>
      </c>
      <c r="D34" s="120">
        <v>0.377</v>
      </c>
      <c r="E34" s="121">
        <v>0</v>
      </c>
      <c r="F34" s="122">
        <v>0</v>
      </c>
      <c r="G34" s="36">
        <v>0</v>
      </c>
      <c r="H34" s="36">
        <v>10.06</v>
      </c>
      <c r="I34" s="119">
        <v>10.06</v>
      </c>
      <c r="J34" s="32">
        <v>9.8000000000000004E-2</v>
      </c>
      <c r="K34" s="34"/>
    </row>
    <row r="35" spans="1:11" ht="13.8">
      <c r="A35" s="14" t="s">
        <v>125</v>
      </c>
      <c r="B35" s="34" t="s">
        <v>126</v>
      </c>
      <c r="C35" s="159">
        <v>0</v>
      </c>
      <c r="D35" s="120">
        <v>0.191</v>
      </c>
      <c r="E35" s="121">
        <v>0</v>
      </c>
      <c r="F35" s="122">
        <v>0</v>
      </c>
      <c r="G35" s="36">
        <v>0</v>
      </c>
      <c r="H35" s="36">
        <v>10.06</v>
      </c>
      <c r="I35" s="119">
        <v>10.06</v>
      </c>
      <c r="J35" s="32">
        <v>9.8000000000000004E-2</v>
      </c>
      <c r="K35" s="34"/>
    </row>
    <row r="36" spans="1:11" ht="13.8">
      <c r="A36" s="14" t="s">
        <v>127</v>
      </c>
      <c r="B36" s="34" t="s">
        <v>128</v>
      </c>
      <c r="C36" s="159">
        <v>0</v>
      </c>
      <c r="D36" s="120">
        <v>0</v>
      </c>
      <c r="E36" s="121">
        <v>0</v>
      </c>
      <c r="F36" s="122">
        <v>0</v>
      </c>
      <c r="G36" s="36">
        <v>0</v>
      </c>
      <c r="H36" s="36">
        <v>10.06</v>
      </c>
      <c r="I36" s="119">
        <v>10.06</v>
      </c>
      <c r="J36" s="32">
        <v>9.8000000000000004E-2</v>
      </c>
      <c r="K36" s="34"/>
    </row>
    <row r="37" spans="1:11" ht="27.6">
      <c r="A37" s="14" t="s">
        <v>129</v>
      </c>
      <c r="B37" s="34" t="s">
        <v>130</v>
      </c>
      <c r="C37" s="159" t="s">
        <v>131</v>
      </c>
      <c r="D37" s="123">
        <v>28.181999999999999</v>
      </c>
      <c r="E37" s="124">
        <v>4.7309999999999999</v>
      </c>
      <c r="F37" s="122">
        <v>3.2869999999999999</v>
      </c>
      <c r="G37" s="37"/>
      <c r="H37" s="37"/>
      <c r="I37" s="37"/>
      <c r="J37" s="33"/>
      <c r="K37" s="34"/>
    </row>
    <row r="38" spans="1:11" ht="13.8">
      <c r="A38" s="14" t="s">
        <v>132</v>
      </c>
      <c r="B38" s="35">
        <v>931</v>
      </c>
      <c r="C38" s="158" t="s">
        <v>133</v>
      </c>
      <c r="D38" s="120">
        <v>-8.4469999999999992</v>
      </c>
      <c r="E38" s="121">
        <v>-1.1240000000000001</v>
      </c>
      <c r="F38" s="122">
        <v>-5.7000000000000002E-2</v>
      </c>
      <c r="G38" s="36">
        <v>0</v>
      </c>
      <c r="H38" s="37"/>
      <c r="I38" s="37"/>
      <c r="J38" s="33"/>
      <c r="K38" s="34"/>
    </row>
    <row r="39" spans="1:11" ht="13.8">
      <c r="A39" s="14" t="s">
        <v>134</v>
      </c>
      <c r="B39" s="34">
        <v>932</v>
      </c>
      <c r="C39" s="158" t="s">
        <v>133</v>
      </c>
      <c r="D39" s="120">
        <v>-7.2619999999999996</v>
      </c>
      <c r="E39" s="121">
        <v>-0.86099999999999999</v>
      </c>
      <c r="F39" s="122">
        <v>-4.2999999999999997E-2</v>
      </c>
      <c r="G39" s="36">
        <v>0</v>
      </c>
      <c r="H39" s="37"/>
      <c r="I39" s="37"/>
      <c r="J39" s="33"/>
      <c r="K39" s="34"/>
    </row>
    <row r="40" spans="1:11" ht="13.8">
      <c r="A40" s="14" t="s">
        <v>135</v>
      </c>
      <c r="B40" s="34" t="s">
        <v>136</v>
      </c>
      <c r="C40" s="159">
        <v>0</v>
      </c>
      <c r="D40" s="120">
        <v>-8.4469999999999992</v>
      </c>
      <c r="E40" s="121">
        <v>-1.1240000000000001</v>
      </c>
      <c r="F40" s="122">
        <v>-5.7000000000000002E-2</v>
      </c>
      <c r="G40" s="36">
        <v>0</v>
      </c>
      <c r="H40" s="37"/>
      <c r="I40" s="37"/>
      <c r="J40" s="32">
        <v>0.313</v>
      </c>
      <c r="K40" s="34"/>
    </row>
    <row r="41" spans="1:11" ht="13.8">
      <c r="A41" s="14" t="s">
        <v>137</v>
      </c>
      <c r="B41" s="34" t="s">
        <v>138</v>
      </c>
      <c r="C41" s="159">
        <v>0</v>
      </c>
      <c r="D41" s="120">
        <v>-8.4469999999999992</v>
      </c>
      <c r="E41" s="121">
        <v>-1.1240000000000001</v>
      </c>
      <c r="F41" s="122">
        <v>-5.7000000000000002E-2</v>
      </c>
      <c r="G41" s="36">
        <v>0</v>
      </c>
      <c r="H41" s="37"/>
      <c r="I41" s="37"/>
      <c r="J41" s="33"/>
      <c r="K41" s="34"/>
    </row>
    <row r="42" spans="1:11" ht="13.8">
      <c r="A42" s="14" t="s">
        <v>139</v>
      </c>
      <c r="B42" s="34" t="s">
        <v>140</v>
      </c>
      <c r="C42" s="159">
        <v>0</v>
      </c>
      <c r="D42" s="120">
        <v>-7.2619999999999996</v>
      </c>
      <c r="E42" s="121">
        <v>-0.86099999999999999</v>
      </c>
      <c r="F42" s="122">
        <v>-4.2999999999999997E-2</v>
      </c>
      <c r="G42" s="36">
        <v>0</v>
      </c>
      <c r="H42" s="37"/>
      <c r="I42" s="37"/>
      <c r="J42" s="32">
        <v>0.23</v>
      </c>
      <c r="K42" s="34"/>
    </row>
    <row r="43" spans="1:11" ht="13.8">
      <c r="A43" s="14" t="s">
        <v>141</v>
      </c>
      <c r="B43" s="34" t="s">
        <v>142</v>
      </c>
      <c r="C43" s="159">
        <v>0</v>
      </c>
      <c r="D43" s="120">
        <v>-7.2619999999999996</v>
      </c>
      <c r="E43" s="121">
        <v>-0.86099999999999999</v>
      </c>
      <c r="F43" s="122">
        <v>-4.2999999999999997E-2</v>
      </c>
      <c r="G43" s="36">
        <v>0</v>
      </c>
      <c r="H43" s="37"/>
      <c r="I43" s="37"/>
      <c r="J43" s="33"/>
      <c r="K43" s="34"/>
    </row>
    <row r="44" spans="1:11" ht="13.8">
      <c r="A44" s="14" t="s">
        <v>143</v>
      </c>
      <c r="B44" s="34" t="s">
        <v>144</v>
      </c>
      <c r="C44" s="159">
        <v>0</v>
      </c>
      <c r="D44" s="120">
        <v>-5.2389999999999999</v>
      </c>
      <c r="E44" s="121">
        <v>-0.40400000000000003</v>
      </c>
      <c r="F44" s="122">
        <v>-1.7000000000000001E-2</v>
      </c>
      <c r="G44" s="36">
        <v>471.07</v>
      </c>
      <c r="H44" s="37"/>
      <c r="I44" s="37"/>
      <c r="J44" s="32">
        <v>0.187</v>
      </c>
      <c r="K44" s="34"/>
    </row>
    <row r="45" spans="1:11" ht="13.8">
      <c r="A45" s="14" t="s">
        <v>145</v>
      </c>
      <c r="B45" s="34" t="s">
        <v>146</v>
      </c>
      <c r="C45" s="159">
        <v>0</v>
      </c>
      <c r="D45" s="120">
        <v>-5.2389999999999999</v>
      </c>
      <c r="E45" s="121">
        <v>-0.40400000000000003</v>
      </c>
      <c r="F45" s="122">
        <v>-1.7000000000000001E-2</v>
      </c>
      <c r="G45" s="36">
        <v>471.07</v>
      </c>
      <c r="H45" s="37"/>
      <c r="I45" s="37"/>
      <c r="J45" s="33"/>
      <c r="K45" s="34"/>
    </row>
    <row r="46" spans="1:11" ht="13.2">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10"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333"/>
  <sheetViews>
    <sheetView zoomScale="70" zoomScaleNormal="70" zoomScaleSheetLayoutView="100" workbookViewId="0">
      <selection activeCell="O2" sqref="O2"/>
    </sheetView>
  </sheetViews>
  <sheetFormatPr defaultColWidth="9.21875" defaultRowHeight="27.75" customHeight="1"/>
  <cols>
    <col min="1" max="1" width="11.77734375" style="40" customWidth="1"/>
    <col min="2" max="2" width="20" style="40" customWidth="1"/>
    <col min="3" max="3" width="13" style="40" customWidth="1"/>
    <col min="4" max="4" width="22.44140625" style="47" customWidth="1"/>
    <col min="5" max="5" width="13.44140625" style="47" customWidth="1"/>
    <col min="6" max="6" width="17.44140625" style="47" customWidth="1"/>
    <col min="7" max="7" width="14.44140625" style="47" customWidth="1"/>
    <col min="8" max="8" width="14.5546875" style="47" customWidth="1"/>
    <col min="9" max="9" width="14.5546875" style="48" customWidth="1"/>
    <col min="10" max="11" width="14.5546875" style="49" customWidth="1"/>
    <col min="12" max="14" width="14.5546875" style="40" customWidth="1"/>
    <col min="15" max="16384" width="9.21875" style="40"/>
  </cols>
  <sheetData>
    <row r="1" spans="1:15" ht="66.75" customHeight="1">
      <c r="A1" s="39" t="s">
        <v>39</v>
      </c>
      <c r="B1" s="39"/>
      <c r="C1" s="229" t="s">
        <v>147</v>
      </c>
      <c r="D1" s="229"/>
      <c r="E1" s="187"/>
      <c r="G1" s="40"/>
      <c r="H1" s="40"/>
      <c r="I1" s="40"/>
      <c r="J1" s="40"/>
      <c r="K1" s="40"/>
    </row>
    <row r="2" spans="1:15" s="41" customFormat="1" ht="25.5" customHeight="1">
      <c r="A2" s="230" t="str">
        <f>Overview!B4&amp; " - Effective from "&amp;Overview!D4&amp;" - "&amp;Overview!E4&amp;" Designated EHV charges"</f>
        <v>Southern Electric Power Distribution plc - Effective from 1 April 2026 - Final Designated EHV charges</v>
      </c>
      <c r="B2" s="231"/>
      <c r="C2" s="231"/>
      <c r="D2" s="231"/>
      <c r="E2" s="231"/>
      <c r="F2" s="231"/>
      <c r="G2" s="231"/>
      <c r="H2" s="231"/>
      <c r="I2" s="231"/>
      <c r="J2" s="231"/>
      <c r="K2" s="231"/>
      <c r="L2" s="231"/>
      <c r="M2" s="231"/>
      <c r="N2" s="232"/>
    </row>
    <row r="3" spans="1:15" s="72" customFormat="1" ht="10.5" customHeight="1">
      <c r="A3" s="71"/>
      <c r="B3" s="71"/>
      <c r="C3" s="71"/>
      <c r="D3" s="71"/>
      <c r="E3" s="71"/>
      <c r="F3" s="71"/>
      <c r="G3" s="71"/>
      <c r="H3" s="71"/>
      <c r="I3" s="71"/>
      <c r="J3" s="71"/>
      <c r="K3" s="71"/>
      <c r="L3" s="71"/>
      <c r="M3" s="71"/>
      <c r="N3" s="71"/>
    </row>
    <row r="4" spans="1:15" s="72" customFormat="1" ht="25.5" customHeight="1">
      <c r="A4" s="219" t="s">
        <v>148</v>
      </c>
      <c r="B4" s="219"/>
      <c r="C4" s="219"/>
      <c r="D4" s="219"/>
      <c r="E4" s="219"/>
      <c r="F4" s="219"/>
      <c r="G4" s="71"/>
      <c r="H4" s="71"/>
      <c r="I4" s="71"/>
      <c r="J4" s="71"/>
      <c r="K4" s="71"/>
      <c r="L4" s="71"/>
      <c r="M4" s="71"/>
      <c r="N4" s="71"/>
    </row>
    <row r="5" spans="1:15" s="72" customFormat="1" ht="25.5" customHeight="1">
      <c r="A5" s="233" t="s">
        <v>43</v>
      </c>
      <c r="B5" s="234"/>
      <c r="C5" s="234"/>
      <c r="D5" s="238" t="s">
        <v>149</v>
      </c>
      <c r="E5" s="238"/>
      <c r="F5" s="238"/>
      <c r="G5" s="71"/>
      <c r="H5" s="71"/>
      <c r="I5" s="71"/>
      <c r="J5" s="71"/>
      <c r="K5" s="71"/>
      <c r="L5" s="71"/>
      <c r="M5" s="71"/>
      <c r="N5" s="71"/>
    </row>
    <row r="6" spans="1:15" s="72" customFormat="1" ht="48" customHeight="1">
      <c r="A6" s="235" t="s">
        <v>54</v>
      </c>
      <c r="B6" s="236"/>
      <c r="C6" s="237"/>
      <c r="D6" s="216" t="s">
        <v>50</v>
      </c>
      <c r="E6" s="217"/>
      <c r="F6" s="218"/>
      <c r="G6" s="71"/>
      <c r="H6" s="71"/>
      <c r="I6" s="71"/>
      <c r="J6" s="71"/>
      <c r="K6" s="71"/>
      <c r="L6" s="71"/>
      <c r="M6" s="71"/>
      <c r="N6" s="71"/>
    </row>
    <row r="7" spans="1:15" s="72" customFormat="1" ht="25.5" customHeight="1">
      <c r="A7" s="212" t="s">
        <v>60</v>
      </c>
      <c r="B7" s="212"/>
      <c r="C7" s="212"/>
      <c r="D7" s="213" t="s">
        <v>61</v>
      </c>
      <c r="E7" s="213"/>
      <c r="F7" s="213"/>
      <c r="G7" s="71"/>
      <c r="H7" s="71"/>
      <c r="I7" s="71"/>
      <c r="J7" s="71"/>
      <c r="K7" s="71"/>
      <c r="L7" s="71"/>
      <c r="M7" s="71"/>
      <c r="N7" s="71"/>
    </row>
    <row r="8" spans="1:15" s="72" customFormat="1" ht="10.5" customHeight="1">
      <c r="A8" s="71"/>
      <c r="B8" s="71"/>
      <c r="C8" s="71"/>
      <c r="D8" s="71"/>
      <c r="E8" s="71"/>
      <c r="F8" s="71"/>
      <c r="G8" s="71"/>
      <c r="H8" s="71"/>
      <c r="I8" s="71"/>
      <c r="J8" s="71"/>
      <c r="K8" s="71"/>
      <c r="L8" s="71"/>
      <c r="M8" s="71"/>
      <c r="N8" s="71"/>
    </row>
    <row r="9" spans="1:15" ht="63.75" customHeight="1">
      <c r="A9" s="43" t="s">
        <v>150</v>
      </c>
      <c r="B9" s="42" t="s">
        <v>151</v>
      </c>
      <c r="C9" s="43" t="s">
        <v>152</v>
      </c>
      <c r="D9" s="42" t="s">
        <v>153</v>
      </c>
      <c r="E9" s="44" t="s">
        <v>154</v>
      </c>
      <c r="F9" s="44" t="s">
        <v>155</v>
      </c>
      <c r="G9" s="45" t="s">
        <v>156</v>
      </c>
      <c r="H9" s="44" t="s">
        <v>157</v>
      </c>
      <c r="I9" s="44" t="s">
        <v>158</v>
      </c>
      <c r="J9" s="117" t="s">
        <v>159</v>
      </c>
      <c r="K9" s="45" t="s">
        <v>160</v>
      </c>
      <c r="L9" s="44" t="s">
        <v>161</v>
      </c>
      <c r="M9" s="44" t="s">
        <v>162</v>
      </c>
      <c r="N9" s="117" t="s">
        <v>163</v>
      </c>
      <c r="O9" s="72"/>
    </row>
    <row r="10" spans="1:15" ht="17.399999999999999">
      <c r="A10" s="83">
        <v>700</v>
      </c>
      <c r="B10" s="83">
        <v>2000027373741</v>
      </c>
      <c r="C10" s="83"/>
      <c r="D10" s="83"/>
      <c r="E10" s="46" t="s">
        <v>164</v>
      </c>
      <c r="F10" s="179">
        <v>4</v>
      </c>
      <c r="G10" s="50">
        <v>1.2</v>
      </c>
      <c r="H10" s="51">
        <v>94905.919999999998</v>
      </c>
      <c r="I10" s="51">
        <v>1.53</v>
      </c>
      <c r="J10" s="51">
        <v>1.53</v>
      </c>
      <c r="K10" s="52">
        <v>0</v>
      </c>
      <c r="L10" s="53">
        <v>0</v>
      </c>
      <c r="M10" s="53">
        <v>0</v>
      </c>
      <c r="N10" s="53">
        <v>0</v>
      </c>
      <c r="O10" s="72"/>
    </row>
    <row r="11" spans="1:15" ht="15" customHeight="1">
      <c r="A11" s="83">
        <v>701</v>
      </c>
      <c r="B11" s="83">
        <v>2000027366674</v>
      </c>
      <c r="C11" s="83"/>
      <c r="D11" s="83"/>
      <c r="E11" s="46" t="s">
        <v>165</v>
      </c>
      <c r="F11" s="179">
        <v>3</v>
      </c>
      <c r="G11" s="50">
        <v>0.63500000000000001</v>
      </c>
      <c r="H11" s="51">
        <v>31385.43</v>
      </c>
      <c r="I11" s="51">
        <v>2.31</v>
      </c>
      <c r="J11" s="51">
        <v>2.31</v>
      </c>
      <c r="K11" s="52">
        <v>0</v>
      </c>
      <c r="L11" s="53">
        <v>0</v>
      </c>
      <c r="M11" s="53">
        <v>0</v>
      </c>
      <c r="N11" s="53">
        <v>0</v>
      </c>
      <c r="O11" s="72"/>
    </row>
    <row r="12" spans="1:15" ht="15" customHeight="1">
      <c r="A12" s="83">
        <v>702</v>
      </c>
      <c r="B12" s="83">
        <v>2000027342238</v>
      </c>
      <c r="C12" s="83"/>
      <c r="D12" s="83"/>
      <c r="E12" s="46" t="s">
        <v>166</v>
      </c>
      <c r="F12" s="179">
        <v>2</v>
      </c>
      <c r="G12" s="50">
        <v>0.248</v>
      </c>
      <c r="H12" s="51">
        <v>15001.89</v>
      </c>
      <c r="I12" s="51">
        <v>1.1499999999999999</v>
      </c>
      <c r="J12" s="51">
        <v>1.1499999999999999</v>
      </c>
      <c r="K12" s="52">
        <v>0</v>
      </c>
      <c r="L12" s="53">
        <v>0</v>
      </c>
      <c r="M12" s="53">
        <v>0</v>
      </c>
      <c r="N12" s="53">
        <v>0</v>
      </c>
      <c r="O12" s="72"/>
    </row>
    <row r="13" spans="1:15" ht="15" customHeight="1">
      <c r="A13" s="83">
        <v>704</v>
      </c>
      <c r="B13" s="83">
        <v>2000027343640</v>
      </c>
      <c r="C13" s="83">
        <v>734</v>
      </c>
      <c r="D13" s="83">
        <v>2000050928900</v>
      </c>
      <c r="E13" s="46" t="s">
        <v>167</v>
      </c>
      <c r="F13" s="179"/>
      <c r="G13" s="50">
        <v>0</v>
      </c>
      <c r="H13" s="51">
        <v>3.21</v>
      </c>
      <c r="I13" s="51">
        <v>0.89</v>
      </c>
      <c r="J13" s="51">
        <v>0.89</v>
      </c>
      <c r="K13" s="52">
        <v>0</v>
      </c>
      <c r="L13" s="53">
        <v>439.73</v>
      </c>
      <c r="M13" s="53">
        <v>0.05</v>
      </c>
      <c r="N13" s="53">
        <v>0.05</v>
      </c>
    </row>
    <row r="14" spans="1:15" ht="15" customHeight="1">
      <c r="A14" s="83">
        <v>706</v>
      </c>
      <c r="B14" s="83">
        <v>2000027419271</v>
      </c>
      <c r="C14" s="83">
        <v>736</v>
      </c>
      <c r="D14" s="83">
        <v>2000050932127</v>
      </c>
      <c r="E14" s="46" t="s">
        <v>168</v>
      </c>
      <c r="F14" s="179"/>
      <c r="G14" s="50">
        <v>0.82299999999999995</v>
      </c>
      <c r="H14" s="51">
        <v>15.32</v>
      </c>
      <c r="I14" s="51">
        <v>0.89</v>
      </c>
      <c r="J14" s="51">
        <v>0.89</v>
      </c>
      <c r="K14" s="52">
        <v>0</v>
      </c>
      <c r="L14" s="53">
        <v>704.56</v>
      </c>
      <c r="M14" s="53">
        <v>0.05</v>
      </c>
      <c r="N14" s="53">
        <v>0.05</v>
      </c>
    </row>
    <row r="15" spans="1:15" ht="15" customHeight="1">
      <c r="A15" s="83">
        <v>707</v>
      </c>
      <c r="B15" s="83">
        <v>2000027427398</v>
      </c>
      <c r="C15" s="83">
        <v>737</v>
      </c>
      <c r="D15" s="83">
        <v>2000050935800</v>
      </c>
      <c r="E15" s="46" t="s">
        <v>169</v>
      </c>
      <c r="F15" s="179">
        <v>1</v>
      </c>
      <c r="G15" s="50">
        <v>1.1659999999999999</v>
      </c>
      <c r="H15" s="51">
        <v>1127.1199999999999</v>
      </c>
      <c r="I15" s="51">
        <v>0.94</v>
      </c>
      <c r="J15" s="51">
        <v>0.94</v>
      </c>
      <c r="K15" s="52">
        <v>-1.1839999999999999</v>
      </c>
      <c r="L15" s="53">
        <v>146.11000000000001</v>
      </c>
      <c r="M15" s="53">
        <v>0.05</v>
      </c>
      <c r="N15" s="53">
        <v>0.05</v>
      </c>
    </row>
    <row r="16" spans="1:15" ht="15" customHeight="1">
      <c r="A16" s="83">
        <v>708</v>
      </c>
      <c r="B16" s="83">
        <v>2000052675995</v>
      </c>
      <c r="C16" s="83"/>
      <c r="D16" s="83"/>
      <c r="E16" s="46" t="s">
        <v>170</v>
      </c>
      <c r="F16" s="179">
        <v>2</v>
      </c>
      <c r="G16" s="50">
        <v>0</v>
      </c>
      <c r="H16" s="51">
        <v>17135.88</v>
      </c>
      <c r="I16" s="51">
        <v>2.17</v>
      </c>
      <c r="J16" s="51">
        <v>2.17</v>
      </c>
      <c r="K16" s="52">
        <v>0</v>
      </c>
      <c r="L16" s="53">
        <v>0</v>
      </c>
      <c r="M16" s="53">
        <v>0</v>
      </c>
      <c r="N16" s="53">
        <v>0</v>
      </c>
    </row>
    <row r="17" spans="1:14" ht="15" customHeight="1">
      <c r="A17" s="83">
        <v>709</v>
      </c>
      <c r="B17" s="83">
        <v>2000054624149</v>
      </c>
      <c r="C17" s="83">
        <v>749</v>
      </c>
      <c r="D17" s="83"/>
      <c r="E17" s="46" t="s">
        <v>171</v>
      </c>
      <c r="F17" s="179">
        <v>2</v>
      </c>
      <c r="G17" s="50">
        <v>1.343</v>
      </c>
      <c r="H17" s="51">
        <v>7270.67</v>
      </c>
      <c r="I17" s="51">
        <v>2.27</v>
      </c>
      <c r="J17" s="51">
        <v>2.27</v>
      </c>
      <c r="K17" s="52">
        <v>0</v>
      </c>
      <c r="L17" s="53">
        <v>87.74</v>
      </c>
      <c r="M17" s="53">
        <v>0.05</v>
      </c>
      <c r="N17" s="53">
        <v>0.05</v>
      </c>
    </row>
    <row r="18" spans="1:14" ht="39.6">
      <c r="A18" s="83">
        <v>710</v>
      </c>
      <c r="B18" s="83" t="s">
        <v>172</v>
      </c>
      <c r="C18" s="83">
        <v>740</v>
      </c>
      <c r="D18" s="83" t="s">
        <v>173</v>
      </c>
      <c r="E18" s="46" t="s">
        <v>174</v>
      </c>
      <c r="F18" s="179">
        <v>4</v>
      </c>
      <c r="G18" s="50">
        <v>0</v>
      </c>
      <c r="H18" s="51">
        <v>88211.08</v>
      </c>
      <c r="I18" s="51">
        <v>0.97</v>
      </c>
      <c r="J18" s="51">
        <v>0.97</v>
      </c>
      <c r="K18" s="52">
        <v>0</v>
      </c>
      <c r="L18" s="53">
        <v>7046.86</v>
      </c>
      <c r="M18" s="53">
        <v>0.05</v>
      </c>
      <c r="N18" s="53">
        <v>0.05</v>
      </c>
    </row>
    <row r="19" spans="1:14" ht="15" customHeight="1">
      <c r="A19" s="83">
        <v>711</v>
      </c>
      <c r="B19" s="83">
        <v>2000027852497</v>
      </c>
      <c r="C19" s="83"/>
      <c r="D19" s="83"/>
      <c r="E19" s="46" t="s">
        <v>175</v>
      </c>
      <c r="F19" s="179">
        <v>2</v>
      </c>
      <c r="G19" s="50">
        <v>0</v>
      </c>
      <c r="H19" s="51">
        <v>18225.439999999999</v>
      </c>
      <c r="I19" s="51">
        <v>2.4700000000000002</v>
      </c>
      <c r="J19" s="51">
        <v>2.4700000000000002</v>
      </c>
      <c r="K19" s="52">
        <v>0</v>
      </c>
      <c r="L19" s="53">
        <v>0</v>
      </c>
      <c r="M19" s="53">
        <v>0</v>
      </c>
      <c r="N19" s="53">
        <v>0</v>
      </c>
    </row>
    <row r="20" spans="1:14" ht="15" customHeight="1">
      <c r="A20" s="83">
        <v>712</v>
      </c>
      <c r="B20" s="83">
        <v>2000055085297</v>
      </c>
      <c r="C20" s="83"/>
      <c r="D20" s="83"/>
      <c r="E20" s="46" t="s">
        <v>176</v>
      </c>
      <c r="F20" s="179">
        <v>3</v>
      </c>
      <c r="G20" s="50">
        <v>0.84199999999999997</v>
      </c>
      <c r="H20" s="51">
        <v>23763.18</v>
      </c>
      <c r="I20" s="51">
        <v>1.55</v>
      </c>
      <c r="J20" s="51">
        <v>1.55</v>
      </c>
      <c r="K20" s="52">
        <v>0</v>
      </c>
      <c r="L20" s="53">
        <v>0</v>
      </c>
      <c r="M20" s="53">
        <v>0</v>
      </c>
      <c r="N20" s="53">
        <v>0</v>
      </c>
    </row>
    <row r="21" spans="1:14" ht="15" customHeight="1">
      <c r="A21" s="83">
        <v>713</v>
      </c>
      <c r="B21" s="83">
        <v>2000055085302</v>
      </c>
      <c r="C21" s="83"/>
      <c r="D21" s="83"/>
      <c r="E21" s="46" t="s">
        <v>177</v>
      </c>
      <c r="F21" s="179"/>
      <c r="G21" s="50">
        <v>0.85899999999999999</v>
      </c>
      <c r="H21" s="51">
        <v>15807.09</v>
      </c>
      <c r="I21" s="51">
        <v>1.72</v>
      </c>
      <c r="J21" s="51">
        <v>1.72</v>
      </c>
      <c r="K21" s="52">
        <v>0</v>
      </c>
      <c r="L21" s="53">
        <v>0</v>
      </c>
      <c r="M21" s="53">
        <v>0</v>
      </c>
      <c r="N21" s="53">
        <v>0</v>
      </c>
    </row>
    <row r="22" spans="1:14" ht="15" customHeight="1">
      <c r="A22" s="83">
        <v>714</v>
      </c>
      <c r="B22" s="83">
        <v>2000027366665</v>
      </c>
      <c r="C22" s="83"/>
      <c r="D22" s="83"/>
      <c r="E22" s="46" t="s">
        <v>178</v>
      </c>
      <c r="F22" s="179">
        <v>4</v>
      </c>
      <c r="G22" s="50">
        <v>1.341</v>
      </c>
      <c r="H22" s="51">
        <v>73288.91</v>
      </c>
      <c r="I22" s="51">
        <v>2.21</v>
      </c>
      <c r="J22" s="51">
        <v>2.21</v>
      </c>
      <c r="K22" s="52">
        <v>0</v>
      </c>
      <c r="L22" s="53">
        <v>0</v>
      </c>
      <c r="M22" s="53">
        <v>0</v>
      </c>
      <c r="N22" s="53">
        <v>0</v>
      </c>
    </row>
    <row r="23" spans="1:14" ht="15" customHeight="1">
      <c r="A23" s="83">
        <v>715</v>
      </c>
      <c r="B23" s="83">
        <v>2000051063430</v>
      </c>
      <c r="C23" s="83"/>
      <c r="D23" s="83"/>
      <c r="E23" s="46" t="s">
        <v>179</v>
      </c>
      <c r="F23" s="179">
        <v>2</v>
      </c>
      <c r="G23" s="50">
        <v>0.626</v>
      </c>
      <c r="H23" s="51">
        <v>6845.15</v>
      </c>
      <c r="I23" s="51">
        <v>4.62</v>
      </c>
      <c r="J23" s="51">
        <v>4.62</v>
      </c>
      <c r="K23" s="52">
        <v>0</v>
      </c>
      <c r="L23" s="53">
        <v>0</v>
      </c>
      <c r="M23" s="53">
        <v>0</v>
      </c>
      <c r="N23" s="53">
        <v>0</v>
      </c>
    </row>
    <row r="24" spans="1:14" ht="15" customHeight="1">
      <c r="A24" s="83">
        <v>716</v>
      </c>
      <c r="B24" s="83">
        <v>2000027366762</v>
      </c>
      <c r="C24" s="83"/>
      <c r="D24" s="83"/>
      <c r="E24" s="46" t="s">
        <v>180</v>
      </c>
      <c r="F24" s="179">
        <v>1</v>
      </c>
      <c r="G24" s="50">
        <v>0</v>
      </c>
      <c r="H24" s="51">
        <v>1139.9100000000001</v>
      </c>
      <c r="I24" s="51">
        <v>3.34</v>
      </c>
      <c r="J24" s="51">
        <v>3.34</v>
      </c>
      <c r="K24" s="52">
        <v>0</v>
      </c>
      <c r="L24" s="53">
        <v>0</v>
      </c>
      <c r="M24" s="53">
        <v>0</v>
      </c>
      <c r="N24" s="53">
        <v>0</v>
      </c>
    </row>
    <row r="25" spans="1:14" ht="15" customHeight="1">
      <c r="A25" s="83">
        <v>717</v>
      </c>
      <c r="B25" s="83">
        <v>2000027373403</v>
      </c>
      <c r="C25" s="83"/>
      <c r="D25" s="83"/>
      <c r="E25" s="46" t="s">
        <v>181</v>
      </c>
      <c r="F25" s="179">
        <v>1</v>
      </c>
      <c r="G25" s="50">
        <v>0.875</v>
      </c>
      <c r="H25" s="51">
        <v>1139.9100000000001</v>
      </c>
      <c r="I25" s="51">
        <v>3.11</v>
      </c>
      <c r="J25" s="51">
        <v>3.11</v>
      </c>
      <c r="K25" s="52">
        <v>0</v>
      </c>
      <c r="L25" s="53">
        <v>0</v>
      </c>
      <c r="M25" s="53">
        <v>0</v>
      </c>
      <c r="N25" s="53">
        <v>0</v>
      </c>
    </row>
    <row r="26" spans="1:14" ht="15" customHeight="1">
      <c r="A26" s="83">
        <v>718</v>
      </c>
      <c r="B26" s="83">
        <v>2000050571060</v>
      </c>
      <c r="C26" s="83">
        <v>738</v>
      </c>
      <c r="D26" s="83">
        <v>2000051080338</v>
      </c>
      <c r="E26" s="46" t="s">
        <v>182</v>
      </c>
      <c r="F26" s="179">
        <v>3</v>
      </c>
      <c r="G26" s="50">
        <v>0.89100000000000001</v>
      </c>
      <c r="H26" s="51">
        <v>19526.75</v>
      </c>
      <c r="I26" s="51">
        <v>1.51</v>
      </c>
      <c r="J26" s="51">
        <v>1.51</v>
      </c>
      <c r="K26" s="52">
        <v>0</v>
      </c>
      <c r="L26" s="53">
        <v>1841.26</v>
      </c>
      <c r="M26" s="53">
        <v>0.05</v>
      </c>
      <c r="N26" s="53">
        <v>0.05</v>
      </c>
    </row>
    <row r="27" spans="1:14" ht="15" customHeight="1">
      <c r="A27" s="83">
        <v>719</v>
      </c>
      <c r="B27" s="83">
        <v>2000027419449</v>
      </c>
      <c r="C27" s="83"/>
      <c r="D27" s="83"/>
      <c r="E27" s="46" t="s">
        <v>183</v>
      </c>
      <c r="F27" s="179">
        <v>1</v>
      </c>
      <c r="G27" s="50">
        <v>1.6080000000000001</v>
      </c>
      <c r="H27" s="51">
        <v>1139.9100000000001</v>
      </c>
      <c r="I27" s="51">
        <v>1.82</v>
      </c>
      <c r="J27" s="51">
        <v>1.82</v>
      </c>
      <c r="K27" s="52">
        <v>0</v>
      </c>
      <c r="L27" s="53">
        <v>0</v>
      </c>
      <c r="M27" s="53">
        <v>0</v>
      </c>
      <c r="N27" s="53">
        <v>0</v>
      </c>
    </row>
    <row r="28" spans="1:14" ht="15" customHeight="1">
      <c r="A28" s="83">
        <v>800</v>
      </c>
      <c r="B28" s="83">
        <v>2000050277851</v>
      </c>
      <c r="C28" s="83"/>
      <c r="D28" s="83"/>
      <c r="E28" s="46" t="s">
        <v>184</v>
      </c>
      <c r="F28" s="179">
        <v>3</v>
      </c>
      <c r="G28" s="50">
        <v>0.91300000000000003</v>
      </c>
      <c r="H28" s="51">
        <v>18673.12</v>
      </c>
      <c r="I28" s="51">
        <v>1.73</v>
      </c>
      <c r="J28" s="51">
        <v>1.73</v>
      </c>
      <c r="K28" s="52">
        <v>0</v>
      </c>
      <c r="L28" s="53">
        <v>0</v>
      </c>
      <c r="M28" s="53">
        <v>0</v>
      </c>
      <c r="N28" s="53">
        <v>0</v>
      </c>
    </row>
    <row r="29" spans="1:14" ht="15" customHeight="1">
      <c r="A29" s="83">
        <v>801</v>
      </c>
      <c r="B29" s="83">
        <v>2000050393707</v>
      </c>
      <c r="C29" s="83"/>
      <c r="D29" s="83"/>
      <c r="E29" s="46" t="s">
        <v>185</v>
      </c>
      <c r="F29" s="179">
        <v>3</v>
      </c>
      <c r="G29" s="50">
        <v>0</v>
      </c>
      <c r="H29" s="51">
        <v>18673.12</v>
      </c>
      <c r="I29" s="51">
        <v>1.72</v>
      </c>
      <c r="J29" s="51">
        <v>1.72</v>
      </c>
      <c r="K29" s="52">
        <v>0</v>
      </c>
      <c r="L29" s="53">
        <v>0</v>
      </c>
      <c r="M29" s="53">
        <v>0</v>
      </c>
      <c r="N29" s="53">
        <v>0</v>
      </c>
    </row>
    <row r="30" spans="1:14" ht="15" customHeight="1">
      <c r="A30" s="83">
        <v>802</v>
      </c>
      <c r="B30" s="83">
        <v>2000027366841</v>
      </c>
      <c r="C30" s="83"/>
      <c r="D30" s="83"/>
      <c r="E30" s="46" t="s">
        <v>186</v>
      </c>
      <c r="F30" s="179">
        <v>1</v>
      </c>
      <c r="G30" s="50">
        <v>0.39800000000000002</v>
      </c>
      <c r="H30" s="51">
        <v>1333.66</v>
      </c>
      <c r="I30" s="51">
        <v>2.66</v>
      </c>
      <c r="J30" s="51">
        <v>2.66</v>
      </c>
      <c r="K30" s="52">
        <v>0</v>
      </c>
      <c r="L30" s="53">
        <v>0</v>
      </c>
      <c r="M30" s="53">
        <v>0</v>
      </c>
      <c r="N30" s="53">
        <v>0</v>
      </c>
    </row>
    <row r="31" spans="1:14" ht="15" customHeight="1">
      <c r="A31" s="83">
        <v>803</v>
      </c>
      <c r="B31" s="83">
        <v>2000050277513</v>
      </c>
      <c r="C31" s="83"/>
      <c r="D31" s="83"/>
      <c r="E31" s="46" t="s">
        <v>187</v>
      </c>
      <c r="F31" s="179">
        <v>1</v>
      </c>
      <c r="G31" s="50">
        <v>0</v>
      </c>
      <c r="H31" s="51">
        <v>2397.67</v>
      </c>
      <c r="I31" s="51">
        <v>1.65</v>
      </c>
      <c r="J31" s="51">
        <v>1.65</v>
      </c>
      <c r="K31" s="52">
        <v>0</v>
      </c>
      <c r="L31" s="53">
        <v>0</v>
      </c>
      <c r="M31" s="53">
        <v>0</v>
      </c>
      <c r="N31" s="53">
        <v>0</v>
      </c>
    </row>
    <row r="32" spans="1:14" ht="15" customHeight="1">
      <c r="A32" s="83">
        <v>817</v>
      </c>
      <c r="B32" s="83">
        <v>2000050481327</v>
      </c>
      <c r="C32" s="83"/>
      <c r="D32" s="83"/>
      <c r="E32" s="46" t="s">
        <v>188</v>
      </c>
      <c r="F32" s="179"/>
      <c r="G32" s="50">
        <v>0</v>
      </c>
      <c r="H32" s="51">
        <v>1043.31</v>
      </c>
      <c r="I32" s="51">
        <v>1.73</v>
      </c>
      <c r="J32" s="51">
        <v>1.73</v>
      </c>
      <c r="K32" s="52">
        <v>0</v>
      </c>
      <c r="L32" s="53">
        <v>0</v>
      </c>
      <c r="M32" s="53">
        <v>0</v>
      </c>
      <c r="N32" s="53">
        <v>0</v>
      </c>
    </row>
    <row r="33" spans="1:14" ht="15" customHeight="1">
      <c r="A33" s="83">
        <v>837</v>
      </c>
      <c r="B33" s="83">
        <v>2000050481309</v>
      </c>
      <c r="C33" s="83"/>
      <c r="D33" s="83"/>
      <c r="E33" s="46" t="s">
        <v>189</v>
      </c>
      <c r="F33" s="179"/>
      <c r="G33" s="50">
        <v>0</v>
      </c>
      <c r="H33" s="51">
        <v>1043.31</v>
      </c>
      <c r="I33" s="51">
        <v>2.58</v>
      </c>
      <c r="J33" s="51">
        <v>2.58</v>
      </c>
      <c r="K33" s="52">
        <v>0</v>
      </c>
      <c r="L33" s="53">
        <v>0</v>
      </c>
      <c r="M33" s="53">
        <v>0</v>
      </c>
      <c r="N33" s="53">
        <v>0</v>
      </c>
    </row>
    <row r="34" spans="1:14" ht="38.1" customHeight="1">
      <c r="A34" s="83">
        <v>804</v>
      </c>
      <c r="B34" s="83" t="s">
        <v>190</v>
      </c>
      <c r="C34" s="83"/>
      <c r="D34" s="83"/>
      <c r="E34" s="46" t="s">
        <v>191</v>
      </c>
      <c r="F34" s="179">
        <v>4</v>
      </c>
      <c r="G34" s="50">
        <v>0</v>
      </c>
      <c r="H34" s="51">
        <v>74049.56</v>
      </c>
      <c r="I34" s="51">
        <v>1.68</v>
      </c>
      <c r="J34" s="51">
        <v>1.68</v>
      </c>
      <c r="K34" s="52">
        <v>0</v>
      </c>
      <c r="L34" s="53">
        <v>0</v>
      </c>
      <c r="M34" s="53">
        <v>0</v>
      </c>
      <c r="N34" s="53">
        <v>0</v>
      </c>
    </row>
    <row r="35" spans="1:14" ht="15" customHeight="1">
      <c r="A35" s="83">
        <v>805</v>
      </c>
      <c r="B35" s="83">
        <v>2000027474820</v>
      </c>
      <c r="C35" s="83"/>
      <c r="D35" s="83"/>
      <c r="E35" s="46" t="s">
        <v>192</v>
      </c>
      <c r="F35" s="179">
        <v>1</v>
      </c>
      <c r="G35" s="50">
        <v>0</v>
      </c>
      <c r="H35" s="51">
        <v>1335.02</v>
      </c>
      <c r="I35" s="51">
        <v>1.61</v>
      </c>
      <c r="J35" s="51">
        <v>1.61</v>
      </c>
      <c r="K35" s="52">
        <v>0</v>
      </c>
      <c r="L35" s="53">
        <v>0</v>
      </c>
      <c r="M35" s="53">
        <v>0</v>
      </c>
      <c r="N35" s="53">
        <v>0</v>
      </c>
    </row>
    <row r="36" spans="1:14" ht="15" customHeight="1">
      <c r="A36" s="83">
        <v>806</v>
      </c>
      <c r="B36" s="83">
        <v>2000027454188</v>
      </c>
      <c r="C36" s="83"/>
      <c r="D36" s="83"/>
      <c r="E36" s="46" t="s">
        <v>193</v>
      </c>
      <c r="F36" s="179">
        <v>2</v>
      </c>
      <c r="G36" s="50">
        <v>0</v>
      </c>
      <c r="H36" s="51">
        <v>7687.75</v>
      </c>
      <c r="I36" s="51">
        <v>1.85</v>
      </c>
      <c r="J36" s="51">
        <v>1.85</v>
      </c>
      <c r="K36" s="52">
        <v>0</v>
      </c>
      <c r="L36" s="53">
        <v>0</v>
      </c>
      <c r="M36" s="53">
        <v>0</v>
      </c>
      <c r="N36" s="53">
        <v>0</v>
      </c>
    </row>
    <row r="37" spans="1:14" ht="15" customHeight="1">
      <c r="A37" s="83">
        <v>807</v>
      </c>
      <c r="B37" s="83">
        <v>2000027454452</v>
      </c>
      <c r="C37" s="83"/>
      <c r="D37" s="83"/>
      <c r="E37" s="46" t="s">
        <v>194</v>
      </c>
      <c r="F37" s="179">
        <v>2</v>
      </c>
      <c r="G37" s="50">
        <v>0</v>
      </c>
      <c r="H37" s="51">
        <v>7123.11</v>
      </c>
      <c r="I37" s="51">
        <v>1.96</v>
      </c>
      <c r="J37" s="51">
        <v>1.96</v>
      </c>
      <c r="K37" s="52">
        <v>0</v>
      </c>
      <c r="L37" s="53">
        <v>0</v>
      </c>
      <c r="M37" s="53">
        <v>0</v>
      </c>
      <c r="N37" s="53">
        <v>0</v>
      </c>
    </row>
    <row r="38" spans="1:14" ht="15" customHeight="1">
      <c r="A38" s="83">
        <v>808</v>
      </c>
      <c r="B38" s="83">
        <v>2000052503790</v>
      </c>
      <c r="C38" s="83"/>
      <c r="D38" s="83"/>
      <c r="E38" s="46" t="s">
        <v>195</v>
      </c>
      <c r="F38" s="179">
        <v>3</v>
      </c>
      <c r="G38" s="50">
        <v>0.60799999999999998</v>
      </c>
      <c r="H38" s="51">
        <v>18673.12</v>
      </c>
      <c r="I38" s="51">
        <v>2.02</v>
      </c>
      <c r="J38" s="51">
        <v>2.02</v>
      </c>
      <c r="K38" s="52">
        <v>0</v>
      </c>
      <c r="L38" s="53">
        <v>0</v>
      </c>
      <c r="M38" s="53">
        <v>0</v>
      </c>
      <c r="N38" s="53">
        <v>0</v>
      </c>
    </row>
    <row r="39" spans="1:14" ht="15" customHeight="1">
      <c r="A39" s="83">
        <v>809</v>
      </c>
      <c r="B39" s="83">
        <v>2000027297816</v>
      </c>
      <c r="C39" s="83"/>
      <c r="D39" s="83"/>
      <c r="E39" s="46" t="s">
        <v>196</v>
      </c>
      <c r="F39" s="179">
        <v>2</v>
      </c>
      <c r="G39" s="50">
        <v>0</v>
      </c>
      <c r="H39" s="51">
        <v>7203.48</v>
      </c>
      <c r="I39" s="51">
        <v>0.91</v>
      </c>
      <c r="J39" s="51">
        <v>0.91</v>
      </c>
      <c r="K39" s="52">
        <v>0</v>
      </c>
      <c r="L39" s="53">
        <v>0</v>
      </c>
      <c r="M39" s="53">
        <v>0</v>
      </c>
      <c r="N39" s="53">
        <v>0</v>
      </c>
    </row>
    <row r="40" spans="1:14" ht="15" customHeight="1">
      <c r="A40" s="83">
        <v>810</v>
      </c>
      <c r="B40" s="83">
        <v>2000050467030</v>
      </c>
      <c r="C40" s="83">
        <v>918</v>
      </c>
      <c r="D40" s="83">
        <v>2000027292534</v>
      </c>
      <c r="E40" s="46" t="s">
        <v>197</v>
      </c>
      <c r="F40" s="179">
        <v>2</v>
      </c>
      <c r="G40" s="50">
        <v>0</v>
      </c>
      <c r="H40" s="51">
        <v>9293.14</v>
      </c>
      <c r="I40" s="51">
        <v>1.24</v>
      </c>
      <c r="J40" s="51">
        <v>1.24</v>
      </c>
      <c r="K40" s="52">
        <v>0</v>
      </c>
      <c r="L40" s="53">
        <v>2734.66</v>
      </c>
      <c r="M40" s="53">
        <v>0.05</v>
      </c>
      <c r="N40" s="53">
        <v>0.05</v>
      </c>
    </row>
    <row r="41" spans="1:14" ht="15" customHeight="1">
      <c r="A41" s="83">
        <v>811</v>
      </c>
      <c r="B41" s="83">
        <v>2000051063927</v>
      </c>
      <c r="C41" s="83"/>
      <c r="D41" s="83"/>
      <c r="E41" s="46" t="s">
        <v>198</v>
      </c>
      <c r="F41" s="179">
        <v>3</v>
      </c>
      <c r="G41" s="50">
        <v>0</v>
      </c>
      <c r="H41" s="51">
        <v>18212.669999999998</v>
      </c>
      <c r="I41" s="51">
        <v>4.5599999999999996</v>
      </c>
      <c r="J41" s="51">
        <v>4.5599999999999996</v>
      </c>
      <c r="K41" s="52">
        <v>0</v>
      </c>
      <c r="L41" s="53">
        <v>0</v>
      </c>
      <c r="M41" s="53">
        <v>0</v>
      </c>
      <c r="N41" s="53">
        <v>0</v>
      </c>
    </row>
    <row r="42" spans="1:14" ht="15" customHeight="1">
      <c r="A42" s="83">
        <v>812</v>
      </c>
      <c r="B42" s="83">
        <v>2000050544330</v>
      </c>
      <c r="C42" s="83"/>
      <c r="D42" s="83"/>
      <c r="E42" s="46" t="s">
        <v>199</v>
      </c>
      <c r="F42" s="179">
        <v>1</v>
      </c>
      <c r="G42" s="50">
        <v>0.22900000000000001</v>
      </c>
      <c r="H42" s="51">
        <v>1009.54</v>
      </c>
      <c r="I42" s="51">
        <v>1.76</v>
      </c>
      <c r="J42" s="51">
        <v>1.76</v>
      </c>
      <c r="K42" s="52">
        <v>0</v>
      </c>
      <c r="L42" s="53">
        <v>0</v>
      </c>
      <c r="M42" s="53">
        <v>0</v>
      </c>
      <c r="N42" s="53">
        <v>0</v>
      </c>
    </row>
    <row r="43" spans="1:14" ht="135.6" customHeight="1">
      <c r="A43" s="83">
        <v>813</v>
      </c>
      <c r="B43" s="83" t="s">
        <v>1839</v>
      </c>
      <c r="C43" s="83"/>
      <c r="D43" s="83"/>
      <c r="E43" s="46" t="s">
        <v>200</v>
      </c>
      <c r="F43" s="179">
        <v>4</v>
      </c>
      <c r="G43" s="50">
        <v>0</v>
      </c>
      <c r="H43" s="51">
        <v>80666.149999999994</v>
      </c>
      <c r="I43" s="51">
        <v>3.55</v>
      </c>
      <c r="J43" s="51">
        <v>3.55</v>
      </c>
      <c r="K43" s="52">
        <v>0</v>
      </c>
      <c r="L43" s="53">
        <v>0</v>
      </c>
      <c r="M43" s="53">
        <v>0</v>
      </c>
      <c r="N43" s="53">
        <v>0</v>
      </c>
    </row>
    <row r="44" spans="1:14" ht="15" customHeight="1">
      <c r="A44" s="83">
        <v>814</v>
      </c>
      <c r="B44" s="83">
        <v>2000027340036</v>
      </c>
      <c r="C44" s="83">
        <v>929</v>
      </c>
      <c r="D44" s="83">
        <v>2000054899591</v>
      </c>
      <c r="E44" s="46" t="s">
        <v>201</v>
      </c>
      <c r="F44" s="179">
        <v>1</v>
      </c>
      <c r="G44" s="50">
        <v>0.24399999999999999</v>
      </c>
      <c r="H44" s="51">
        <v>1440.88</v>
      </c>
      <c r="I44" s="51">
        <v>0.95</v>
      </c>
      <c r="J44" s="51">
        <v>0.95</v>
      </c>
      <c r="K44" s="52">
        <v>0</v>
      </c>
      <c r="L44" s="53">
        <v>676.26</v>
      </c>
      <c r="M44" s="53">
        <v>0.05</v>
      </c>
      <c r="N44" s="53">
        <v>0.05</v>
      </c>
    </row>
    <row r="45" spans="1:14" ht="15" customHeight="1">
      <c r="A45" s="83">
        <v>815</v>
      </c>
      <c r="B45" s="83">
        <v>2000027454648</v>
      </c>
      <c r="C45" s="83">
        <v>924</v>
      </c>
      <c r="D45" s="83">
        <v>2000054397290</v>
      </c>
      <c r="E45" s="46" t="s">
        <v>202</v>
      </c>
      <c r="F45" s="179">
        <v>3</v>
      </c>
      <c r="G45" s="50">
        <v>0</v>
      </c>
      <c r="H45" s="51">
        <v>20518.91</v>
      </c>
      <c r="I45" s="51">
        <v>1.24</v>
      </c>
      <c r="J45" s="51">
        <v>1.24</v>
      </c>
      <c r="K45" s="52">
        <v>0</v>
      </c>
      <c r="L45" s="53">
        <v>1369.91</v>
      </c>
      <c r="M45" s="53">
        <v>0.05</v>
      </c>
      <c r="N45" s="53">
        <v>0.05</v>
      </c>
    </row>
    <row r="46" spans="1:14" ht="15" customHeight="1">
      <c r="A46" s="83">
        <v>816</v>
      </c>
      <c r="B46" s="83">
        <v>2000027306995</v>
      </c>
      <c r="C46" s="83">
        <v>937</v>
      </c>
      <c r="D46" s="83">
        <v>2000050795630</v>
      </c>
      <c r="E46" s="46" t="s">
        <v>203</v>
      </c>
      <c r="F46" s="179">
        <v>2</v>
      </c>
      <c r="G46" s="50">
        <v>0</v>
      </c>
      <c r="H46" s="51">
        <v>7264.97</v>
      </c>
      <c r="I46" s="51">
        <v>3.53</v>
      </c>
      <c r="J46" s="51">
        <v>3.53</v>
      </c>
      <c r="K46" s="52">
        <v>0</v>
      </c>
      <c r="L46" s="53">
        <v>883.12</v>
      </c>
      <c r="M46" s="53">
        <v>0.05</v>
      </c>
      <c r="N46" s="53">
        <v>0.05</v>
      </c>
    </row>
    <row r="47" spans="1:14" ht="15" customHeight="1">
      <c r="A47" s="83">
        <v>818</v>
      </c>
      <c r="B47" s="83">
        <v>2000050277160</v>
      </c>
      <c r="C47" s="83"/>
      <c r="D47" s="83"/>
      <c r="E47" s="46" t="s">
        <v>204</v>
      </c>
      <c r="F47" s="179">
        <v>4</v>
      </c>
      <c r="G47" s="50">
        <v>0</v>
      </c>
      <c r="H47" s="51">
        <v>127010.35</v>
      </c>
      <c r="I47" s="51">
        <v>2.5</v>
      </c>
      <c r="J47" s="51">
        <v>2.5</v>
      </c>
      <c r="K47" s="52">
        <v>0</v>
      </c>
      <c r="L47" s="53">
        <v>0</v>
      </c>
      <c r="M47" s="53">
        <v>0</v>
      </c>
      <c r="N47" s="53">
        <v>0</v>
      </c>
    </row>
    <row r="48" spans="1:14" ht="15" customHeight="1">
      <c r="A48" s="83">
        <v>819</v>
      </c>
      <c r="B48" s="83">
        <v>2000027466068</v>
      </c>
      <c r="C48" s="83"/>
      <c r="D48" s="83"/>
      <c r="E48" s="46" t="s">
        <v>205</v>
      </c>
      <c r="F48" s="179">
        <v>1</v>
      </c>
      <c r="G48" s="50">
        <v>0</v>
      </c>
      <c r="H48" s="51">
        <v>1143.99</v>
      </c>
      <c r="I48" s="51">
        <v>2.85</v>
      </c>
      <c r="J48" s="51">
        <v>2.85</v>
      </c>
      <c r="K48" s="52">
        <v>0</v>
      </c>
      <c r="L48" s="53">
        <v>0</v>
      </c>
      <c r="M48" s="53">
        <v>0</v>
      </c>
      <c r="N48" s="53">
        <v>0</v>
      </c>
    </row>
    <row r="49" spans="1:14" ht="15" customHeight="1">
      <c r="A49" s="83">
        <v>7174</v>
      </c>
      <c r="B49" s="83">
        <v>7174</v>
      </c>
      <c r="C49" s="83">
        <v>7174</v>
      </c>
      <c r="D49" s="83">
        <v>7174</v>
      </c>
      <c r="E49" s="46" t="s">
        <v>206</v>
      </c>
      <c r="F49" s="179"/>
      <c r="G49" s="50">
        <v>0</v>
      </c>
      <c r="H49" s="51">
        <v>256.11</v>
      </c>
      <c r="I49" s="51">
        <v>0.91</v>
      </c>
      <c r="J49" s="51">
        <v>0.91</v>
      </c>
      <c r="K49" s="52">
        <v>0</v>
      </c>
      <c r="L49" s="53">
        <v>0</v>
      </c>
      <c r="M49" s="53">
        <v>0</v>
      </c>
      <c r="N49" s="53">
        <v>0</v>
      </c>
    </row>
    <row r="50" spans="1:14" ht="15" customHeight="1">
      <c r="A50" s="83">
        <v>823</v>
      </c>
      <c r="B50" s="83">
        <v>2000053759147</v>
      </c>
      <c r="C50" s="83">
        <v>923</v>
      </c>
      <c r="D50" s="83">
        <v>2000053759174</v>
      </c>
      <c r="E50" s="46" t="s">
        <v>207</v>
      </c>
      <c r="F50" s="179">
        <v>2</v>
      </c>
      <c r="G50" s="50">
        <v>0</v>
      </c>
      <c r="H50" s="51">
        <v>6771.09</v>
      </c>
      <c r="I50" s="51">
        <v>0.86</v>
      </c>
      <c r="J50" s="51">
        <v>0.86</v>
      </c>
      <c r="K50" s="52">
        <v>0</v>
      </c>
      <c r="L50" s="53">
        <v>1943.27</v>
      </c>
      <c r="M50" s="53">
        <v>0.05</v>
      </c>
      <c r="N50" s="53">
        <v>0.05</v>
      </c>
    </row>
    <row r="51" spans="1:14" ht="15" customHeight="1">
      <c r="A51" s="83">
        <v>824</v>
      </c>
      <c r="B51" s="83">
        <v>2000027366498</v>
      </c>
      <c r="C51" s="83"/>
      <c r="D51" s="83"/>
      <c r="E51" s="46" t="s">
        <v>208</v>
      </c>
      <c r="F51" s="179">
        <v>3</v>
      </c>
      <c r="G51" s="50">
        <v>1.411</v>
      </c>
      <c r="H51" s="51">
        <v>30392.29</v>
      </c>
      <c r="I51" s="51">
        <v>2.69</v>
      </c>
      <c r="J51" s="51">
        <v>2.69</v>
      </c>
      <c r="K51" s="52">
        <v>0</v>
      </c>
      <c r="L51" s="53">
        <v>0</v>
      </c>
      <c r="M51" s="53">
        <v>0</v>
      </c>
      <c r="N51" s="53">
        <v>0</v>
      </c>
    </row>
    <row r="52" spans="1:14" ht="15" customHeight="1">
      <c r="A52" s="83">
        <v>825</v>
      </c>
      <c r="B52" s="83">
        <v>2000027323866</v>
      </c>
      <c r="C52" s="83">
        <v>933</v>
      </c>
      <c r="D52" s="83"/>
      <c r="E52" s="46" t="s">
        <v>209</v>
      </c>
      <c r="F52" s="179">
        <v>2</v>
      </c>
      <c r="G52" s="50">
        <v>0</v>
      </c>
      <c r="H52" s="51">
        <v>20630.759999999998</v>
      </c>
      <c r="I52" s="51">
        <v>3.33</v>
      </c>
      <c r="J52" s="51">
        <v>3.33</v>
      </c>
      <c r="K52" s="52">
        <v>0</v>
      </c>
      <c r="L52" s="53">
        <v>12438.89</v>
      </c>
      <c r="M52" s="53">
        <v>0.05</v>
      </c>
      <c r="N52" s="53">
        <v>0.05</v>
      </c>
    </row>
    <row r="53" spans="1:14" ht="15" customHeight="1">
      <c r="A53" s="83">
        <v>826</v>
      </c>
      <c r="B53" s="83">
        <v>2000027318634</v>
      </c>
      <c r="C53" s="83"/>
      <c r="D53" s="83"/>
      <c r="E53" s="46" t="s">
        <v>210</v>
      </c>
      <c r="F53" s="179">
        <v>2</v>
      </c>
      <c r="G53" s="50">
        <v>0</v>
      </c>
      <c r="H53" s="51">
        <v>16071.15</v>
      </c>
      <c r="I53" s="51">
        <v>1.59</v>
      </c>
      <c r="J53" s="51">
        <v>1.59</v>
      </c>
      <c r="K53" s="52">
        <v>0</v>
      </c>
      <c r="L53" s="53">
        <v>0</v>
      </c>
      <c r="M53" s="53">
        <v>0</v>
      </c>
      <c r="N53" s="53">
        <v>0</v>
      </c>
    </row>
    <row r="54" spans="1:14" ht="15" customHeight="1">
      <c r="A54" s="83">
        <v>827</v>
      </c>
      <c r="B54" s="83">
        <v>2000052503805</v>
      </c>
      <c r="C54" s="83"/>
      <c r="D54" s="83"/>
      <c r="E54" s="46" t="s">
        <v>211</v>
      </c>
      <c r="F54" s="179">
        <v>3</v>
      </c>
      <c r="G54" s="50">
        <v>0.38500000000000001</v>
      </c>
      <c r="H54" s="51">
        <v>18673.12</v>
      </c>
      <c r="I54" s="51">
        <v>1.98</v>
      </c>
      <c r="J54" s="51">
        <v>1.98</v>
      </c>
      <c r="K54" s="52">
        <v>0</v>
      </c>
      <c r="L54" s="53">
        <v>0</v>
      </c>
      <c r="M54" s="53">
        <v>0</v>
      </c>
      <c r="N54" s="53">
        <v>0</v>
      </c>
    </row>
    <row r="55" spans="1:14" ht="15" customHeight="1">
      <c r="A55" s="83">
        <v>829</v>
      </c>
      <c r="B55" s="83">
        <v>2000050275552</v>
      </c>
      <c r="C55" s="83"/>
      <c r="D55" s="83"/>
      <c r="E55" s="46" t="s">
        <v>212</v>
      </c>
      <c r="F55" s="179">
        <v>4</v>
      </c>
      <c r="G55" s="50">
        <v>0</v>
      </c>
      <c r="H55" s="51">
        <v>81486.47</v>
      </c>
      <c r="I55" s="51">
        <v>1.58</v>
      </c>
      <c r="J55" s="51">
        <v>1.58</v>
      </c>
      <c r="K55" s="52">
        <v>0</v>
      </c>
      <c r="L55" s="53">
        <v>0</v>
      </c>
      <c r="M55" s="53">
        <v>0</v>
      </c>
      <c r="N55" s="53">
        <v>0</v>
      </c>
    </row>
    <row r="56" spans="1:14" ht="15" customHeight="1">
      <c r="A56" s="83">
        <v>820</v>
      </c>
      <c r="B56" s="83">
        <v>2000052993042</v>
      </c>
      <c r="C56" s="83"/>
      <c r="D56" s="83"/>
      <c r="E56" s="46" t="s">
        <v>213</v>
      </c>
      <c r="F56" s="179"/>
      <c r="G56" s="50">
        <v>0.82299999999999995</v>
      </c>
      <c r="H56" s="51">
        <v>317.92</v>
      </c>
      <c r="I56" s="51">
        <v>1.05</v>
      </c>
      <c r="J56" s="51">
        <v>1.05</v>
      </c>
      <c r="K56" s="52">
        <v>0</v>
      </c>
      <c r="L56" s="53">
        <v>0</v>
      </c>
      <c r="M56" s="53">
        <v>0</v>
      </c>
      <c r="N56" s="53">
        <v>0</v>
      </c>
    </row>
    <row r="57" spans="1:14" ht="15" customHeight="1">
      <c r="A57" s="83">
        <v>830</v>
      </c>
      <c r="B57" s="83">
        <v>2000050277986</v>
      </c>
      <c r="C57" s="83"/>
      <c r="D57" s="83"/>
      <c r="E57" s="46" t="s">
        <v>214</v>
      </c>
      <c r="F57" s="179">
        <v>4</v>
      </c>
      <c r="G57" s="50">
        <v>0</v>
      </c>
      <c r="H57" s="51">
        <v>107517.82</v>
      </c>
      <c r="I57" s="51">
        <v>1.41</v>
      </c>
      <c r="J57" s="51">
        <v>1.41</v>
      </c>
      <c r="K57" s="52">
        <v>0</v>
      </c>
      <c r="L57" s="53">
        <v>0</v>
      </c>
      <c r="M57" s="53">
        <v>0</v>
      </c>
      <c r="N57" s="53">
        <v>0</v>
      </c>
    </row>
    <row r="58" spans="1:14" ht="15" customHeight="1">
      <c r="A58" s="83">
        <v>854</v>
      </c>
      <c r="B58" s="83">
        <v>2000052369584</v>
      </c>
      <c r="C58" s="83"/>
      <c r="D58" s="83"/>
      <c r="E58" s="46" t="s">
        <v>215</v>
      </c>
      <c r="F58" s="179">
        <v>4</v>
      </c>
      <c r="G58" s="50">
        <v>0</v>
      </c>
      <c r="H58" s="51">
        <v>101983.03999999999</v>
      </c>
      <c r="I58" s="51">
        <v>2.67</v>
      </c>
      <c r="J58" s="51">
        <v>2.67</v>
      </c>
      <c r="K58" s="52">
        <v>0</v>
      </c>
      <c r="L58" s="53">
        <v>0</v>
      </c>
      <c r="M58" s="53">
        <v>0</v>
      </c>
      <c r="N58" s="53">
        <v>0</v>
      </c>
    </row>
    <row r="59" spans="1:14" ht="15" customHeight="1">
      <c r="A59" s="83">
        <v>835</v>
      </c>
      <c r="B59" s="83">
        <v>2000050275543</v>
      </c>
      <c r="C59" s="83"/>
      <c r="D59" s="83"/>
      <c r="E59" s="46" t="s">
        <v>216</v>
      </c>
      <c r="F59" s="179">
        <v>4</v>
      </c>
      <c r="G59" s="50">
        <v>0</v>
      </c>
      <c r="H59" s="51">
        <v>76044.94</v>
      </c>
      <c r="I59" s="51">
        <v>1.92</v>
      </c>
      <c r="J59" s="51">
        <v>1.92</v>
      </c>
      <c r="K59" s="52">
        <v>0</v>
      </c>
      <c r="L59" s="53">
        <v>0</v>
      </c>
      <c r="M59" s="53">
        <v>0</v>
      </c>
      <c r="N59" s="53">
        <v>0</v>
      </c>
    </row>
    <row r="60" spans="1:14" ht="15" customHeight="1">
      <c r="A60" s="83">
        <v>836</v>
      </c>
      <c r="B60" s="83">
        <v>2000051425787</v>
      </c>
      <c r="C60" s="83"/>
      <c r="D60" s="83"/>
      <c r="E60" s="46" t="s">
        <v>217</v>
      </c>
      <c r="F60" s="179">
        <v>2</v>
      </c>
      <c r="G60" s="50">
        <v>0</v>
      </c>
      <c r="H60" s="51">
        <v>7667.07</v>
      </c>
      <c r="I60" s="51">
        <v>3.41</v>
      </c>
      <c r="J60" s="51">
        <v>3.41</v>
      </c>
      <c r="K60" s="52">
        <v>0</v>
      </c>
      <c r="L60" s="53">
        <v>0</v>
      </c>
      <c r="M60" s="53">
        <v>0</v>
      </c>
      <c r="N60" s="53">
        <v>0</v>
      </c>
    </row>
    <row r="61" spans="1:14" ht="15" customHeight="1">
      <c r="A61" s="83">
        <v>4033</v>
      </c>
      <c r="B61" s="83">
        <v>4033</v>
      </c>
      <c r="C61" s="83">
        <v>4032</v>
      </c>
      <c r="D61" s="83">
        <v>4032</v>
      </c>
      <c r="E61" s="46" t="s">
        <v>218</v>
      </c>
      <c r="F61" s="179"/>
      <c r="G61" s="50">
        <v>0</v>
      </c>
      <c r="H61" s="51">
        <v>0.23</v>
      </c>
      <c r="I61" s="51">
        <v>2.0299999999999998</v>
      </c>
      <c r="J61" s="51">
        <v>2.0299999999999998</v>
      </c>
      <c r="K61" s="52">
        <v>0</v>
      </c>
      <c r="L61" s="53">
        <v>11.56</v>
      </c>
      <c r="M61" s="53">
        <v>0.05</v>
      </c>
      <c r="N61" s="53">
        <v>0.05</v>
      </c>
    </row>
    <row r="62" spans="1:14" ht="15" customHeight="1">
      <c r="A62" s="83">
        <v>4548</v>
      </c>
      <c r="B62" s="83">
        <v>4548</v>
      </c>
      <c r="C62" s="83">
        <v>4548</v>
      </c>
      <c r="D62" s="83">
        <v>4548</v>
      </c>
      <c r="E62" s="46" t="s">
        <v>219</v>
      </c>
      <c r="F62" s="179"/>
      <c r="G62" s="50">
        <v>0</v>
      </c>
      <c r="H62" s="51">
        <v>0.04</v>
      </c>
      <c r="I62" s="51">
        <v>1.43</v>
      </c>
      <c r="J62" s="51">
        <v>1.43</v>
      </c>
      <c r="K62" s="52">
        <v>0</v>
      </c>
      <c r="L62" s="53">
        <v>11.75</v>
      </c>
      <c r="M62" s="53">
        <v>0.05</v>
      </c>
      <c r="N62" s="53">
        <v>0.05</v>
      </c>
    </row>
    <row r="63" spans="1:14" ht="15" customHeight="1">
      <c r="A63" s="83">
        <v>839</v>
      </c>
      <c r="B63" s="83">
        <v>2000053874062</v>
      </c>
      <c r="C63" s="83">
        <v>925</v>
      </c>
      <c r="D63" s="83">
        <v>2000053874080</v>
      </c>
      <c r="E63" s="46" t="s">
        <v>220</v>
      </c>
      <c r="F63" s="179"/>
      <c r="G63" s="50">
        <v>0</v>
      </c>
      <c r="H63" s="51">
        <v>2.88</v>
      </c>
      <c r="I63" s="51">
        <v>1.28</v>
      </c>
      <c r="J63" s="51">
        <v>1.28</v>
      </c>
      <c r="K63" s="52">
        <v>0</v>
      </c>
      <c r="L63" s="53">
        <v>403.23</v>
      </c>
      <c r="M63" s="53">
        <v>0.05</v>
      </c>
      <c r="N63" s="53">
        <v>0.05</v>
      </c>
    </row>
    <row r="64" spans="1:14" ht="15" customHeight="1">
      <c r="A64" s="83">
        <v>505</v>
      </c>
      <c r="B64" s="83">
        <v>2000053874105</v>
      </c>
      <c r="C64" s="83">
        <v>521</v>
      </c>
      <c r="D64" s="83">
        <v>2000053874123</v>
      </c>
      <c r="E64" s="46" t="s">
        <v>221</v>
      </c>
      <c r="F64" s="179"/>
      <c r="G64" s="50">
        <v>0</v>
      </c>
      <c r="H64" s="51">
        <v>4.32</v>
      </c>
      <c r="I64" s="51">
        <v>1.19</v>
      </c>
      <c r="J64" s="51">
        <v>1.19</v>
      </c>
      <c r="K64" s="52">
        <v>0</v>
      </c>
      <c r="L64" s="53">
        <v>590.34</v>
      </c>
      <c r="M64" s="53">
        <v>0.05</v>
      </c>
      <c r="N64" s="53">
        <v>0.05</v>
      </c>
    </row>
    <row r="65" spans="1:14" ht="15" customHeight="1">
      <c r="A65" s="83">
        <v>840</v>
      </c>
      <c r="B65" s="83">
        <v>2000051011929</v>
      </c>
      <c r="C65" s="83">
        <v>930</v>
      </c>
      <c r="D65" s="83">
        <v>2000051034322</v>
      </c>
      <c r="E65" s="46" t="s">
        <v>222</v>
      </c>
      <c r="F65" s="179"/>
      <c r="G65" s="50">
        <v>0</v>
      </c>
      <c r="H65" s="51">
        <v>74.430000000000007</v>
      </c>
      <c r="I65" s="51">
        <v>0.9</v>
      </c>
      <c r="J65" s="51">
        <v>0.9</v>
      </c>
      <c r="K65" s="52">
        <v>0</v>
      </c>
      <c r="L65" s="53">
        <v>3721.7</v>
      </c>
      <c r="M65" s="53">
        <v>0.05</v>
      </c>
      <c r="N65" s="53">
        <v>0.05</v>
      </c>
    </row>
    <row r="66" spans="1:14" ht="15" customHeight="1">
      <c r="A66" s="83">
        <v>7393</v>
      </c>
      <c r="B66" s="83">
        <v>7393</v>
      </c>
      <c r="C66" s="83">
        <v>7390</v>
      </c>
      <c r="D66" s="83">
        <v>7390</v>
      </c>
      <c r="E66" s="46" t="s">
        <v>223</v>
      </c>
      <c r="F66" s="179">
        <v>1</v>
      </c>
      <c r="G66" s="50">
        <v>0.90200000000000002</v>
      </c>
      <c r="H66" s="51">
        <v>1015.35</v>
      </c>
      <c r="I66" s="51">
        <v>0.99</v>
      </c>
      <c r="J66" s="51">
        <v>0.99</v>
      </c>
      <c r="K66" s="52">
        <v>0</v>
      </c>
      <c r="L66" s="53">
        <v>546.72</v>
      </c>
      <c r="M66" s="53">
        <v>0.05</v>
      </c>
      <c r="N66" s="53">
        <v>0.05</v>
      </c>
    </row>
    <row r="67" spans="1:14" ht="15" customHeight="1">
      <c r="A67" s="83">
        <v>7394</v>
      </c>
      <c r="B67" s="83">
        <v>7394</v>
      </c>
      <c r="C67" s="83">
        <v>7391</v>
      </c>
      <c r="D67" s="83">
        <v>7391</v>
      </c>
      <c r="E67" s="46" t="s">
        <v>224</v>
      </c>
      <c r="F67" s="179">
        <v>1</v>
      </c>
      <c r="G67" s="50">
        <v>0</v>
      </c>
      <c r="H67" s="51">
        <v>1013.18</v>
      </c>
      <c r="I67" s="51">
        <v>1.1200000000000001</v>
      </c>
      <c r="J67" s="51">
        <v>1.1200000000000001</v>
      </c>
      <c r="K67" s="52">
        <v>0</v>
      </c>
      <c r="L67" s="53">
        <v>548.88</v>
      </c>
      <c r="M67" s="53">
        <v>0.05</v>
      </c>
      <c r="N67" s="53">
        <v>0.05</v>
      </c>
    </row>
    <row r="68" spans="1:14" ht="15" customHeight="1">
      <c r="A68" s="83">
        <v>844</v>
      </c>
      <c r="B68" s="83">
        <v>2000027491213</v>
      </c>
      <c r="C68" s="83">
        <v>917</v>
      </c>
      <c r="D68" s="83">
        <v>2000050932697</v>
      </c>
      <c r="E68" s="46" t="s">
        <v>225</v>
      </c>
      <c r="F68" s="179"/>
      <c r="G68" s="50">
        <v>0</v>
      </c>
      <c r="H68" s="51">
        <v>25.3</v>
      </c>
      <c r="I68" s="51">
        <v>0.88</v>
      </c>
      <c r="J68" s="51">
        <v>0.88</v>
      </c>
      <c r="K68" s="52">
        <v>0</v>
      </c>
      <c r="L68" s="53">
        <v>1771.02</v>
      </c>
      <c r="M68" s="53">
        <v>0.05</v>
      </c>
      <c r="N68" s="53">
        <v>0.05</v>
      </c>
    </row>
    <row r="69" spans="1:14" ht="15" customHeight="1">
      <c r="A69" s="83">
        <v>844</v>
      </c>
      <c r="B69" s="83">
        <v>2000050044320</v>
      </c>
      <c r="C69" s="83">
        <v>917</v>
      </c>
      <c r="D69" s="83">
        <v>2000051079954</v>
      </c>
      <c r="E69" s="46" t="s">
        <v>226</v>
      </c>
      <c r="F69" s="179"/>
      <c r="G69" s="50">
        <v>0</v>
      </c>
      <c r="H69" s="51">
        <v>24.5</v>
      </c>
      <c r="I69" s="51">
        <v>0.86</v>
      </c>
      <c r="J69" s="51">
        <v>0.86</v>
      </c>
      <c r="K69" s="52">
        <v>0</v>
      </c>
      <c r="L69" s="53">
        <v>514.4</v>
      </c>
      <c r="M69" s="53">
        <v>0.05</v>
      </c>
      <c r="N69" s="53">
        <v>0.05</v>
      </c>
    </row>
    <row r="70" spans="1:14" ht="15" customHeight="1">
      <c r="A70" s="83">
        <v>844</v>
      </c>
      <c r="B70" s="83">
        <v>2000052468930</v>
      </c>
      <c r="C70" s="83">
        <v>917</v>
      </c>
      <c r="D70" s="83">
        <v>2000052231228</v>
      </c>
      <c r="E70" s="46" t="s">
        <v>227</v>
      </c>
      <c r="F70" s="179"/>
      <c r="G70" s="50">
        <v>0</v>
      </c>
      <c r="H70" s="51">
        <v>2.2999999999999998</v>
      </c>
      <c r="I70" s="51">
        <v>0.87</v>
      </c>
      <c r="J70" s="51">
        <v>0.87</v>
      </c>
      <c r="K70" s="52">
        <v>0</v>
      </c>
      <c r="L70" s="53">
        <v>0</v>
      </c>
      <c r="M70" s="53">
        <v>0</v>
      </c>
      <c r="N70" s="53">
        <v>0</v>
      </c>
    </row>
    <row r="71" spans="1:14" ht="15" customHeight="1">
      <c r="A71" s="83">
        <v>845</v>
      </c>
      <c r="B71" s="83">
        <v>2000050437959</v>
      </c>
      <c r="C71" s="83"/>
      <c r="D71" s="83"/>
      <c r="E71" s="46" t="s">
        <v>228</v>
      </c>
      <c r="F71" s="179">
        <v>2</v>
      </c>
      <c r="G71" s="50">
        <v>0</v>
      </c>
      <c r="H71" s="51">
        <v>12154.24</v>
      </c>
      <c r="I71" s="51">
        <v>2.2799999999999998</v>
      </c>
      <c r="J71" s="51">
        <v>2.2799999999999998</v>
      </c>
      <c r="K71" s="52">
        <v>0</v>
      </c>
      <c r="L71" s="53">
        <v>0</v>
      </c>
      <c r="M71" s="53">
        <v>0</v>
      </c>
      <c r="N71" s="53">
        <v>0</v>
      </c>
    </row>
    <row r="72" spans="1:14" ht="15" customHeight="1">
      <c r="A72" s="83">
        <v>846</v>
      </c>
      <c r="B72" s="83">
        <v>2000050552457</v>
      </c>
      <c r="C72" s="83">
        <v>927</v>
      </c>
      <c r="D72" s="83">
        <v>2000050570312</v>
      </c>
      <c r="E72" s="46" t="s">
        <v>229</v>
      </c>
      <c r="F72" s="179"/>
      <c r="G72" s="50">
        <v>1.5820000000000001</v>
      </c>
      <c r="H72" s="51">
        <v>4.87</v>
      </c>
      <c r="I72" s="51">
        <v>0.85</v>
      </c>
      <c r="J72" s="51">
        <v>0.85</v>
      </c>
      <c r="K72" s="52">
        <v>0</v>
      </c>
      <c r="L72" s="53">
        <v>243.33</v>
      </c>
      <c r="M72" s="53">
        <v>0.05</v>
      </c>
      <c r="N72" s="53">
        <v>0.05</v>
      </c>
    </row>
    <row r="73" spans="1:14" ht="15" customHeight="1">
      <c r="A73" s="83">
        <v>847</v>
      </c>
      <c r="B73" s="83">
        <v>2000050662007</v>
      </c>
      <c r="C73" s="83">
        <v>928</v>
      </c>
      <c r="D73" s="83">
        <v>2000050662016</v>
      </c>
      <c r="E73" s="46" t="s">
        <v>230</v>
      </c>
      <c r="F73" s="179">
        <v>2</v>
      </c>
      <c r="G73" s="50">
        <v>0</v>
      </c>
      <c r="H73" s="51">
        <v>6644.73</v>
      </c>
      <c r="I73" s="51">
        <v>1</v>
      </c>
      <c r="J73" s="51">
        <v>1</v>
      </c>
      <c r="K73" s="52">
        <v>0</v>
      </c>
      <c r="L73" s="53">
        <v>604.98</v>
      </c>
      <c r="M73" s="53">
        <v>0.05</v>
      </c>
      <c r="N73" s="53">
        <v>0.05</v>
      </c>
    </row>
    <row r="74" spans="1:14" ht="15" customHeight="1">
      <c r="A74" s="83">
        <v>849</v>
      </c>
      <c r="B74" s="83">
        <v>2000052866920</v>
      </c>
      <c r="C74" s="83"/>
      <c r="D74" s="83"/>
      <c r="E74" s="46" t="s">
        <v>231</v>
      </c>
      <c r="F74" s="179">
        <v>2</v>
      </c>
      <c r="G74" s="50">
        <v>0</v>
      </c>
      <c r="H74" s="51">
        <v>12949.97</v>
      </c>
      <c r="I74" s="51">
        <v>3.66</v>
      </c>
      <c r="J74" s="51">
        <v>3.66</v>
      </c>
      <c r="K74" s="52">
        <v>0</v>
      </c>
      <c r="L74" s="53">
        <v>0</v>
      </c>
      <c r="M74" s="53">
        <v>0</v>
      </c>
      <c r="N74" s="53">
        <v>0</v>
      </c>
    </row>
    <row r="75" spans="1:14" ht="15" customHeight="1">
      <c r="A75" s="83">
        <v>851</v>
      </c>
      <c r="B75" s="83">
        <v>2000051336018</v>
      </c>
      <c r="C75" s="83"/>
      <c r="D75" s="83"/>
      <c r="E75" s="46" t="s">
        <v>232</v>
      </c>
      <c r="F75" s="179">
        <v>2</v>
      </c>
      <c r="G75" s="50">
        <v>0</v>
      </c>
      <c r="H75" s="51">
        <v>7932.53</v>
      </c>
      <c r="I75" s="51">
        <v>2.12</v>
      </c>
      <c r="J75" s="51">
        <v>2.12</v>
      </c>
      <c r="K75" s="52">
        <v>0</v>
      </c>
      <c r="L75" s="53">
        <v>0</v>
      </c>
      <c r="M75" s="53">
        <v>0</v>
      </c>
      <c r="N75" s="53">
        <v>0</v>
      </c>
    </row>
    <row r="76" spans="1:14" ht="15" customHeight="1">
      <c r="A76" s="83">
        <v>853</v>
      </c>
      <c r="B76" s="83">
        <v>2000052659600</v>
      </c>
      <c r="C76" s="83">
        <v>938</v>
      </c>
      <c r="D76" s="83">
        <v>2000052659585</v>
      </c>
      <c r="E76" s="46" t="s">
        <v>233</v>
      </c>
      <c r="F76" s="179">
        <v>1</v>
      </c>
      <c r="G76" s="50">
        <v>0</v>
      </c>
      <c r="H76" s="51">
        <v>1309.45</v>
      </c>
      <c r="I76" s="51">
        <v>0.85</v>
      </c>
      <c r="J76" s="51">
        <v>0.85</v>
      </c>
      <c r="K76" s="52">
        <v>0</v>
      </c>
      <c r="L76" s="53">
        <v>0</v>
      </c>
      <c r="M76" s="53">
        <v>0</v>
      </c>
      <c r="N76" s="53">
        <v>0</v>
      </c>
    </row>
    <row r="77" spans="1:14" ht="15" customHeight="1">
      <c r="A77" s="83">
        <v>855</v>
      </c>
      <c r="B77" s="83">
        <v>2000050276556</v>
      </c>
      <c r="C77" s="83"/>
      <c r="D77" s="83"/>
      <c r="E77" s="46" t="s">
        <v>234</v>
      </c>
      <c r="F77" s="179">
        <v>2</v>
      </c>
      <c r="G77" s="50">
        <v>0.41499999999999998</v>
      </c>
      <c r="H77" s="51">
        <v>7123.11</v>
      </c>
      <c r="I77" s="51">
        <v>1.34</v>
      </c>
      <c r="J77" s="51">
        <v>1.34</v>
      </c>
      <c r="K77" s="52">
        <v>0</v>
      </c>
      <c r="L77" s="53">
        <v>0</v>
      </c>
      <c r="M77" s="53">
        <v>0</v>
      </c>
      <c r="N77" s="53">
        <v>0</v>
      </c>
    </row>
    <row r="78" spans="1:14" ht="15" customHeight="1">
      <c r="A78" s="83">
        <v>856</v>
      </c>
      <c r="B78" s="83">
        <v>2000054315483</v>
      </c>
      <c r="C78" s="83"/>
      <c r="D78" s="83"/>
      <c r="E78" s="46" t="s">
        <v>235</v>
      </c>
      <c r="F78" s="179">
        <v>3</v>
      </c>
      <c r="G78" s="50">
        <v>0</v>
      </c>
      <c r="H78" s="51">
        <v>18108.490000000002</v>
      </c>
      <c r="I78" s="51">
        <v>1.88</v>
      </c>
      <c r="J78" s="51">
        <v>1.88</v>
      </c>
      <c r="K78" s="52">
        <v>0</v>
      </c>
      <c r="L78" s="53">
        <v>0</v>
      </c>
      <c r="M78" s="53">
        <v>0</v>
      </c>
      <c r="N78" s="53">
        <v>0</v>
      </c>
    </row>
    <row r="79" spans="1:14" ht="15" customHeight="1">
      <c r="A79" s="83">
        <v>857</v>
      </c>
      <c r="B79" s="83">
        <v>2000054359392</v>
      </c>
      <c r="C79" s="83"/>
      <c r="D79" s="83"/>
      <c r="E79" s="46" t="s">
        <v>236</v>
      </c>
      <c r="F79" s="179">
        <v>3</v>
      </c>
      <c r="G79" s="50">
        <v>0</v>
      </c>
      <c r="H79" s="51">
        <v>17870.93</v>
      </c>
      <c r="I79" s="51">
        <v>2.0499999999999998</v>
      </c>
      <c r="J79" s="51">
        <v>2.0499999999999998</v>
      </c>
      <c r="K79" s="52">
        <v>0</v>
      </c>
      <c r="L79" s="53">
        <v>0</v>
      </c>
      <c r="M79" s="53">
        <v>0</v>
      </c>
      <c r="N79" s="53">
        <v>0</v>
      </c>
    </row>
    <row r="80" spans="1:14" ht="15" customHeight="1">
      <c r="A80" s="83">
        <v>858</v>
      </c>
      <c r="B80" s="83">
        <v>2000051445019</v>
      </c>
      <c r="C80" s="83">
        <v>921</v>
      </c>
      <c r="D80" s="83">
        <v>2000051445143</v>
      </c>
      <c r="E80" s="46" t="s">
        <v>237</v>
      </c>
      <c r="F80" s="179"/>
      <c r="G80" s="50">
        <v>0.25</v>
      </c>
      <c r="H80" s="51">
        <v>4.92</v>
      </c>
      <c r="I80" s="51">
        <v>1.1499999999999999</v>
      </c>
      <c r="J80" s="51">
        <v>1.1499999999999999</v>
      </c>
      <c r="K80" s="52">
        <v>0</v>
      </c>
      <c r="L80" s="53">
        <v>541.92999999999995</v>
      </c>
      <c r="M80" s="53">
        <v>0.05</v>
      </c>
      <c r="N80" s="53">
        <v>0.05</v>
      </c>
    </row>
    <row r="81" spans="1:14" ht="15" customHeight="1">
      <c r="A81" s="83">
        <v>859</v>
      </c>
      <c r="B81" s="83">
        <v>2000054431783</v>
      </c>
      <c r="C81" s="83">
        <v>922</v>
      </c>
      <c r="D81" s="83">
        <v>2000054431792</v>
      </c>
      <c r="E81" s="46" t="s">
        <v>238</v>
      </c>
      <c r="F81" s="179"/>
      <c r="G81" s="50">
        <v>0</v>
      </c>
      <c r="H81" s="51">
        <v>16.010000000000002</v>
      </c>
      <c r="I81" s="51">
        <v>0.85</v>
      </c>
      <c r="J81" s="51">
        <v>0.85</v>
      </c>
      <c r="K81" s="52">
        <v>0</v>
      </c>
      <c r="L81" s="53">
        <v>320.22000000000003</v>
      </c>
      <c r="M81" s="53">
        <v>0.05</v>
      </c>
      <c r="N81" s="53">
        <v>0.05</v>
      </c>
    </row>
    <row r="82" spans="1:14" ht="15" customHeight="1">
      <c r="A82" s="83">
        <v>860</v>
      </c>
      <c r="B82" s="83">
        <v>2000054674344</v>
      </c>
      <c r="C82" s="83">
        <v>939</v>
      </c>
      <c r="D82" s="83">
        <v>2000054674353</v>
      </c>
      <c r="E82" s="46" t="s">
        <v>239</v>
      </c>
      <c r="F82" s="179"/>
      <c r="G82" s="50">
        <v>0</v>
      </c>
      <c r="H82" s="51">
        <v>297.83</v>
      </c>
      <c r="I82" s="51">
        <v>1.3</v>
      </c>
      <c r="J82" s="51">
        <v>1.3</v>
      </c>
      <c r="K82" s="52">
        <v>0</v>
      </c>
      <c r="L82" s="53">
        <v>3309.17</v>
      </c>
      <c r="M82" s="53">
        <v>0.05</v>
      </c>
      <c r="N82" s="53">
        <v>0.05</v>
      </c>
    </row>
    <row r="83" spans="1:14" ht="15" customHeight="1">
      <c r="A83" s="83">
        <v>7303</v>
      </c>
      <c r="B83" s="83">
        <v>7303</v>
      </c>
      <c r="C83" s="83"/>
      <c r="D83" s="83"/>
      <c r="E83" s="46" t="s">
        <v>240</v>
      </c>
      <c r="F83" s="179">
        <v>3</v>
      </c>
      <c r="G83" s="50">
        <v>0.21299999999999999</v>
      </c>
      <c r="H83" s="51">
        <v>17543.849999999999</v>
      </c>
      <c r="I83" s="51">
        <v>3.43</v>
      </c>
      <c r="J83" s="51">
        <v>3.43</v>
      </c>
      <c r="K83" s="52">
        <v>0</v>
      </c>
      <c r="L83" s="53">
        <v>0</v>
      </c>
      <c r="M83" s="53">
        <v>0</v>
      </c>
      <c r="N83" s="53">
        <v>0</v>
      </c>
    </row>
    <row r="84" spans="1:14" ht="15" customHeight="1">
      <c r="A84" s="83">
        <v>863</v>
      </c>
      <c r="B84" s="83">
        <v>2000055109274</v>
      </c>
      <c r="C84" s="83">
        <v>941</v>
      </c>
      <c r="D84" s="83">
        <v>2000055109283</v>
      </c>
      <c r="E84" s="46" t="s">
        <v>241</v>
      </c>
      <c r="F84" s="179">
        <v>1</v>
      </c>
      <c r="G84" s="50">
        <v>0</v>
      </c>
      <c r="H84" s="51">
        <v>1007.36</v>
      </c>
      <c r="I84" s="51">
        <v>4.4000000000000004</v>
      </c>
      <c r="J84" s="51">
        <v>4.4000000000000004</v>
      </c>
      <c r="K84" s="52">
        <v>0</v>
      </c>
      <c r="L84" s="53">
        <v>388.24</v>
      </c>
      <c r="M84" s="53">
        <v>0.05</v>
      </c>
      <c r="N84" s="53">
        <v>0.05</v>
      </c>
    </row>
    <row r="85" spans="1:14" ht="15" customHeight="1">
      <c r="A85" s="83">
        <v>852</v>
      </c>
      <c r="B85" s="83">
        <v>2000055132440</v>
      </c>
      <c r="C85" s="83">
        <v>926</v>
      </c>
      <c r="D85" s="83">
        <v>2000055132450</v>
      </c>
      <c r="E85" s="46" t="s">
        <v>242</v>
      </c>
      <c r="F85" s="179"/>
      <c r="G85" s="50">
        <v>0</v>
      </c>
      <c r="H85" s="51">
        <v>3.85</v>
      </c>
      <c r="I85" s="51">
        <v>1.48</v>
      </c>
      <c r="J85" s="51">
        <v>1.48</v>
      </c>
      <c r="K85" s="52">
        <v>0</v>
      </c>
      <c r="L85" s="53">
        <v>385.16</v>
      </c>
      <c r="M85" s="53">
        <v>0.05</v>
      </c>
      <c r="N85" s="53">
        <v>0.05</v>
      </c>
    </row>
    <row r="86" spans="1:14" ht="15" customHeight="1">
      <c r="A86" s="83">
        <v>862</v>
      </c>
      <c r="B86" s="83">
        <v>2000055138985</v>
      </c>
      <c r="C86" s="83">
        <v>940</v>
      </c>
      <c r="D86" s="83">
        <v>2000055138762</v>
      </c>
      <c r="E86" s="46" t="s">
        <v>243</v>
      </c>
      <c r="F86" s="179"/>
      <c r="G86" s="50">
        <v>0</v>
      </c>
      <c r="H86" s="51">
        <v>1.55</v>
      </c>
      <c r="I86" s="51">
        <v>1.44</v>
      </c>
      <c r="J86" s="51">
        <v>1.44</v>
      </c>
      <c r="K86" s="52">
        <v>0</v>
      </c>
      <c r="L86" s="53">
        <v>387.46</v>
      </c>
      <c r="M86" s="53">
        <v>0.05</v>
      </c>
      <c r="N86" s="53">
        <v>0.05</v>
      </c>
    </row>
    <row r="87" spans="1:14" ht="15" customHeight="1">
      <c r="A87" s="83">
        <v>864</v>
      </c>
      <c r="B87" s="83">
        <v>2000055125815</v>
      </c>
      <c r="C87" s="83">
        <v>942</v>
      </c>
      <c r="D87" s="83">
        <v>2000055125824</v>
      </c>
      <c r="E87" s="46" t="s">
        <v>244</v>
      </c>
      <c r="F87" s="179"/>
      <c r="G87" s="50">
        <v>0.22600000000000001</v>
      </c>
      <c r="H87" s="51">
        <v>8.57</v>
      </c>
      <c r="I87" s="51">
        <v>1.82</v>
      </c>
      <c r="J87" s="51">
        <v>1.82</v>
      </c>
      <c r="K87" s="52">
        <v>0</v>
      </c>
      <c r="L87" s="53">
        <v>771.29</v>
      </c>
      <c r="M87" s="53">
        <v>0.05</v>
      </c>
      <c r="N87" s="53">
        <v>0.05</v>
      </c>
    </row>
    <row r="88" spans="1:14" ht="15" customHeight="1">
      <c r="A88" s="83">
        <v>865</v>
      </c>
      <c r="B88" s="83">
        <v>2000055125842</v>
      </c>
      <c r="C88" s="83">
        <v>943</v>
      </c>
      <c r="D88" s="83">
        <v>2000055125833</v>
      </c>
      <c r="E88" s="46" t="s">
        <v>245</v>
      </c>
      <c r="F88" s="179"/>
      <c r="G88" s="50">
        <v>0.22600000000000001</v>
      </c>
      <c r="H88" s="51">
        <v>3.79</v>
      </c>
      <c r="I88" s="51">
        <v>2.37</v>
      </c>
      <c r="J88" s="51">
        <v>2.37</v>
      </c>
      <c r="K88" s="52">
        <v>0</v>
      </c>
      <c r="L88" s="53">
        <v>1137.76</v>
      </c>
      <c r="M88" s="53">
        <v>0.05</v>
      </c>
      <c r="N88" s="53">
        <v>0.05</v>
      </c>
    </row>
    <row r="89" spans="1:14" ht="15" customHeight="1">
      <c r="A89" s="83">
        <v>866</v>
      </c>
      <c r="B89" s="83">
        <v>2000055213940</v>
      </c>
      <c r="C89" s="83">
        <v>944</v>
      </c>
      <c r="D89" s="83">
        <v>2000055213969</v>
      </c>
      <c r="E89" s="46" t="s">
        <v>246</v>
      </c>
      <c r="F89" s="179">
        <v>1</v>
      </c>
      <c r="G89" s="50">
        <v>0.22600000000000001</v>
      </c>
      <c r="H89" s="51">
        <v>1008.39</v>
      </c>
      <c r="I89" s="51">
        <v>2.4300000000000002</v>
      </c>
      <c r="J89" s="51">
        <v>2.4300000000000002</v>
      </c>
      <c r="K89" s="52">
        <v>0</v>
      </c>
      <c r="L89" s="53">
        <v>540.62</v>
      </c>
      <c r="M89" s="53">
        <v>0.05</v>
      </c>
      <c r="N89" s="53">
        <v>0.05</v>
      </c>
    </row>
    <row r="90" spans="1:14" ht="15" customHeight="1">
      <c r="A90" s="83">
        <v>861</v>
      </c>
      <c r="B90" s="83">
        <v>2000055029502</v>
      </c>
      <c r="C90" s="83"/>
      <c r="D90" s="83"/>
      <c r="E90" s="46" t="s">
        <v>247</v>
      </c>
      <c r="F90" s="179">
        <v>4</v>
      </c>
      <c r="G90" s="50">
        <v>0</v>
      </c>
      <c r="H90" s="51">
        <v>72488.97</v>
      </c>
      <c r="I90" s="51">
        <v>2.4900000000000002</v>
      </c>
      <c r="J90" s="51">
        <v>2.4900000000000002</v>
      </c>
      <c r="K90" s="52">
        <v>0</v>
      </c>
      <c r="L90" s="53">
        <v>0</v>
      </c>
      <c r="M90" s="53">
        <v>0</v>
      </c>
      <c r="N90" s="53">
        <v>0</v>
      </c>
    </row>
    <row r="91" spans="1:14" ht="15" customHeight="1">
      <c r="A91" s="83">
        <v>861</v>
      </c>
      <c r="B91" s="83">
        <v>2000055029511</v>
      </c>
      <c r="C91" s="83"/>
      <c r="D91" s="83"/>
      <c r="E91" s="46" t="s">
        <v>248</v>
      </c>
      <c r="F91" s="179"/>
      <c r="G91" s="50">
        <v>0</v>
      </c>
      <c r="H91" s="51">
        <v>133.32</v>
      </c>
      <c r="I91" s="51">
        <v>2.37</v>
      </c>
      <c r="J91" s="51">
        <v>2.37</v>
      </c>
      <c r="K91" s="52">
        <v>0</v>
      </c>
      <c r="L91" s="53">
        <v>0</v>
      </c>
      <c r="M91" s="53">
        <v>0</v>
      </c>
      <c r="N91" s="53">
        <v>0</v>
      </c>
    </row>
    <row r="92" spans="1:14" ht="15" customHeight="1">
      <c r="A92" s="83">
        <v>861</v>
      </c>
      <c r="B92" s="83">
        <v>2000055029520</v>
      </c>
      <c r="C92" s="83"/>
      <c r="D92" s="83"/>
      <c r="E92" s="46" t="s">
        <v>249</v>
      </c>
      <c r="F92" s="179"/>
      <c r="G92" s="50">
        <v>0</v>
      </c>
      <c r="H92" s="51">
        <v>133.32</v>
      </c>
      <c r="I92" s="51">
        <v>2.2000000000000002</v>
      </c>
      <c r="J92" s="51">
        <v>2.2000000000000002</v>
      </c>
      <c r="K92" s="52">
        <v>0</v>
      </c>
      <c r="L92" s="53">
        <v>0</v>
      </c>
      <c r="M92" s="53">
        <v>0</v>
      </c>
      <c r="N92" s="53">
        <v>0</v>
      </c>
    </row>
    <row r="93" spans="1:14" ht="15" customHeight="1">
      <c r="A93" s="83">
        <v>861</v>
      </c>
      <c r="B93" s="83">
        <v>2000055029530</v>
      </c>
      <c r="C93" s="83"/>
      <c r="D93" s="83"/>
      <c r="E93" s="46" t="s">
        <v>250</v>
      </c>
      <c r="F93" s="179"/>
      <c r="G93" s="50">
        <v>0</v>
      </c>
      <c r="H93" s="51">
        <v>133.32</v>
      </c>
      <c r="I93" s="51">
        <v>2.35</v>
      </c>
      <c r="J93" s="51">
        <v>2.35</v>
      </c>
      <c r="K93" s="52">
        <v>0</v>
      </c>
      <c r="L93" s="53">
        <v>0</v>
      </c>
      <c r="M93" s="53">
        <v>0</v>
      </c>
      <c r="N93" s="53">
        <v>0</v>
      </c>
    </row>
    <row r="94" spans="1:14" ht="15" customHeight="1">
      <c r="A94" s="83">
        <v>861</v>
      </c>
      <c r="B94" s="83">
        <v>2000055029549</v>
      </c>
      <c r="C94" s="83"/>
      <c r="D94" s="83"/>
      <c r="E94" s="46" t="s">
        <v>251</v>
      </c>
      <c r="F94" s="179"/>
      <c r="G94" s="50">
        <v>0</v>
      </c>
      <c r="H94" s="51">
        <v>133.32</v>
      </c>
      <c r="I94" s="51">
        <v>2.41</v>
      </c>
      <c r="J94" s="51">
        <v>2.41</v>
      </c>
      <c r="K94" s="52">
        <v>0</v>
      </c>
      <c r="L94" s="53">
        <v>0</v>
      </c>
      <c r="M94" s="53">
        <v>0</v>
      </c>
      <c r="N94" s="53">
        <v>0</v>
      </c>
    </row>
    <row r="95" spans="1:14" ht="15" customHeight="1">
      <c r="A95" s="83">
        <v>861</v>
      </c>
      <c r="B95" s="83">
        <v>2000055029558</v>
      </c>
      <c r="C95" s="83"/>
      <c r="D95" s="83"/>
      <c r="E95" s="46" t="s">
        <v>252</v>
      </c>
      <c r="F95" s="179"/>
      <c r="G95" s="50">
        <v>0</v>
      </c>
      <c r="H95" s="51">
        <v>133.32</v>
      </c>
      <c r="I95" s="51">
        <v>2.19</v>
      </c>
      <c r="J95" s="51">
        <v>2.19</v>
      </c>
      <c r="K95" s="52">
        <v>0</v>
      </c>
      <c r="L95" s="53">
        <v>0</v>
      </c>
      <c r="M95" s="53">
        <v>0</v>
      </c>
      <c r="N95" s="53">
        <v>0</v>
      </c>
    </row>
    <row r="96" spans="1:14" ht="15" customHeight="1">
      <c r="A96" s="83">
        <v>7096</v>
      </c>
      <c r="B96" s="83">
        <v>7096</v>
      </c>
      <c r="C96" s="83">
        <v>7081</v>
      </c>
      <c r="D96" s="83">
        <v>7081</v>
      </c>
      <c r="E96" s="46" t="s">
        <v>253</v>
      </c>
      <c r="F96" s="179">
        <v>4</v>
      </c>
      <c r="G96" s="50">
        <v>0</v>
      </c>
      <c r="H96" s="51">
        <v>80820.2</v>
      </c>
      <c r="I96" s="51">
        <v>2.3199999999999998</v>
      </c>
      <c r="J96" s="51">
        <v>2.3199999999999998</v>
      </c>
      <c r="K96" s="52">
        <v>0</v>
      </c>
      <c r="L96" s="53">
        <v>9228.27</v>
      </c>
      <c r="M96" s="53">
        <v>0.05</v>
      </c>
      <c r="N96" s="53">
        <v>0.05</v>
      </c>
    </row>
    <row r="97" spans="1:14" ht="15" customHeight="1">
      <c r="A97" s="83"/>
      <c r="B97" s="83"/>
      <c r="C97" s="83">
        <v>7095</v>
      </c>
      <c r="D97" s="83">
        <v>7095</v>
      </c>
      <c r="E97" s="46" t="s">
        <v>254</v>
      </c>
      <c r="F97" s="179"/>
      <c r="G97" s="50">
        <v>0</v>
      </c>
      <c r="H97" s="51">
        <v>0</v>
      </c>
      <c r="I97" s="51">
        <v>0</v>
      </c>
      <c r="J97" s="51">
        <v>0</v>
      </c>
      <c r="K97" s="52">
        <v>0</v>
      </c>
      <c r="L97" s="53">
        <v>6683.95</v>
      </c>
      <c r="M97" s="53">
        <v>0.05</v>
      </c>
      <c r="N97" s="53">
        <v>0.05</v>
      </c>
    </row>
    <row r="98" spans="1:14" ht="15" customHeight="1">
      <c r="A98" s="83">
        <v>7098</v>
      </c>
      <c r="B98" s="83">
        <v>7098</v>
      </c>
      <c r="C98" s="83"/>
      <c r="D98" s="83"/>
      <c r="E98" s="46" t="s">
        <v>255</v>
      </c>
      <c r="F98" s="179"/>
      <c r="G98" s="50">
        <v>0</v>
      </c>
      <c r="H98" s="51">
        <v>11.79</v>
      </c>
      <c r="I98" s="51">
        <v>2.52</v>
      </c>
      <c r="J98" s="51">
        <v>2.52</v>
      </c>
      <c r="K98" s="52">
        <v>0</v>
      </c>
      <c r="L98" s="53">
        <v>0</v>
      </c>
      <c r="M98" s="53">
        <v>0</v>
      </c>
      <c r="N98" s="53">
        <v>0</v>
      </c>
    </row>
    <row r="99" spans="1:14" ht="15" customHeight="1">
      <c r="A99" s="83">
        <v>7097</v>
      </c>
      <c r="B99" s="83">
        <v>7097</v>
      </c>
      <c r="C99" s="83"/>
      <c r="D99" s="83"/>
      <c r="E99" s="46" t="s">
        <v>256</v>
      </c>
      <c r="F99" s="179"/>
      <c r="G99" s="50">
        <v>0</v>
      </c>
      <c r="H99" s="51">
        <v>26841.439999999999</v>
      </c>
      <c r="I99" s="51">
        <v>2.1800000000000002</v>
      </c>
      <c r="J99" s="51">
        <v>2.1800000000000002</v>
      </c>
      <c r="K99" s="52">
        <v>0</v>
      </c>
      <c r="L99" s="53">
        <v>0</v>
      </c>
      <c r="M99" s="53">
        <v>0</v>
      </c>
      <c r="N99" s="53">
        <v>0</v>
      </c>
    </row>
    <row r="100" spans="1:14" ht="15" customHeight="1">
      <c r="A100" s="83">
        <v>833</v>
      </c>
      <c r="B100" s="83">
        <v>2000051300396</v>
      </c>
      <c r="C100" s="83"/>
      <c r="D100" s="83"/>
      <c r="E100" s="46" t="s">
        <v>257</v>
      </c>
      <c r="F100" s="179">
        <v>4</v>
      </c>
      <c r="G100" s="50">
        <v>0</v>
      </c>
      <c r="H100" s="51">
        <v>81464.06</v>
      </c>
      <c r="I100" s="51">
        <v>1.97</v>
      </c>
      <c r="J100" s="51">
        <v>1.97</v>
      </c>
      <c r="K100" s="52">
        <v>0</v>
      </c>
      <c r="L100" s="53">
        <v>0</v>
      </c>
      <c r="M100" s="53">
        <v>0</v>
      </c>
      <c r="N100" s="53">
        <v>0</v>
      </c>
    </row>
    <row r="101" spans="1:14" ht="15" customHeight="1">
      <c r="A101" s="83">
        <v>867</v>
      </c>
      <c r="B101" s="83">
        <v>2000055426205</v>
      </c>
      <c r="C101" s="83">
        <v>946</v>
      </c>
      <c r="D101" s="83">
        <v>2000055426214</v>
      </c>
      <c r="E101" s="46" t="s">
        <v>258</v>
      </c>
      <c r="F101" s="179"/>
      <c r="G101" s="50">
        <v>0</v>
      </c>
      <c r="H101" s="51">
        <v>5.56</v>
      </c>
      <c r="I101" s="51">
        <v>1.44</v>
      </c>
      <c r="J101" s="51">
        <v>1.44</v>
      </c>
      <c r="K101" s="52">
        <v>0</v>
      </c>
      <c r="L101" s="53">
        <v>555.89</v>
      </c>
      <c r="M101" s="53">
        <v>0.05</v>
      </c>
      <c r="N101" s="53">
        <v>0.05</v>
      </c>
    </row>
    <row r="102" spans="1:14" ht="15" customHeight="1">
      <c r="A102" s="83">
        <v>868</v>
      </c>
      <c r="B102" s="83">
        <v>2000055426232</v>
      </c>
      <c r="C102" s="83">
        <v>947</v>
      </c>
      <c r="D102" s="83">
        <v>2000055426241</v>
      </c>
      <c r="E102" s="46" t="s">
        <v>259</v>
      </c>
      <c r="F102" s="179"/>
      <c r="G102" s="50">
        <v>0</v>
      </c>
      <c r="H102" s="51">
        <v>12.64</v>
      </c>
      <c r="I102" s="51">
        <v>1.51</v>
      </c>
      <c r="J102" s="51">
        <v>1.51</v>
      </c>
      <c r="K102" s="52">
        <v>0</v>
      </c>
      <c r="L102" s="53">
        <v>1264.01</v>
      </c>
      <c r="M102" s="53">
        <v>0.05</v>
      </c>
      <c r="N102" s="53">
        <v>0.05</v>
      </c>
    </row>
    <row r="103" spans="1:14" ht="15" customHeight="1">
      <c r="A103" s="83">
        <v>7484</v>
      </c>
      <c r="B103" s="83">
        <v>7484</v>
      </c>
      <c r="C103" s="83">
        <v>7485</v>
      </c>
      <c r="D103" s="83">
        <v>7485</v>
      </c>
      <c r="E103" s="46" t="s">
        <v>260</v>
      </c>
      <c r="F103" s="179"/>
      <c r="G103" s="50">
        <v>0</v>
      </c>
      <c r="H103" s="51">
        <v>3.78</v>
      </c>
      <c r="I103" s="51">
        <v>1.98</v>
      </c>
      <c r="J103" s="51">
        <v>1.98</v>
      </c>
      <c r="K103" s="52">
        <v>0</v>
      </c>
      <c r="L103" s="53">
        <v>907.21</v>
      </c>
      <c r="M103" s="53">
        <v>0.05</v>
      </c>
      <c r="N103" s="53">
        <v>0.05</v>
      </c>
    </row>
    <row r="104" spans="1:14" ht="15" customHeight="1">
      <c r="A104" s="83">
        <v>870</v>
      </c>
      <c r="B104" s="83">
        <v>2000055580574</v>
      </c>
      <c r="C104" s="83">
        <v>949</v>
      </c>
      <c r="D104" s="83">
        <v>2000055580583</v>
      </c>
      <c r="E104" s="46" t="s">
        <v>261</v>
      </c>
      <c r="F104" s="179"/>
      <c r="G104" s="50">
        <v>0</v>
      </c>
      <c r="H104" s="51">
        <v>6.42</v>
      </c>
      <c r="I104" s="51">
        <v>1.55</v>
      </c>
      <c r="J104" s="51">
        <v>1.55</v>
      </c>
      <c r="K104" s="52">
        <v>0</v>
      </c>
      <c r="L104" s="53">
        <v>898.99</v>
      </c>
      <c r="M104" s="53">
        <v>0.05</v>
      </c>
      <c r="N104" s="53">
        <v>0.05</v>
      </c>
    </row>
    <row r="105" spans="1:14" ht="15" customHeight="1">
      <c r="A105" s="83">
        <v>872</v>
      </c>
      <c r="B105" s="83">
        <v>2000055580592</v>
      </c>
      <c r="C105" s="83">
        <v>611</v>
      </c>
      <c r="D105" s="83">
        <v>2000055580608</v>
      </c>
      <c r="E105" s="46" t="s">
        <v>262</v>
      </c>
      <c r="F105" s="179"/>
      <c r="G105" s="50">
        <v>0</v>
      </c>
      <c r="H105" s="51">
        <v>9.1999999999999993</v>
      </c>
      <c r="I105" s="51">
        <v>1.17</v>
      </c>
      <c r="J105" s="51">
        <v>1.17</v>
      </c>
      <c r="K105" s="52">
        <v>0</v>
      </c>
      <c r="L105" s="53">
        <v>552.24</v>
      </c>
      <c r="M105" s="53">
        <v>0.05</v>
      </c>
      <c r="N105" s="53">
        <v>0.05</v>
      </c>
    </row>
    <row r="106" spans="1:14" ht="15" customHeight="1">
      <c r="A106" s="83">
        <v>873</v>
      </c>
      <c r="B106" s="83">
        <v>2000055582785</v>
      </c>
      <c r="C106" s="83">
        <v>612</v>
      </c>
      <c r="D106" s="83">
        <v>2000055582794</v>
      </c>
      <c r="E106" s="46" t="s">
        <v>263</v>
      </c>
      <c r="F106" s="179"/>
      <c r="G106" s="50">
        <v>0.22600000000000001</v>
      </c>
      <c r="H106" s="51">
        <v>9.01</v>
      </c>
      <c r="I106" s="51">
        <v>2.91</v>
      </c>
      <c r="J106" s="51">
        <v>2.91</v>
      </c>
      <c r="K106" s="52">
        <v>0</v>
      </c>
      <c r="L106" s="53">
        <v>1802.71</v>
      </c>
      <c r="M106" s="53">
        <v>0.05</v>
      </c>
      <c r="N106" s="53">
        <v>0.05</v>
      </c>
    </row>
    <row r="107" spans="1:14" ht="15" customHeight="1">
      <c r="A107" s="83">
        <v>874</v>
      </c>
      <c r="B107" s="83">
        <v>2000055634982</v>
      </c>
      <c r="C107" s="83">
        <v>613</v>
      </c>
      <c r="D107" s="83">
        <v>2000055634991</v>
      </c>
      <c r="E107" s="46" t="s">
        <v>264</v>
      </c>
      <c r="F107" s="179"/>
      <c r="G107" s="50">
        <v>0</v>
      </c>
      <c r="H107" s="51">
        <v>5.79</v>
      </c>
      <c r="I107" s="51">
        <v>1.69</v>
      </c>
      <c r="J107" s="51">
        <v>1.69</v>
      </c>
      <c r="K107" s="52">
        <v>0</v>
      </c>
      <c r="L107" s="53">
        <v>579.36</v>
      </c>
      <c r="M107" s="53">
        <v>0.05</v>
      </c>
      <c r="N107" s="53">
        <v>0.05</v>
      </c>
    </row>
    <row r="108" spans="1:14" ht="15" customHeight="1">
      <c r="A108" s="83">
        <v>875</v>
      </c>
      <c r="B108" s="83">
        <v>2000055643198</v>
      </c>
      <c r="C108" s="83">
        <v>614</v>
      </c>
      <c r="D108" s="83">
        <v>2000055643203</v>
      </c>
      <c r="E108" s="46" t="s">
        <v>265</v>
      </c>
      <c r="F108" s="179"/>
      <c r="G108" s="50">
        <v>0.22700000000000001</v>
      </c>
      <c r="H108" s="51">
        <v>4.29</v>
      </c>
      <c r="I108" s="51">
        <v>2.4700000000000002</v>
      </c>
      <c r="J108" s="51">
        <v>2.4700000000000002</v>
      </c>
      <c r="K108" s="52">
        <v>0</v>
      </c>
      <c r="L108" s="53">
        <v>557.16</v>
      </c>
      <c r="M108" s="53">
        <v>0.05</v>
      </c>
      <c r="N108" s="53">
        <v>0.05</v>
      </c>
    </row>
    <row r="109" spans="1:14" ht="15" customHeight="1">
      <c r="A109" s="83">
        <v>705</v>
      </c>
      <c r="B109" s="83">
        <v>2000051981890</v>
      </c>
      <c r="C109" s="83"/>
      <c r="D109" s="83"/>
      <c r="E109" s="46" t="s">
        <v>266</v>
      </c>
      <c r="F109" s="179">
        <v>3</v>
      </c>
      <c r="G109" s="50">
        <v>0</v>
      </c>
      <c r="H109" s="51">
        <v>17810.5</v>
      </c>
      <c r="I109" s="51">
        <v>2.14</v>
      </c>
      <c r="J109" s="51">
        <v>2.14</v>
      </c>
      <c r="K109" s="52">
        <v>0</v>
      </c>
      <c r="L109" s="53">
        <v>0</v>
      </c>
      <c r="M109" s="53">
        <v>0</v>
      </c>
      <c r="N109" s="53">
        <v>0</v>
      </c>
    </row>
    <row r="110" spans="1:14" ht="15" customHeight="1">
      <c r="A110" s="83">
        <v>876</v>
      </c>
      <c r="B110" s="83">
        <v>2000055872892</v>
      </c>
      <c r="C110" s="83">
        <v>615</v>
      </c>
      <c r="D110" s="83">
        <v>2000055872917</v>
      </c>
      <c r="E110" s="46" t="s">
        <v>267</v>
      </c>
      <c r="F110" s="179"/>
      <c r="G110" s="50">
        <v>0.22600000000000001</v>
      </c>
      <c r="H110" s="51">
        <v>5.58</v>
      </c>
      <c r="I110" s="51">
        <v>1.95</v>
      </c>
      <c r="J110" s="51">
        <v>1.95</v>
      </c>
      <c r="K110" s="52">
        <v>0</v>
      </c>
      <c r="L110" s="53">
        <v>1338.32</v>
      </c>
      <c r="M110" s="53">
        <v>0.05</v>
      </c>
      <c r="N110" s="53">
        <v>0.05</v>
      </c>
    </row>
    <row r="111" spans="1:14" ht="15" customHeight="1">
      <c r="A111" s="83">
        <v>877</v>
      </c>
      <c r="B111" s="83">
        <v>2000055600255</v>
      </c>
      <c r="C111" s="83">
        <v>616</v>
      </c>
      <c r="D111" s="83">
        <v>2000055600291</v>
      </c>
      <c r="E111" s="46" t="s">
        <v>268</v>
      </c>
      <c r="F111" s="179"/>
      <c r="G111" s="50">
        <v>0</v>
      </c>
      <c r="H111" s="51">
        <v>21.83</v>
      </c>
      <c r="I111" s="51">
        <v>1.17</v>
      </c>
      <c r="J111" s="51">
        <v>1.17</v>
      </c>
      <c r="K111" s="52">
        <v>0</v>
      </c>
      <c r="L111" s="53">
        <v>1025.79</v>
      </c>
      <c r="M111" s="53">
        <v>0.05</v>
      </c>
      <c r="N111" s="53">
        <v>0.05</v>
      </c>
    </row>
    <row r="112" spans="1:14" ht="15" customHeight="1">
      <c r="A112" s="83">
        <v>878</v>
      </c>
      <c r="B112" s="83">
        <v>2000055600194</v>
      </c>
      <c r="C112" s="83">
        <v>617</v>
      </c>
      <c r="D112" s="83">
        <v>2000055600200</v>
      </c>
      <c r="E112" s="46" t="s">
        <v>269</v>
      </c>
      <c r="F112" s="179"/>
      <c r="G112" s="50">
        <v>0.221</v>
      </c>
      <c r="H112" s="51">
        <v>17.63</v>
      </c>
      <c r="I112" s="51">
        <v>1.28</v>
      </c>
      <c r="J112" s="51">
        <v>1.28</v>
      </c>
      <c r="K112" s="52">
        <v>0</v>
      </c>
      <c r="L112" s="53">
        <v>994.16</v>
      </c>
      <c r="M112" s="53">
        <v>0.05</v>
      </c>
      <c r="N112" s="53">
        <v>0.05</v>
      </c>
    </row>
    <row r="113" spans="1:14" ht="15" customHeight="1">
      <c r="A113" s="83">
        <v>880</v>
      </c>
      <c r="B113" s="83">
        <v>2000055918093</v>
      </c>
      <c r="C113" s="83">
        <v>619</v>
      </c>
      <c r="D113" s="83">
        <v>2000055918109</v>
      </c>
      <c r="E113" s="46" t="s">
        <v>270</v>
      </c>
      <c r="F113" s="179"/>
      <c r="G113" s="50">
        <v>0</v>
      </c>
      <c r="H113" s="51">
        <v>4.6399999999999997</v>
      </c>
      <c r="I113" s="51">
        <v>1.28</v>
      </c>
      <c r="J113" s="51">
        <v>1.28</v>
      </c>
      <c r="K113" s="52">
        <v>0</v>
      </c>
      <c r="L113" s="53">
        <v>556.80999999999995</v>
      </c>
      <c r="M113" s="53">
        <v>0.05</v>
      </c>
      <c r="N113" s="53">
        <v>0.05</v>
      </c>
    </row>
    <row r="114" spans="1:14" ht="15" customHeight="1">
      <c r="A114" s="83">
        <v>881</v>
      </c>
      <c r="B114" s="83">
        <v>2000055969256</v>
      </c>
      <c r="C114" s="83">
        <v>620</v>
      </c>
      <c r="D114" s="83">
        <v>2000055969265</v>
      </c>
      <c r="E114" s="46" t="s">
        <v>271</v>
      </c>
      <c r="F114" s="179"/>
      <c r="G114" s="50">
        <v>1.254</v>
      </c>
      <c r="H114" s="51">
        <v>5.62</v>
      </c>
      <c r="I114" s="51">
        <v>1.94</v>
      </c>
      <c r="J114" s="51">
        <v>1.94</v>
      </c>
      <c r="K114" s="52">
        <v>0</v>
      </c>
      <c r="L114" s="53">
        <v>1124.67</v>
      </c>
      <c r="M114" s="53">
        <v>0.05</v>
      </c>
      <c r="N114" s="53">
        <v>0.05</v>
      </c>
    </row>
    <row r="115" spans="1:14" ht="15" customHeight="1">
      <c r="A115" s="83">
        <v>882</v>
      </c>
      <c r="B115" s="83">
        <v>2000055600352</v>
      </c>
      <c r="C115" s="83">
        <v>621</v>
      </c>
      <c r="D115" s="83">
        <v>2000055600399</v>
      </c>
      <c r="E115" s="46" t="s">
        <v>272</v>
      </c>
      <c r="F115" s="179"/>
      <c r="G115" s="50">
        <v>0</v>
      </c>
      <c r="H115" s="51">
        <v>5.56</v>
      </c>
      <c r="I115" s="51">
        <v>1.4</v>
      </c>
      <c r="J115" s="51">
        <v>1.4</v>
      </c>
      <c r="K115" s="52">
        <v>0</v>
      </c>
      <c r="L115" s="53">
        <v>555.89</v>
      </c>
      <c r="M115" s="53">
        <v>0.05</v>
      </c>
      <c r="N115" s="53">
        <v>0.05</v>
      </c>
    </row>
    <row r="116" spans="1:14" ht="15" customHeight="1">
      <c r="A116" s="83">
        <v>883</v>
      </c>
      <c r="B116" s="83">
        <v>2000055582767</v>
      </c>
      <c r="C116" s="83">
        <v>622</v>
      </c>
      <c r="D116" s="83">
        <v>2000055582776</v>
      </c>
      <c r="E116" s="46" t="s">
        <v>273</v>
      </c>
      <c r="F116" s="179"/>
      <c r="G116" s="50">
        <v>0</v>
      </c>
      <c r="H116" s="51">
        <v>24.68</v>
      </c>
      <c r="I116" s="51">
        <v>1.48</v>
      </c>
      <c r="J116" s="51">
        <v>1.48</v>
      </c>
      <c r="K116" s="52">
        <v>0</v>
      </c>
      <c r="L116" s="53">
        <v>2468.4699999999998</v>
      </c>
      <c r="M116" s="53">
        <v>0.05</v>
      </c>
      <c r="N116" s="53">
        <v>0.05</v>
      </c>
    </row>
    <row r="117" spans="1:14" ht="15" customHeight="1">
      <c r="A117" s="83">
        <v>884</v>
      </c>
      <c r="B117" s="83">
        <v>2000056041495</v>
      </c>
      <c r="C117" s="83">
        <v>623</v>
      </c>
      <c r="D117" s="83">
        <v>2000056041510</v>
      </c>
      <c r="E117" s="46" t="s">
        <v>274</v>
      </c>
      <c r="F117" s="179"/>
      <c r="G117" s="50">
        <v>0.61299999999999999</v>
      </c>
      <c r="H117" s="51">
        <v>27.24</v>
      </c>
      <c r="I117" s="51">
        <v>1.3</v>
      </c>
      <c r="J117" s="51">
        <v>1.3</v>
      </c>
      <c r="K117" s="52">
        <v>0</v>
      </c>
      <c r="L117" s="53">
        <v>4766.75</v>
      </c>
      <c r="M117" s="53">
        <v>0.05</v>
      </c>
      <c r="N117" s="53">
        <v>0.05</v>
      </c>
    </row>
    <row r="118" spans="1:14" ht="15" customHeight="1">
      <c r="A118" s="83">
        <v>349</v>
      </c>
      <c r="B118" s="83">
        <v>2000056041500</v>
      </c>
      <c r="C118" s="83">
        <v>504</v>
      </c>
      <c r="D118" s="83">
        <v>2000056041529</v>
      </c>
      <c r="E118" s="46" t="s">
        <v>275</v>
      </c>
      <c r="F118" s="179"/>
      <c r="G118" s="50">
        <v>0.61</v>
      </c>
      <c r="H118" s="51">
        <v>27.24</v>
      </c>
      <c r="I118" s="51">
        <v>1.49</v>
      </c>
      <c r="J118" s="51">
        <v>1.49</v>
      </c>
      <c r="K118" s="52">
        <v>0</v>
      </c>
      <c r="L118" s="53">
        <v>4766.75</v>
      </c>
      <c r="M118" s="53">
        <v>0.05</v>
      </c>
      <c r="N118" s="53">
        <v>0.05</v>
      </c>
    </row>
    <row r="119" spans="1:14" ht="15" customHeight="1">
      <c r="A119" s="83">
        <v>885</v>
      </c>
      <c r="B119" s="83">
        <v>2000055916254</v>
      </c>
      <c r="C119" s="83">
        <v>624</v>
      </c>
      <c r="D119" s="83">
        <v>2000055916263</v>
      </c>
      <c r="E119" s="46" t="s">
        <v>276</v>
      </c>
      <c r="F119" s="179"/>
      <c r="G119" s="50">
        <v>0</v>
      </c>
      <c r="H119" s="51">
        <v>5.25</v>
      </c>
      <c r="I119" s="51">
        <v>1.93</v>
      </c>
      <c r="J119" s="51">
        <v>1.93</v>
      </c>
      <c r="K119" s="52">
        <v>0</v>
      </c>
      <c r="L119" s="53">
        <v>1575.38</v>
      </c>
      <c r="M119" s="53">
        <v>0.05</v>
      </c>
      <c r="N119" s="53">
        <v>0.05</v>
      </c>
    </row>
    <row r="120" spans="1:14" ht="15" customHeight="1">
      <c r="A120" s="83">
        <v>886</v>
      </c>
      <c r="B120" s="83">
        <v>2000055860113</v>
      </c>
      <c r="C120" s="83">
        <v>625</v>
      </c>
      <c r="D120" s="83">
        <v>2000055860122</v>
      </c>
      <c r="E120" s="46" t="s">
        <v>277</v>
      </c>
      <c r="F120" s="179"/>
      <c r="G120" s="50">
        <v>0.22600000000000001</v>
      </c>
      <c r="H120" s="51">
        <v>4.34</v>
      </c>
      <c r="I120" s="51">
        <v>2.4</v>
      </c>
      <c r="J120" s="51">
        <v>2.4</v>
      </c>
      <c r="K120" s="52">
        <v>0</v>
      </c>
      <c r="L120" s="53">
        <v>345.26</v>
      </c>
      <c r="M120" s="53">
        <v>0.05</v>
      </c>
      <c r="N120" s="53">
        <v>0.05</v>
      </c>
    </row>
    <row r="121" spans="1:14" ht="15" customHeight="1">
      <c r="A121" s="83">
        <v>888</v>
      </c>
      <c r="B121" s="83">
        <v>2000055899574</v>
      </c>
      <c r="C121" s="83">
        <v>627</v>
      </c>
      <c r="D121" s="83">
        <v>2000055899583</v>
      </c>
      <c r="E121" s="46" t="s">
        <v>278</v>
      </c>
      <c r="F121" s="179"/>
      <c r="G121" s="50">
        <v>0.22600000000000001</v>
      </c>
      <c r="H121" s="51">
        <v>2.94</v>
      </c>
      <c r="I121" s="51">
        <v>1.54</v>
      </c>
      <c r="J121" s="51">
        <v>1.54</v>
      </c>
      <c r="K121" s="52">
        <v>0</v>
      </c>
      <c r="L121" s="53">
        <v>558.51</v>
      </c>
      <c r="M121" s="53">
        <v>0.05</v>
      </c>
      <c r="N121" s="53">
        <v>0.05</v>
      </c>
    </row>
    <row r="122" spans="1:14" ht="15" customHeight="1">
      <c r="A122" s="83">
        <v>889</v>
      </c>
      <c r="B122" s="83">
        <v>2000055899529</v>
      </c>
      <c r="C122" s="83">
        <v>628</v>
      </c>
      <c r="D122" s="83">
        <v>2000055899538</v>
      </c>
      <c r="E122" s="46" t="s">
        <v>279</v>
      </c>
      <c r="F122" s="179"/>
      <c r="G122" s="50">
        <v>0</v>
      </c>
      <c r="H122" s="51">
        <v>30.91</v>
      </c>
      <c r="I122" s="51">
        <v>1.42</v>
      </c>
      <c r="J122" s="51">
        <v>1.42</v>
      </c>
      <c r="K122" s="52">
        <v>0</v>
      </c>
      <c r="L122" s="53">
        <v>3256.26</v>
      </c>
      <c r="M122" s="53">
        <v>0.05</v>
      </c>
      <c r="N122" s="53">
        <v>0.05</v>
      </c>
    </row>
    <row r="123" spans="1:14" ht="15" customHeight="1">
      <c r="A123" s="83">
        <v>890</v>
      </c>
      <c r="B123" s="83">
        <v>2000056041556</v>
      </c>
      <c r="C123" s="83">
        <v>629</v>
      </c>
      <c r="D123" s="83">
        <v>2000056041565</v>
      </c>
      <c r="E123" s="46" t="s">
        <v>280</v>
      </c>
      <c r="F123" s="179"/>
      <c r="G123" s="50">
        <v>0</v>
      </c>
      <c r="H123" s="51">
        <v>68.2</v>
      </c>
      <c r="I123" s="51">
        <v>1.27</v>
      </c>
      <c r="J123" s="51">
        <v>1.27</v>
      </c>
      <c r="K123" s="52">
        <v>0</v>
      </c>
      <c r="L123" s="53">
        <v>3450.06</v>
      </c>
      <c r="M123" s="53">
        <v>0.05</v>
      </c>
      <c r="N123" s="53">
        <v>0.05</v>
      </c>
    </row>
    <row r="124" spans="1:14" ht="15" customHeight="1">
      <c r="A124" s="83">
        <v>834</v>
      </c>
      <c r="B124" s="83" t="s">
        <v>281</v>
      </c>
      <c r="C124" s="83">
        <v>914</v>
      </c>
      <c r="D124" s="83" t="s">
        <v>282</v>
      </c>
      <c r="E124" s="46" t="s">
        <v>283</v>
      </c>
      <c r="F124" s="179">
        <v>4</v>
      </c>
      <c r="G124" s="50">
        <v>0</v>
      </c>
      <c r="H124" s="51">
        <v>77843.42</v>
      </c>
      <c r="I124" s="51">
        <v>2.58</v>
      </c>
      <c r="J124" s="51">
        <v>2.58</v>
      </c>
      <c r="K124" s="52">
        <v>0</v>
      </c>
      <c r="L124" s="53">
        <v>1640.9</v>
      </c>
      <c r="M124" s="53">
        <v>0.05</v>
      </c>
      <c r="N124" s="53">
        <v>0.05</v>
      </c>
    </row>
    <row r="125" spans="1:14" ht="38.549999999999997" customHeight="1">
      <c r="A125" s="83">
        <v>891</v>
      </c>
      <c r="B125" s="83">
        <v>2000056235458</v>
      </c>
      <c r="C125" s="83"/>
      <c r="D125" s="83"/>
      <c r="E125" s="46" t="s">
        <v>284</v>
      </c>
      <c r="F125" s="179">
        <v>2</v>
      </c>
      <c r="G125" s="50">
        <v>0</v>
      </c>
      <c r="H125" s="51">
        <v>10241.17</v>
      </c>
      <c r="I125" s="51">
        <v>3.45</v>
      </c>
      <c r="J125" s="51">
        <v>3.45</v>
      </c>
      <c r="K125" s="52">
        <v>0</v>
      </c>
      <c r="L125" s="53">
        <v>0</v>
      </c>
      <c r="M125" s="53">
        <v>0</v>
      </c>
      <c r="N125" s="53">
        <v>0</v>
      </c>
    </row>
    <row r="126" spans="1:14" ht="53.1" customHeight="1">
      <c r="A126" s="83">
        <v>892</v>
      </c>
      <c r="B126" s="83">
        <v>2000055582800</v>
      </c>
      <c r="C126" s="83">
        <v>630</v>
      </c>
      <c r="D126" s="83">
        <v>2000055582819</v>
      </c>
      <c r="E126" s="46" t="s">
        <v>285</v>
      </c>
      <c r="F126" s="179"/>
      <c r="G126" s="50">
        <v>0</v>
      </c>
      <c r="H126" s="51">
        <v>2.2400000000000002</v>
      </c>
      <c r="I126" s="51">
        <v>2.62</v>
      </c>
      <c r="J126" s="51">
        <v>2.62</v>
      </c>
      <c r="K126" s="52">
        <v>0</v>
      </c>
      <c r="L126" s="53">
        <v>559.21</v>
      </c>
      <c r="M126" s="53">
        <v>0.05</v>
      </c>
      <c r="N126" s="53">
        <v>0.05</v>
      </c>
    </row>
    <row r="127" spans="1:14" ht="15" customHeight="1">
      <c r="A127" s="83">
        <v>893</v>
      </c>
      <c r="B127" s="83">
        <v>2000056442147</v>
      </c>
      <c r="C127" s="83">
        <v>631</v>
      </c>
      <c r="D127" s="83">
        <v>2000056442156</v>
      </c>
      <c r="E127" s="46" t="s">
        <v>286</v>
      </c>
      <c r="F127" s="179"/>
      <c r="G127" s="50">
        <v>0</v>
      </c>
      <c r="H127" s="51">
        <v>4.1500000000000004</v>
      </c>
      <c r="I127" s="51">
        <v>1.38</v>
      </c>
      <c r="J127" s="51">
        <v>1.38</v>
      </c>
      <c r="K127" s="52">
        <v>0</v>
      </c>
      <c r="L127" s="53">
        <v>255.62</v>
      </c>
      <c r="M127" s="53">
        <v>0.05</v>
      </c>
      <c r="N127" s="53">
        <v>0.05</v>
      </c>
    </row>
    <row r="128" spans="1:14" ht="15" customHeight="1">
      <c r="A128" s="83">
        <v>894</v>
      </c>
      <c r="B128" s="83">
        <v>2000055894939</v>
      </c>
      <c r="C128" s="83">
        <v>632</v>
      </c>
      <c r="D128" s="83">
        <v>2000055894948</v>
      </c>
      <c r="E128" s="46" t="s">
        <v>287</v>
      </c>
      <c r="F128" s="179"/>
      <c r="G128" s="50">
        <v>0</v>
      </c>
      <c r="H128" s="51">
        <v>2.0699999999999998</v>
      </c>
      <c r="I128" s="51">
        <v>2.5</v>
      </c>
      <c r="J128" s="51">
        <v>2.5</v>
      </c>
      <c r="K128" s="52">
        <v>0</v>
      </c>
      <c r="L128" s="53">
        <v>559.38</v>
      </c>
      <c r="M128" s="53">
        <v>0.05</v>
      </c>
      <c r="N128" s="53">
        <v>0.05</v>
      </c>
    </row>
    <row r="129" spans="1:14" ht="15" customHeight="1">
      <c r="A129" s="83">
        <v>895</v>
      </c>
      <c r="B129" s="83">
        <v>2000055630116</v>
      </c>
      <c r="C129" s="83">
        <v>633</v>
      </c>
      <c r="D129" s="83">
        <v>2000055630125</v>
      </c>
      <c r="E129" s="46" t="s">
        <v>288</v>
      </c>
      <c r="F129" s="179"/>
      <c r="G129" s="50">
        <v>0</v>
      </c>
      <c r="H129" s="51">
        <v>6.08</v>
      </c>
      <c r="I129" s="51">
        <v>1.86</v>
      </c>
      <c r="J129" s="51">
        <v>1.86</v>
      </c>
      <c r="K129" s="52">
        <v>0</v>
      </c>
      <c r="L129" s="53">
        <v>382.93</v>
      </c>
      <c r="M129" s="53">
        <v>0.05</v>
      </c>
      <c r="N129" s="53">
        <v>0.05</v>
      </c>
    </row>
    <row r="130" spans="1:14" ht="15" customHeight="1">
      <c r="A130" s="83">
        <v>896</v>
      </c>
      <c r="B130" s="83">
        <v>2000055845773</v>
      </c>
      <c r="C130" s="83">
        <v>634</v>
      </c>
      <c r="D130" s="83">
        <v>2000055845782</v>
      </c>
      <c r="E130" s="46" t="s">
        <v>289</v>
      </c>
      <c r="F130" s="179"/>
      <c r="G130" s="50">
        <v>1.226</v>
      </c>
      <c r="H130" s="51">
        <v>3.28</v>
      </c>
      <c r="I130" s="51">
        <v>1.38</v>
      </c>
      <c r="J130" s="51">
        <v>1.38</v>
      </c>
      <c r="K130" s="52">
        <v>0</v>
      </c>
      <c r="L130" s="53">
        <v>385.73</v>
      </c>
      <c r="M130" s="53">
        <v>0.05</v>
      </c>
      <c r="N130" s="53">
        <v>0.05</v>
      </c>
    </row>
    <row r="131" spans="1:14" ht="15" customHeight="1">
      <c r="A131" s="83">
        <v>720</v>
      </c>
      <c r="B131" s="83">
        <v>2000055856970</v>
      </c>
      <c r="C131" s="83">
        <v>635</v>
      </c>
      <c r="D131" s="83">
        <v>2000055856989</v>
      </c>
      <c r="E131" s="46" t="s">
        <v>290</v>
      </c>
      <c r="F131" s="179"/>
      <c r="G131" s="50">
        <v>0</v>
      </c>
      <c r="H131" s="51">
        <v>9.0299999999999994</v>
      </c>
      <c r="I131" s="51">
        <v>3.75</v>
      </c>
      <c r="J131" s="51">
        <v>3.75</v>
      </c>
      <c r="K131" s="52">
        <v>0</v>
      </c>
      <c r="L131" s="53">
        <v>2709.29</v>
      </c>
      <c r="M131" s="53">
        <v>0.05</v>
      </c>
      <c r="N131" s="53">
        <v>0.05</v>
      </c>
    </row>
    <row r="132" spans="1:14" ht="15" customHeight="1">
      <c r="A132" s="83">
        <v>848</v>
      </c>
      <c r="B132" s="83">
        <v>2000056875315</v>
      </c>
      <c r="C132" s="83">
        <v>648</v>
      </c>
      <c r="D132" s="83">
        <v>2000056875324</v>
      </c>
      <c r="E132" s="46" t="s">
        <v>291</v>
      </c>
      <c r="F132" s="179"/>
      <c r="G132" s="50">
        <v>0.17100000000000001</v>
      </c>
      <c r="H132" s="51">
        <v>98.82</v>
      </c>
      <c r="I132" s="51">
        <v>0.89</v>
      </c>
      <c r="J132" s="51">
        <v>0.89</v>
      </c>
      <c r="K132" s="52">
        <v>0</v>
      </c>
      <c r="L132" s="53">
        <v>1242.3599999999999</v>
      </c>
      <c r="M132" s="53">
        <v>0.05</v>
      </c>
      <c r="N132" s="53">
        <v>0.05</v>
      </c>
    </row>
    <row r="133" spans="1:14" ht="15" customHeight="1">
      <c r="A133" s="83">
        <v>722</v>
      </c>
      <c r="B133" s="83">
        <v>2000027480851</v>
      </c>
      <c r="C133" s="83">
        <v>637</v>
      </c>
      <c r="D133" s="83" t="s">
        <v>292</v>
      </c>
      <c r="E133" s="46" t="s">
        <v>293</v>
      </c>
      <c r="F133" s="179">
        <v>1</v>
      </c>
      <c r="G133" s="50">
        <v>0</v>
      </c>
      <c r="H133" s="51">
        <v>2549.5700000000002</v>
      </c>
      <c r="I133" s="51">
        <v>0.85</v>
      </c>
      <c r="J133" s="51">
        <v>0.85</v>
      </c>
      <c r="K133" s="52">
        <v>0</v>
      </c>
      <c r="L133" s="53">
        <v>4262.3999999999996</v>
      </c>
      <c r="M133" s="53">
        <v>0.05</v>
      </c>
      <c r="N133" s="53">
        <v>0.05</v>
      </c>
    </row>
    <row r="134" spans="1:14" ht="15" customHeight="1">
      <c r="A134" s="83">
        <v>724</v>
      </c>
      <c r="B134" s="83">
        <v>2000055874997</v>
      </c>
      <c r="C134" s="83">
        <v>639</v>
      </c>
      <c r="D134" s="83">
        <v>2000055875003</v>
      </c>
      <c r="E134" s="46" t="s">
        <v>294</v>
      </c>
      <c r="F134" s="179"/>
      <c r="G134" s="50">
        <v>0</v>
      </c>
      <c r="H134" s="51">
        <v>36.020000000000003</v>
      </c>
      <c r="I134" s="51">
        <v>0.85</v>
      </c>
      <c r="J134" s="51">
        <v>0.85</v>
      </c>
      <c r="K134" s="52">
        <v>0</v>
      </c>
      <c r="L134" s="53">
        <v>2113.4499999999998</v>
      </c>
      <c r="M134" s="53">
        <v>0.05</v>
      </c>
      <c r="N134" s="53">
        <v>0.05</v>
      </c>
    </row>
    <row r="135" spans="1:14" ht="15" customHeight="1">
      <c r="A135" s="83">
        <v>725</v>
      </c>
      <c r="B135" s="83">
        <v>2000055996659</v>
      </c>
      <c r="C135" s="83">
        <v>640</v>
      </c>
      <c r="D135" s="83">
        <v>2000055996668</v>
      </c>
      <c r="E135" s="46" t="s">
        <v>295</v>
      </c>
      <c r="F135" s="179"/>
      <c r="G135" s="50">
        <v>0</v>
      </c>
      <c r="H135" s="51">
        <v>8.1999999999999993</v>
      </c>
      <c r="I135" s="51">
        <v>1.1399999999999999</v>
      </c>
      <c r="J135" s="51">
        <v>1.1399999999999999</v>
      </c>
      <c r="K135" s="52">
        <v>0</v>
      </c>
      <c r="L135" s="53">
        <v>553.25</v>
      </c>
      <c r="M135" s="53">
        <v>0.05</v>
      </c>
      <c r="N135" s="53">
        <v>0.05</v>
      </c>
    </row>
    <row r="136" spans="1:14" ht="15" customHeight="1">
      <c r="A136" s="83">
        <v>726</v>
      </c>
      <c r="B136" s="83">
        <v>2000055627860</v>
      </c>
      <c r="C136" s="83">
        <v>641</v>
      </c>
      <c r="D136" s="83">
        <v>2000055627888</v>
      </c>
      <c r="E136" s="46" t="s">
        <v>296</v>
      </c>
      <c r="F136" s="179"/>
      <c r="G136" s="50">
        <v>0.60899999999999999</v>
      </c>
      <c r="H136" s="51">
        <v>6.67</v>
      </c>
      <c r="I136" s="51">
        <v>1.22</v>
      </c>
      <c r="J136" s="51">
        <v>1.22</v>
      </c>
      <c r="K136" s="52">
        <v>0</v>
      </c>
      <c r="L136" s="53">
        <v>382.34</v>
      </c>
      <c r="M136" s="53">
        <v>0.05</v>
      </c>
      <c r="N136" s="53">
        <v>0.05</v>
      </c>
    </row>
    <row r="137" spans="1:14" ht="15" customHeight="1">
      <c r="A137" s="83">
        <v>727</v>
      </c>
      <c r="B137" s="83">
        <v>2000055899788</v>
      </c>
      <c r="C137" s="83">
        <v>642</v>
      </c>
      <c r="D137" s="83">
        <v>2000055899797</v>
      </c>
      <c r="E137" s="46" t="s">
        <v>297</v>
      </c>
      <c r="F137" s="179"/>
      <c r="G137" s="50">
        <v>0.222</v>
      </c>
      <c r="H137" s="51">
        <v>20.05</v>
      </c>
      <c r="I137" s="51">
        <v>1.23</v>
      </c>
      <c r="J137" s="51">
        <v>1.23</v>
      </c>
      <c r="K137" s="52">
        <v>0</v>
      </c>
      <c r="L137" s="53">
        <v>1222.83</v>
      </c>
      <c r="M137" s="53">
        <v>0.05</v>
      </c>
      <c r="N137" s="53">
        <v>0.05</v>
      </c>
    </row>
    <row r="138" spans="1:14" ht="15" customHeight="1">
      <c r="A138" s="83">
        <v>831</v>
      </c>
      <c r="B138" s="83">
        <v>2000055924005</v>
      </c>
      <c r="C138" s="83">
        <v>645</v>
      </c>
      <c r="D138" s="83">
        <v>2000055924014</v>
      </c>
      <c r="E138" s="46" t="s">
        <v>298</v>
      </c>
      <c r="F138" s="179"/>
      <c r="G138" s="50">
        <v>0</v>
      </c>
      <c r="H138" s="51">
        <v>29.23</v>
      </c>
      <c r="I138" s="51">
        <v>1.54</v>
      </c>
      <c r="J138" s="51">
        <v>1.54</v>
      </c>
      <c r="K138" s="52">
        <v>0</v>
      </c>
      <c r="L138" s="53">
        <v>2689.09</v>
      </c>
      <c r="M138" s="53">
        <v>0.05</v>
      </c>
      <c r="N138" s="53">
        <v>0.05</v>
      </c>
    </row>
    <row r="139" spans="1:14" ht="15" customHeight="1">
      <c r="A139" s="83">
        <v>832</v>
      </c>
      <c r="B139" s="83">
        <v>2000055878690</v>
      </c>
      <c r="C139" s="83">
        <v>646</v>
      </c>
      <c r="D139" s="83">
        <v>2000055878705</v>
      </c>
      <c r="E139" s="46" t="s">
        <v>299</v>
      </c>
      <c r="F139" s="179"/>
      <c r="G139" s="50">
        <v>0.22800000000000001</v>
      </c>
      <c r="H139" s="51">
        <v>5.04</v>
      </c>
      <c r="I139" s="51">
        <v>4.08</v>
      </c>
      <c r="J139" s="51">
        <v>4.08</v>
      </c>
      <c r="K139" s="52">
        <v>0</v>
      </c>
      <c r="L139" s="53">
        <v>1294.1300000000001</v>
      </c>
      <c r="M139" s="53">
        <v>0.05</v>
      </c>
      <c r="N139" s="53">
        <v>0.05</v>
      </c>
    </row>
    <row r="140" spans="1:14" ht="15" customHeight="1">
      <c r="A140" s="83" t="s">
        <v>300</v>
      </c>
      <c r="B140" s="83">
        <v>2000056762133</v>
      </c>
      <c r="C140" s="83" t="s">
        <v>301</v>
      </c>
      <c r="D140" s="83">
        <v>2000056762142</v>
      </c>
      <c r="E140" s="46" t="s">
        <v>302</v>
      </c>
      <c r="F140" s="179"/>
      <c r="G140" s="50">
        <v>0.20499999999999999</v>
      </c>
      <c r="H140" s="51">
        <v>15.65</v>
      </c>
      <c r="I140" s="51">
        <v>1.03</v>
      </c>
      <c r="J140" s="51">
        <v>1.03</v>
      </c>
      <c r="K140" s="52">
        <v>0</v>
      </c>
      <c r="L140" s="53">
        <v>1564.98</v>
      </c>
      <c r="M140" s="53">
        <v>0.05</v>
      </c>
      <c r="N140" s="53">
        <v>0.05</v>
      </c>
    </row>
    <row r="141" spans="1:14" ht="15" customHeight="1">
      <c r="A141" s="83">
        <v>850</v>
      </c>
      <c r="B141" s="83">
        <v>2000055901285</v>
      </c>
      <c r="C141" s="83">
        <v>649</v>
      </c>
      <c r="D141" s="83">
        <v>2000055901300</v>
      </c>
      <c r="E141" s="46" t="s">
        <v>303</v>
      </c>
      <c r="F141" s="179"/>
      <c r="G141" s="50">
        <v>0</v>
      </c>
      <c r="H141" s="51">
        <v>13.65</v>
      </c>
      <c r="I141" s="51">
        <v>1.1200000000000001</v>
      </c>
      <c r="J141" s="51">
        <v>1.1200000000000001</v>
      </c>
      <c r="K141" s="52">
        <v>0</v>
      </c>
      <c r="L141" s="53">
        <v>491.5</v>
      </c>
      <c r="M141" s="53">
        <v>0.05</v>
      </c>
      <c r="N141" s="53">
        <v>0.05</v>
      </c>
    </row>
    <row r="142" spans="1:14" ht="15" customHeight="1">
      <c r="A142" s="83">
        <v>661</v>
      </c>
      <c r="B142" s="83">
        <v>2000055901346</v>
      </c>
      <c r="C142" s="83">
        <v>911</v>
      </c>
      <c r="D142" s="83">
        <v>2000055901355</v>
      </c>
      <c r="E142" s="46" t="s">
        <v>304</v>
      </c>
      <c r="F142" s="179"/>
      <c r="G142" s="50">
        <v>0</v>
      </c>
      <c r="H142" s="51">
        <v>8.64</v>
      </c>
      <c r="I142" s="51">
        <v>1.21</v>
      </c>
      <c r="J142" s="51">
        <v>1.21</v>
      </c>
      <c r="K142" s="52">
        <v>0</v>
      </c>
      <c r="L142" s="53">
        <v>552.80999999999995</v>
      </c>
      <c r="M142" s="53">
        <v>0.05</v>
      </c>
      <c r="N142" s="53">
        <v>0.05</v>
      </c>
    </row>
    <row r="143" spans="1:14" ht="15" customHeight="1">
      <c r="A143" s="83">
        <v>662</v>
      </c>
      <c r="B143" s="83">
        <v>2000055899389</v>
      </c>
      <c r="C143" s="83">
        <v>912</v>
      </c>
      <c r="D143" s="83">
        <v>2000055899398</v>
      </c>
      <c r="E143" s="46" t="s">
        <v>305</v>
      </c>
      <c r="F143" s="179"/>
      <c r="G143" s="50">
        <v>0.22700000000000001</v>
      </c>
      <c r="H143" s="51">
        <v>10.78</v>
      </c>
      <c r="I143" s="51">
        <v>1.86</v>
      </c>
      <c r="J143" s="51">
        <v>1.86</v>
      </c>
      <c r="K143" s="52">
        <v>0</v>
      </c>
      <c r="L143" s="53">
        <v>1724.76</v>
      </c>
      <c r="M143" s="53">
        <v>0.05</v>
      </c>
      <c r="N143" s="53">
        <v>0.05</v>
      </c>
    </row>
    <row r="144" spans="1:14" ht="15" customHeight="1">
      <c r="A144" s="83">
        <v>452</v>
      </c>
      <c r="B144" s="83">
        <v>2000056479100</v>
      </c>
      <c r="C144" s="83">
        <v>952</v>
      </c>
      <c r="D144" s="83">
        <v>2000056479110</v>
      </c>
      <c r="E144" s="46" t="s">
        <v>306</v>
      </c>
      <c r="F144" s="179"/>
      <c r="G144" s="50">
        <v>0.20699999999999999</v>
      </c>
      <c r="H144" s="51">
        <v>33.229999999999997</v>
      </c>
      <c r="I144" s="51">
        <v>1.33</v>
      </c>
      <c r="J144" s="51">
        <v>1.33</v>
      </c>
      <c r="K144" s="52">
        <v>0</v>
      </c>
      <c r="L144" s="53">
        <v>2953.52</v>
      </c>
      <c r="M144" s="53">
        <v>0.05</v>
      </c>
      <c r="N144" s="53">
        <v>0.05</v>
      </c>
    </row>
    <row r="145" spans="1:14" ht="15" customHeight="1">
      <c r="A145" s="83">
        <v>663</v>
      </c>
      <c r="B145" s="83">
        <v>2000055858718</v>
      </c>
      <c r="C145" s="83">
        <v>913</v>
      </c>
      <c r="D145" s="83">
        <v>2000055858727</v>
      </c>
      <c r="E145" s="46" t="s">
        <v>307</v>
      </c>
      <c r="F145" s="179"/>
      <c r="G145" s="50">
        <v>0.22800000000000001</v>
      </c>
      <c r="H145" s="51">
        <v>5.28</v>
      </c>
      <c r="I145" s="51">
        <v>1.86</v>
      </c>
      <c r="J145" s="51">
        <v>1.86</v>
      </c>
      <c r="K145" s="52">
        <v>0</v>
      </c>
      <c r="L145" s="53">
        <v>1160.95</v>
      </c>
      <c r="M145" s="53">
        <v>0.05</v>
      </c>
      <c r="N145" s="53">
        <v>0.05</v>
      </c>
    </row>
    <row r="146" spans="1:14" ht="15" customHeight="1">
      <c r="A146" s="83" t="s">
        <v>308</v>
      </c>
      <c r="B146" s="83">
        <v>2000056951250</v>
      </c>
      <c r="C146" s="83" t="s">
        <v>309</v>
      </c>
      <c r="D146" s="83">
        <v>2000056951269</v>
      </c>
      <c r="E146" s="46" t="s">
        <v>310</v>
      </c>
      <c r="F146" s="179"/>
      <c r="G146" s="50">
        <v>0</v>
      </c>
      <c r="H146" s="51">
        <v>1156.19</v>
      </c>
      <c r="I146" s="51">
        <v>0.98</v>
      </c>
      <c r="J146" s="51">
        <v>0.98</v>
      </c>
      <c r="K146" s="52">
        <v>0</v>
      </c>
      <c r="L146" s="53">
        <v>10672.55</v>
      </c>
      <c r="M146" s="53">
        <v>0.05</v>
      </c>
      <c r="N146" s="53">
        <v>0.05</v>
      </c>
    </row>
    <row r="147" spans="1:14" ht="15" customHeight="1">
      <c r="A147" s="83">
        <v>458</v>
      </c>
      <c r="B147" s="83">
        <v>2000056277271</v>
      </c>
      <c r="C147" s="83">
        <v>958</v>
      </c>
      <c r="D147" s="83">
        <v>2000056277280</v>
      </c>
      <c r="E147" s="46" t="s">
        <v>311</v>
      </c>
      <c r="F147" s="179"/>
      <c r="G147" s="50">
        <v>0</v>
      </c>
      <c r="H147" s="51">
        <v>16.25</v>
      </c>
      <c r="I147" s="51">
        <v>1.48</v>
      </c>
      <c r="J147" s="51">
        <v>1.48</v>
      </c>
      <c r="K147" s="52">
        <v>0</v>
      </c>
      <c r="L147" s="53">
        <v>545.19000000000005</v>
      </c>
      <c r="M147" s="53">
        <v>0.05</v>
      </c>
      <c r="N147" s="53">
        <v>0.05</v>
      </c>
    </row>
    <row r="148" spans="1:14" ht="15" customHeight="1">
      <c r="A148" s="83">
        <v>596</v>
      </c>
      <c r="B148" s="83">
        <v>2000056113290</v>
      </c>
      <c r="C148" s="83">
        <v>626</v>
      </c>
      <c r="D148" s="83">
        <v>2000056113323</v>
      </c>
      <c r="E148" s="46" t="s">
        <v>312</v>
      </c>
      <c r="F148" s="179"/>
      <c r="G148" s="50">
        <v>0.82</v>
      </c>
      <c r="H148" s="51">
        <v>5.56</v>
      </c>
      <c r="I148" s="51">
        <v>1.49</v>
      </c>
      <c r="J148" s="51">
        <v>1.49</v>
      </c>
      <c r="K148" s="52">
        <v>0</v>
      </c>
      <c r="L148" s="53">
        <v>555.89</v>
      </c>
      <c r="M148" s="53">
        <v>0.05</v>
      </c>
      <c r="N148" s="53">
        <v>0.05</v>
      </c>
    </row>
    <row r="149" spans="1:14" ht="15" customHeight="1">
      <c r="A149" s="83">
        <v>597</v>
      </c>
      <c r="B149" s="83">
        <v>2000056188505</v>
      </c>
      <c r="C149" s="83">
        <v>607</v>
      </c>
      <c r="D149" s="83">
        <v>2000056212628</v>
      </c>
      <c r="E149" s="46" t="s">
        <v>313</v>
      </c>
      <c r="F149" s="179"/>
      <c r="G149" s="50">
        <v>0</v>
      </c>
      <c r="H149" s="51">
        <v>6.11</v>
      </c>
      <c r="I149" s="51">
        <v>1.88</v>
      </c>
      <c r="J149" s="51">
        <v>1.88</v>
      </c>
      <c r="K149" s="52">
        <v>0</v>
      </c>
      <c r="L149" s="53">
        <v>555.34</v>
      </c>
      <c r="M149" s="53">
        <v>0.05</v>
      </c>
      <c r="N149" s="53">
        <v>0.05</v>
      </c>
    </row>
    <row r="150" spans="1:14" ht="15" customHeight="1">
      <c r="A150" s="83">
        <v>665</v>
      </c>
      <c r="B150" s="83">
        <v>2000055924023</v>
      </c>
      <c r="C150" s="83">
        <v>915</v>
      </c>
      <c r="D150" s="83">
        <v>2000055924032</v>
      </c>
      <c r="E150" s="46" t="s">
        <v>314</v>
      </c>
      <c r="F150" s="179"/>
      <c r="G150" s="50">
        <v>0</v>
      </c>
      <c r="H150" s="51">
        <v>27.73</v>
      </c>
      <c r="I150" s="51">
        <v>1.53</v>
      </c>
      <c r="J150" s="51">
        <v>1.53</v>
      </c>
      <c r="K150" s="52">
        <v>0</v>
      </c>
      <c r="L150" s="53">
        <v>1552.9</v>
      </c>
      <c r="M150" s="53">
        <v>0.05</v>
      </c>
      <c r="N150" s="53">
        <v>0.05</v>
      </c>
    </row>
    <row r="151" spans="1:14" ht="15" customHeight="1">
      <c r="A151" s="83">
        <v>598</v>
      </c>
      <c r="B151" s="83">
        <v>2000056127229</v>
      </c>
      <c r="C151" s="83">
        <v>608</v>
      </c>
      <c r="D151" s="83">
        <v>2000056127292</v>
      </c>
      <c r="E151" s="46" t="s">
        <v>315</v>
      </c>
      <c r="F151" s="179"/>
      <c r="G151" s="50">
        <v>0.21</v>
      </c>
      <c r="H151" s="51">
        <v>9.49</v>
      </c>
      <c r="I151" s="51">
        <v>2.83</v>
      </c>
      <c r="J151" s="51">
        <v>2.83</v>
      </c>
      <c r="K151" s="52">
        <v>0</v>
      </c>
      <c r="L151" s="53">
        <v>2106.21</v>
      </c>
      <c r="M151" s="53">
        <v>0.05</v>
      </c>
      <c r="N151" s="53">
        <v>0.05</v>
      </c>
    </row>
    <row r="152" spans="1:14" ht="15" customHeight="1">
      <c r="A152" s="83">
        <v>459</v>
      </c>
      <c r="B152" s="83">
        <v>2000056455252</v>
      </c>
      <c r="C152" s="83">
        <v>959</v>
      </c>
      <c r="D152" s="83">
        <v>2000056455270</v>
      </c>
      <c r="E152" s="46" t="s">
        <v>316</v>
      </c>
      <c r="F152" s="179"/>
      <c r="G152" s="50">
        <v>0.22500000000000001</v>
      </c>
      <c r="H152" s="51">
        <v>8.14</v>
      </c>
      <c r="I152" s="51">
        <v>1.32</v>
      </c>
      <c r="J152" s="51">
        <v>1.32</v>
      </c>
      <c r="K152" s="52">
        <v>0</v>
      </c>
      <c r="L152" s="53">
        <v>553.30999999999995</v>
      </c>
      <c r="M152" s="53">
        <v>0.05</v>
      </c>
      <c r="N152" s="53">
        <v>0.05</v>
      </c>
    </row>
    <row r="153" spans="1:14" ht="15" customHeight="1">
      <c r="A153" s="83">
        <v>599</v>
      </c>
      <c r="B153" s="83">
        <v>2000056021300</v>
      </c>
      <c r="C153" s="83">
        <v>609</v>
      </c>
      <c r="D153" s="83">
        <v>2000056021319</v>
      </c>
      <c r="E153" s="46" t="s">
        <v>317</v>
      </c>
      <c r="F153" s="179"/>
      <c r="G153" s="50">
        <v>0.22700000000000001</v>
      </c>
      <c r="H153" s="51">
        <v>69.099999999999994</v>
      </c>
      <c r="I153" s="51">
        <v>1.63</v>
      </c>
      <c r="J153" s="51">
        <v>1.63</v>
      </c>
      <c r="K153" s="52">
        <v>0</v>
      </c>
      <c r="L153" s="53">
        <v>6909.53</v>
      </c>
      <c r="M153" s="53">
        <v>0.05</v>
      </c>
      <c r="N153" s="53">
        <v>0.05</v>
      </c>
    </row>
    <row r="154" spans="1:14" ht="15" customHeight="1">
      <c r="A154" s="83">
        <v>666</v>
      </c>
      <c r="B154" s="83">
        <v>2000055815004</v>
      </c>
      <c r="C154" s="83">
        <v>916</v>
      </c>
      <c r="D154" s="83">
        <v>2000055815013</v>
      </c>
      <c r="E154" s="46" t="s">
        <v>318</v>
      </c>
      <c r="F154" s="179"/>
      <c r="G154" s="50">
        <v>0.22500000000000001</v>
      </c>
      <c r="H154" s="51">
        <v>37.78</v>
      </c>
      <c r="I154" s="51">
        <v>1.36</v>
      </c>
      <c r="J154" s="51">
        <v>1.36</v>
      </c>
      <c r="K154" s="52">
        <v>0</v>
      </c>
      <c r="L154" s="53">
        <v>2455.38</v>
      </c>
      <c r="M154" s="53">
        <v>0.05</v>
      </c>
      <c r="N154" s="53">
        <v>0.05</v>
      </c>
    </row>
    <row r="155" spans="1:14" ht="15" customHeight="1">
      <c r="A155" s="83">
        <v>460</v>
      </c>
      <c r="B155" s="83">
        <v>2000056244977</v>
      </c>
      <c r="C155" s="83">
        <v>960</v>
      </c>
      <c r="D155" s="83">
        <v>2000056244986</v>
      </c>
      <c r="E155" s="46" t="s">
        <v>319</v>
      </c>
      <c r="F155" s="179"/>
      <c r="G155" s="50">
        <v>0.219</v>
      </c>
      <c r="H155" s="51">
        <v>14.58</v>
      </c>
      <c r="I155" s="51">
        <v>0.99</v>
      </c>
      <c r="J155" s="51">
        <v>0.99</v>
      </c>
      <c r="K155" s="52">
        <v>0</v>
      </c>
      <c r="L155" s="53">
        <v>546.87</v>
      </c>
      <c r="M155" s="53">
        <v>0.05</v>
      </c>
      <c r="N155" s="53">
        <v>0.05</v>
      </c>
    </row>
    <row r="156" spans="1:14" ht="15" customHeight="1">
      <c r="A156" s="83">
        <v>650</v>
      </c>
      <c r="B156" s="83">
        <v>2000056148799</v>
      </c>
      <c r="C156" s="83">
        <v>600</v>
      </c>
      <c r="D156" s="83">
        <v>2000056148804</v>
      </c>
      <c r="E156" s="46" t="s">
        <v>320</v>
      </c>
      <c r="F156" s="179"/>
      <c r="G156" s="50">
        <v>0.61699999999999999</v>
      </c>
      <c r="H156" s="51">
        <v>11.28</v>
      </c>
      <c r="I156" s="51">
        <v>2.78</v>
      </c>
      <c r="J156" s="51">
        <v>2.78</v>
      </c>
      <c r="K156" s="52">
        <v>0</v>
      </c>
      <c r="L156" s="53">
        <v>2256.6999999999998</v>
      </c>
      <c r="M156" s="53">
        <v>0.05</v>
      </c>
      <c r="N156" s="53">
        <v>0.05</v>
      </c>
    </row>
    <row r="157" spans="1:14" ht="15" customHeight="1">
      <c r="A157" s="83">
        <v>651</v>
      </c>
      <c r="B157" s="83">
        <v>2000056082126</v>
      </c>
      <c r="C157" s="83">
        <v>601</v>
      </c>
      <c r="D157" s="83">
        <v>2000056082135</v>
      </c>
      <c r="E157" s="46" t="s">
        <v>321</v>
      </c>
      <c r="F157" s="179"/>
      <c r="G157" s="50">
        <v>1.2649999999999999</v>
      </c>
      <c r="H157" s="51">
        <v>2.15</v>
      </c>
      <c r="I157" s="51">
        <v>2.4500000000000002</v>
      </c>
      <c r="J157" s="51">
        <v>2.4500000000000002</v>
      </c>
      <c r="K157" s="52">
        <v>0</v>
      </c>
      <c r="L157" s="53">
        <v>754.13</v>
      </c>
      <c r="M157" s="53">
        <v>0.05</v>
      </c>
      <c r="N157" s="53">
        <v>0.05</v>
      </c>
    </row>
    <row r="158" spans="1:14" ht="15" customHeight="1">
      <c r="A158" s="83">
        <v>652</v>
      </c>
      <c r="B158" s="83">
        <v>2000056194252</v>
      </c>
      <c r="C158" s="83">
        <v>602</v>
      </c>
      <c r="D158" s="83">
        <v>2000056194261</v>
      </c>
      <c r="E158" s="46" t="s">
        <v>322</v>
      </c>
      <c r="F158" s="179"/>
      <c r="G158" s="50">
        <v>0</v>
      </c>
      <c r="H158" s="51">
        <v>19.82</v>
      </c>
      <c r="I158" s="51">
        <v>1.1299999999999999</v>
      </c>
      <c r="J158" s="51">
        <v>1.1299999999999999</v>
      </c>
      <c r="K158" s="52">
        <v>0</v>
      </c>
      <c r="L158" s="53">
        <v>654.21</v>
      </c>
      <c r="M158" s="53">
        <v>0.05</v>
      </c>
      <c r="N158" s="53">
        <v>0.05</v>
      </c>
    </row>
    <row r="159" spans="1:14" ht="15" customHeight="1">
      <c r="A159" s="83">
        <v>667</v>
      </c>
      <c r="B159" s="83">
        <v>2000055881610</v>
      </c>
      <c r="C159" s="83">
        <v>647</v>
      </c>
      <c r="D159" s="83">
        <v>2000055881629</v>
      </c>
      <c r="E159" s="46" t="s">
        <v>323</v>
      </c>
      <c r="F159" s="179"/>
      <c r="G159" s="50">
        <v>1.2749999999999999</v>
      </c>
      <c r="H159" s="51">
        <v>13.24</v>
      </c>
      <c r="I159" s="51">
        <v>1.76</v>
      </c>
      <c r="J159" s="51">
        <v>1.76</v>
      </c>
      <c r="K159" s="52">
        <v>0</v>
      </c>
      <c r="L159" s="53">
        <v>1567.39</v>
      </c>
      <c r="M159" s="53">
        <v>0.05</v>
      </c>
      <c r="N159" s="53">
        <v>0.05</v>
      </c>
    </row>
    <row r="160" spans="1:14" ht="15" customHeight="1">
      <c r="A160" s="83">
        <v>465</v>
      </c>
      <c r="B160" s="83">
        <v>2000056474803</v>
      </c>
      <c r="C160" s="83">
        <v>954</v>
      </c>
      <c r="D160" s="83">
        <v>2000056474812</v>
      </c>
      <c r="E160" s="46" t="s">
        <v>324</v>
      </c>
      <c r="F160" s="179"/>
      <c r="G160" s="50">
        <v>0</v>
      </c>
      <c r="H160" s="51">
        <v>16.82</v>
      </c>
      <c r="I160" s="51">
        <v>1.1100000000000001</v>
      </c>
      <c r="J160" s="51">
        <v>1.1100000000000001</v>
      </c>
      <c r="K160" s="52">
        <v>0</v>
      </c>
      <c r="L160" s="53">
        <v>1682.32</v>
      </c>
      <c r="M160" s="53">
        <v>0.05</v>
      </c>
      <c r="N160" s="53">
        <v>0.05</v>
      </c>
    </row>
    <row r="161" spans="1:14" ht="15" customHeight="1">
      <c r="A161" s="83">
        <v>653</v>
      </c>
      <c r="B161" s="83">
        <v>2000056179477</v>
      </c>
      <c r="C161" s="83">
        <v>603</v>
      </c>
      <c r="D161" s="83">
        <v>2000056179495</v>
      </c>
      <c r="E161" s="46" t="s">
        <v>325</v>
      </c>
      <c r="F161" s="179"/>
      <c r="G161" s="50">
        <v>0.81200000000000006</v>
      </c>
      <c r="H161" s="51">
        <v>11.37</v>
      </c>
      <c r="I161" s="51">
        <v>1.34</v>
      </c>
      <c r="J161" s="51">
        <v>1.34</v>
      </c>
      <c r="K161" s="52">
        <v>0</v>
      </c>
      <c r="L161" s="53">
        <v>1000.42</v>
      </c>
      <c r="M161" s="53">
        <v>0.05</v>
      </c>
      <c r="N161" s="53">
        <v>0.05</v>
      </c>
    </row>
    <row r="162" spans="1:14" ht="15" customHeight="1">
      <c r="A162" s="83">
        <v>654</v>
      </c>
      <c r="B162" s="83">
        <v>2000056205295</v>
      </c>
      <c r="C162" s="83">
        <v>604</v>
      </c>
      <c r="D162" s="83">
        <v>2000056205310</v>
      </c>
      <c r="E162" s="46" t="s">
        <v>326</v>
      </c>
      <c r="F162" s="179"/>
      <c r="G162" s="50">
        <v>0.224</v>
      </c>
      <c r="H162" s="51">
        <v>10.63</v>
      </c>
      <c r="I162" s="51">
        <v>1.56</v>
      </c>
      <c r="J162" s="51">
        <v>1.56</v>
      </c>
      <c r="K162" s="52">
        <v>0</v>
      </c>
      <c r="L162" s="53">
        <v>1652.25</v>
      </c>
      <c r="M162" s="53">
        <v>0.05</v>
      </c>
      <c r="N162" s="53">
        <v>0.05</v>
      </c>
    </row>
    <row r="163" spans="1:14" ht="15" customHeight="1">
      <c r="A163" s="83">
        <v>656</v>
      </c>
      <c r="B163" s="83">
        <v>2000056199942</v>
      </c>
      <c r="C163" s="83">
        <v>636</v>
      </c>
      <c r="D163" s="83">
        <v>2000056199951</v>
      </c>
      <c r="E163" s="46" t="s">
        <v>327</v>
      </c>
      <c r="F163" s="179"/>
      <c r="G163" s="50">
        <v>0.22600000000000001</v>
      </c>
      <c r="H163" s="51">
        <v>6.87</v>
      </c>
      <c r="I163" s="51">
        <v>1.78</v>
      </c>
      <c r="J163" s="51">
        <v>1.78</v>
      </c>
      <c r="K163" s="52">
        <v>0</v>
      </c>
      <c r="L163" s="53">
        <v>749.41</v>
      </c>
      <c r="M163" s="53">
        <v>0.05</v>
      </c>
      <c r="N163" s="53">
        <v>0.05</v>
      </c>
    </row>
    <row r="164" spans="1:14" ht="15" customHeight="1">
      <c r="A164" s="83">
        <v>664</v>
      </c>
      <c r="B164" s="83">
        <v>2000056063709</v>
      </c>
      <c r="C164" s="83">
        <v>964</v>
      </c>
      <c r="D164" s="83">
        <v>2000056063718</v>
      </c>
      <c r="E164" s="46" t="s">
        <v>328</v>
      </c>
      <c r="F164" s="179"/>
      <c r="G164" s="50">
        <v>0</v>
      </c>
      <c r="H164" s="51">
        <v>31.88</v>
      </c>
      <c r="I164" s="51">
        <v>1.21</v>
      </c>
      <c r="J164" s="51">
        <v>1.21</v>
      </c>
      <c r="K164" s="52">
        <v>0</v>
      </c>
      <c r="L164" s="53">
        <v>2312.4299999999998</v>
      </c>
      <c r="M164" s="53">
        <v>0.05</v>
      </c>
      <c r="N164" s="53">
        <v>0.05</v>
      </c>
    </row>
    <row r="165" spans="1:14" ht="15" customHeight="1">
      <c r="A165" s="83">
        <v>524</v>
      </c>
      <c r="B165" s="83">
        <v>2000056300470</v>
      </c>
      <c r="C165" s="83">
        <v>404</v>
      </c>
      <c r="D165" s="83">
        <v>2000056300489</v>
      </c>
      <c r="E165" s="46" t="s">
        <v>329</v>
      </c>
      <c r="F165" s="179"/>
      <c r="G165" s="50">
        <v>0</v>
      </c>
      <c r="H165" s="51">
        <v>2.25</v>
      </c>
      <c r="I165" s="51">
        <v>2.19</v>
      </c>
      <c r="J165" s="51">
        <v>2.19</v>
      </c>
      <c r="K165" s="52">
        <v>0</v>
      </c>
      <c r="L165" s="53">
        <v>559.20000000000005</v>
      </c>
      <c r="M165" s="53">
        <v>0.05</v>
      </c>
      <c r="N165" s="53">
        <v>0.05</v>
      </c>
    </row>
    <row r="166" spans="1:14" ht="15" customHeight="1">
      <c r="A166" s="83">
        <v>675</v>
      </c>
      <c r="B166" s="83">
        <v>2000055907808</v>
      </c>
      <c r="C166" s="83">
        <v>945</v>
      </c>
      <c r="D166" s="83">
        <v>2000055907817</v>
      </c>
      <c r="E166" s="46" t="s">
        <v>330</v>
      </c>
      <c r="F166" s="179"/>
      <c r="G166" s="50">
        <v>0.81699999999999995</v>
      </c>
      <c r="H166" s="51">
        <v>3.35</v>
      </c>
      <c r="I166" s="51">
        <v>2.06</v>
      </c>
      <c r="J166" s="51">
        <v>2.06</v>
      </c>
      <c r="K166" s="52">
        <v>0</v>
      </c>
      <c r="L166" s="53">
        <v>558.1</v>
      </c>
      <c r="M166" s="53">
        <v>0.05</v>
      </c>
      <c r="N166" s="53">
        <v>0.05</v>
      </c>
    </row>
    <row r="167" spans="1:14" ht="15" customHeight="1">
      <c r="A167" s="83">
        <v>676</v>
      </c>
      <c r="B167" s="83">
        <v>2000055904773</v>
      </c>
      <c r="C167" s="83">
        <v>936</v>
      </c>
      <c r="D167" s="83">
        <v>2000055904782</v>
      </c>
      <c r="E167" s="46" t="s">
        <v>331</v>
      </c>
      <c r="F167" s="179"/>
      <c r="G167" s="50">
        <v>0</v>
      </c>
      <c r="H167" s="51">
        <v>6.17</v>
      </c>
      <c r="I167" s="51">
        <v>1.71</v>
      </c>
      <c r="J167" s="51">
        <v>1.71</v>
      </c>
      <c r="K167" s="52">
        <v>0</v>
      </c>
      <c r="L167" s="53">
        <v>555.28</v>
      </c>
      <c r="M167" s="53">
        <v>0.05</v>
      </c>
      <c r="N167" s="53">
        <v>0.05</v>
      </c>
    </row>
    <row r="168" spans="1:14" ht="15" customHeight="1">
      <c r="A168" s="83">
        <v>681</v>
      </c>
      <c r="B168" s="83">
        <v>2000055926119</v>
      </c>
      <c r="C168" s="83">
        <v>781</v>
      </c>
      <c r="D168" s="83">
        <v>2000055926128</v>
      </c>
      <c r="E168" s="46" t="s">
        <v>332</v>
      </c>
      <c r="F168" s="179"/>
      <c r="G168" s="50">
        <v>0.23599999999999999</v>
      </c>
      <c r="H168" s="51">
        <v>35.42</v>
      </c>
      <c r="I168" s="51">
        <v>1.05</v>
      </c>
      <c r="J168" s="51">
        <v>1.05</v>
      </c>
      <c r="K168" s="52">
        <v>0</v>
      </c>
      <c r="L168" s="53">
        <v>833.44</v>
      </c>
      <c r="M168" s="53">
        <v>0.05</v>
      </c>
      <c r="N168" s="53">
        <v>0.05</v>
      </c>
    </row>
    <row r="169" spans="1:14" ht="15" customHeight="1">
      <c r="A169" s="83">
        <v>668</v>
      </c>
      <c r="B169" s="83">
        <v>2000056199766</v>
      </c>
      <c r="C169" s="83">
        <v>968</v>
      </c>
      <c r="D169" s="83">
        <v>2000056199793</v>
      </c>
      <c r="E169" s="46" t="s">
        <v>333</v>
      </c>
      <c r="F169" s="179">
        <v>1</v>
      </c>
      <c r="G169" s="50">
        <v>0.224</v>
      </c>
      <c r="H169" s="51">
        <v>1043.07</v>
      </c>
      <c r="I169" s="51">
        <v>0.89</v>
      </c>
      <c r="J169" s="51">
        <v>0.89</v>
      </c>
      <c r="K169" s="52">
        <v>0</v>
      </c>
      <c r="L169" s="53">
        <v>2112.9899999999998</v>
      </c>
      <c r="M169" s="53">
        <v>0.05</v>
      </c>
      <c r="N169" s="53">
        <v>0.05</v>
      </c>
    </row>
    <row r="170" spans="1:14" ht="15" customHeight="1">
      <c r="A170" s="83">
        <v>670</v>
      </c>
      <c r="B170" s="83">
        <v>2000056222885</v>
      </c>
      <c r="C170" s="83">
        <v>970</v>
      </c>
      <c r="D170" s="83">
        <v>2000056222894</v>
      </c>
      <c r="E170" s="46" t="s">
        <v>334</v>
      </c>
      <c r="F170" s="179"/>
      <c r="G170" s="50">
        <v>0.60499999999999998</v>
      </c>
      <c r="H170" s="51">
        <v>11.12</v>
      </c>
      <c r="I170" s="51">
        <v>1.1100000000000001</v>
      </c>
      <c r="J170" s="51">
        <v>1.1100000000000001</v>
      </c>
      <c r="K170" s="52">
        <v>0</v>
      </c>
      <c r="L170" s="53">
        <v>550.33000000000004</v>
      </c>
      <c r="M170" s="53">
        <v>0.05</v>
      </c>
      <c r="N170" s="53">
        <v>0.05</v>
      </c>
    </row>
    <row r="171" spans="1:14" ht="15" customHeight="1">
      <c r="A171" s="83">
        <v>671</v>
      </c>
      <c r="B171" s="83">
        <v>2000056002307</v>
      </c>
      <c r="C171" s="83">
        <v>971</v>
      </c>
      <c r="D171" s="83">
        <v>2000056002316</v>
      </c>
      <c r="E171" s="46" t="s">
        <v>335</v>
      </c>
      <c r="F171" s="179"/>
      <c r="G171" s="50">
        <v>0</v>
      </c>
      <c r="H171" s="51">
        <v>18.329999999999998</v>
      </c>
      <c r="I171" s="51">
        <v>1.74</v>
      </c>
      <c r="J171" s="51">
        <v>1.74</v>
      </c>
      <c r="K171" s="52">
        <v>0</v>
      </c>
      <c r="L171" s="53">
        <v>4032.52</v>
      </c>
      <c r="M171" s="53">
        <v>0.05</v>
      </c>
      <c r="N171" s="53">
        <v>0.05</v>
      </c>
    </row>
    <row r="172" spans="1:14" ht="15" customHeight="1">
      <c r="A172" s="83">
        <v>677</v>
      </c>
      <c r="B172" s="83">
        <v>2000055904791</v>
      </c>
      <c r="C172" s="83">
        <v>777</v>
      </c>
      <c r="D172" s="83">
        <v>2000055904807</v>
      </c>
      <c r="E172" s="46" t="s">
        <v>336</v>
      </c>
      <c r="F172" s="179"/>
      <c r="G172" s="50">
        <v>0</v>
      </c>
      <c r="H172" s="51">
        <v>8.3000000000000007</v>
      </c>
      <c r="I172" s="51">
        <v>0.97</v>
      </c>
      <c r="J172" s="51">
        <v>0.97</v>
      </c>
      <c r="K172" s="52">
        <v>0</v>
      </c>
      <c r="L172" s="53">
        <v>553.15</v>
      </c>
      <c r="M172" s="53">
        <v>0.05</v>
      </c>
      <c r="N172" s="53">
        <v>0.05</v>
      </c>
    </row>
    <row r="173" spans="1:14" ht="15" customHeight="1">
      <c r="A173" s="83">
        <v>678</v>
      </c>
      <c r="B173" s="83">
        <v>2000055916272</v>
      </c>
      <c r="C173" s="83">
        <v>778</v>
      </c>
      <c r="D173" s="83">
        <v>2000055916281</v>
      </c>
      <c r="E173" s="46" t="s">
        <v>337</v>
      </c>
      <c r="F173" s="179"/>
      <c r="G173" s="50">
        <v>1.18</v>
      </c>
      <c r="H173" s="51">
        <v>9.1999999999999993</v>
      </c>
      <c r="I173" s="51">
        <v>1.43</v>
      </c>
      <c r="J173" s="51">
        <v>1.43</v>
      </c>
      <c r="K173" s="52">
        <v>0</v>
      </c>
      <c r="L173" s="53">
        <v>552.24</v>
      </c>
      <c r="M173" s="53">
        <v>0.05</v>
      </c>
      <c r="N173" s="53">
        <v>0.05</v>
      </c>
    </row>
    <row r="174" spans="1:14" ht="15" customHeight="1">
      <c r="A174" s="83">
        <v>679</v>
      </c>
      <c r="B174" s="83">
        <v>2000055891167</v>
      </c>
      <c r="C174" s="83">
        <v>779</v>
      </c>
      <c r="D174" s="83">
        <v>2000055891176</v>
      </c>
      <c r="E174" s="46" t="s">
        <v>338</v>
      </c>
      <c r="F174" s="179"/>
      <c r="G174" s="50">
        <v>0.61799999999999999</v>
      </c>
      <c r="H174" s="51">
        <v>17.96</v>
      </c>
      <c r="I174" s="51">
        <v>1.65</v>
      </c>
      <c r="J174" s="51">
        <v>1.65</v>
      </c>
      <c r="K174" s="52">
        <v>0</v>
      </c>
      <c r="L174" s="53">
        <v>1793.77</v>
      </c>
      <c r="M174" s="53">
        <v>0.05</v>
      </c>
      <c r="N174" s="53">
        <v>0.05</v>
      </c>
    </row>
    <row r="175" spans="1:14" ht="15" customHeight="1">
      <c r="A175" s="83">
        <v>672</v>
      </c>
      <c r="B175" s="83">
        <v>2000056147378</v>
      </c>
      <c r="C175" s="83">
        <v>972</v>
      </c>
      <c r="D175" s="83">
        <v>2000056147387</v>
      </c>
      <c r="E175" s="46" t="s">
        <v>339</v>
      </c>
      <c r="F175" s="179"/>
      <c r="G175" s="50">
        <v>0</v>
      </c>
      <c r="H175" s="51">
        <v>7.82</v>
      </c>
      <c r="I175" s="51">
        <v>5.0199999999999996</v>
      </c>
      <c r="J175" s="51">
        <v>5.0199999999999996</v>
      </c>
      <c r="K175" s="52">
        <v>0</v>
      </c>
      <c r="L175" s="53">
        <v>3474.19</v>
      </c>
      <c r="M175" s="53">
        <v>0.05</v>
      </c>
      <c r="N175" s="53">
        <v>0.05</v>
      </c>
    </row>
    <row r="176" spans="1:14" ht="15" customHeight="1">
      <c r="A176" s="83">
        <v>680</v>
      </c>
      <c r="B176" s="83">
        <v>2000055908537</v>
      </c>
      <c r="C176" s="83">
        <v>780</v>
      </c>
      <c r="D176" s="83">
        <v>2000055908546</v>
      </c>
      <c r="E176" s="46" t="s">
        <v>340</v>
      </c>
      <c r="F176" s="179"/>
      <c r="G176" s="50">
        <v>0</v>
      </c>
      <c r="H176" s="51">
        <v>3.7</v>
      </c>
      <c r="I176" s="51">
        <v>1.23</v>
      </c>
      <c r="J176" s="51">
        <v>1.23</v>
      </c>
      <c r="K176" s="52">
        <v>0</v>
      </c>
      <c r="L176" s="53">
        <v>385.31</v>
      </c>
      <c r="M176" s="53">
        <v>0.05</v>
      </c>
      <c r="N176" s="53">
        <v>0.05</v>
      </c>
    </row>
    <row r="177" spans="1:14" ht="15" customHeight="1">
      <c r="A177" s="83">
        <v>674</v>
      </c>
      <c r="B177" s="83">
        <v>2000056049271</v>
      </c>
      <c r="C177" s="83">
        <v>974</v>
      </c>
      <c r="D177" s="83">
        <v>2000056049280</v>
      </c>
      <c r="E177" s="46" t="s">
        <v>341</v>
      </c>
      <c r="F177" s="179"/>
      <c r="G177" s="50">
        <v>0</v>
      </c>
      <c r="H177" s="51">
        <v>3.73</v>
      </c>
      <c r="I177" s="51">
        <v>1.26</v>
      </c>
      <c r="J177" s="51">
        <v>1.26</v>
      </c>
      <c r="K177" s="52">
        <v>0</v>
      </c>
      <c r="L177" s="53">
        <v>385.28</v>
      </c>
      <c r="M177" s="53">
        <v>0.05</v>
      </c>
      <c r="N177" s="53">
        <v>0.05</v>
      </c>
    </row>
    <row r="178" spans="1:14" ht="15" customHeight="1">
      <c r="A178" s="83">
        <v>682</v>
      </c>
      <c r="B178" s="83">
        <v>2000056049305</v>
      </c>
      <c r="C178" s="83">
        <v>782</v>
      </c>
      <c r="D178" s="83">
        <v>2000056049314</v>
      </c>
      <c r="E178" s="46" t="s">
        <v>342</v>
      </c>
      <c r="F178" s="179"/>
      <c r="G178" s="50">
        <v>0</v>
      </c>
      <c r="H178" s="51">
        <v>3.92</v>
      </c>
      <c r="I178" s="51">
        <v>1.28</v>
      </c>
      <c r="J178" s="51">
        <v>1.28</v>
      </c>
      <c r="K178" s="52">
        <v>0</v>
      </c>
      <c r="L178" s="53">
        <v>385.1</v>
      </c>
      <c r="M178" s="53">
        <v>0.05</v>
      </c>
      <c r="N178" s="53">
        <v>0.05</v>
      </c>
    </row>
    <row r="179" spans="1:14" ht="15" customHeight="1">
      <c r="A179" s="83" t="s">
        <v>343</v>
      </c>
      <c r="B179" s="83">
        <v>2000056827906</v>
      </c>
      <c r="C179" s="83" t="s">
        <v>344</v>
      </c>
      <c r="D179" s="83">
        <v>2000056827915</v>
      </c>
      <c r="E179" s="46" t="s">
        <v>345</v>
      </c>
      <c r="F179" s="179">
        <v>1</v>
      </c>
      <c r="G179" s="50">
        <v>0</v>
      </c>
      <c r="H179" s="51">
        <v>1027.75</v>
      </c>
      <c r="I179" s="51">
        <v>0.99</v>
      </c>
      <c r="J179" s="51">
        <v>0.99</v>
      </c>
      <c r="K179" s="52">
        <v>0</v>
      </c>
      <c r="L179" s="53">
        <v>367.85</v>
      </c>
      <c r="M179" s="53">
        <v>0.05</v>
      </c>
      <c r="N179" s="53">
        <v>0.05</v>
      </c>
    </row>
    <row r="180" spans="1:14" ht="15" customHeight="1">
      <c r="A180" s="83">
        <v>683</v>
      </c>
      <c r="B180" s="83">
        <v>2000056169804</v>
      </c>
      <c r="C180" s="83">
        <v>783</v>
      </c>
      <c r="D180" s="83">
        <v>2000056169822</v>
      </c>
      <c r="E180" s="46" t="s">
        <v>346</v>
      </c>
      <c r="F180" s="179"/>
      <c r="G180" s="50">
        <v>0.61599999999999999</v>
      </c>
      <c r="H180" s="51">
        <v>5.51</v>
      </c>
      <c r="I180" s="51">
        <v>2.23</v>
      </c>
      <c r="J180" s="51">
        <v>2.23</v>
      </c>
      <c r="K180" s="52">
        <v>0</v>
      </c>
      <c r="L180" s="53">
        <v>1201.1099999999999</v>
      </c>
      <c r="M180" s="53">
        <v>0.05</v>
      </c>
      <c r="N180" s="53">
        <v>0.05</v>
      </c>
    </row>
    <row r="181" spans="1:14" ht="15" customHeight="1">
      <c r="A181" s="83">
        <v>684</v>
      </c>
      <c r="B181" s="83">
        <v>2000056179662</v>
      </c>
      <c r="C181" s="83">
        <v>784</v>
      </c>
      <c r="D181" s="83">
        <v>2000056179680</v>
      </c>
      <c r="E181" s="46" t="s">
        <v>347</v>
      </c>
      <c r="F181" s="179"/>
      <c r="G181" s="50">
        <v>0</v>
      </c>
      <c r="H181" s="51">
        <v>2.84</v>
      </c>
      <c r="I181" s="51">
        <v>1.73</v>
      </c>
      <c r="J181" s="51">
        <v>1.73</v>
      </c>
      <c r="K181" s="52">
        <v>0</v>
      </c>
      <c r="L181" s="53">
        <v>673.89</v>
      </c>
      <c r="M181" s="53">
        <v>0.05</v>
      </c>
      <c r="N181" s="53">
        <v>0.05</v>
      </c>
    </row>
    <row r="182" spans="1:14" ht="15" customHeight="1">
      <c r="A182" s="83">
        <v>685</v>
      </c>
      <c r="B182" s="83">
        <v>2000056107107</v>
      </c>
      <c r="C182" s="83">
        <v>785</v>
      </c>
      <c r="D182" s="83">
        <v>2000056107125</v>
      </c>
      <c r="E182" s="46" t="s">
        <v>348</v>
      </c>
      <c r="F182" s="179"/>
      <c r="G182" s="50">
        <v>0</v>
      </c>
      <c r="H182" s="51">
        <v>4.1500000000000004</v>
      </c>
      <c r="I182" s="51">
        <v>2.0499999999999998</v>
      </c>
      <c r="J182" s="51">
        <v>2.0499999999999998</v>
      </c>
      <c r="K182" s="52">
        <v>0</v>
      </c>
      <c r="L182" s="53">
        <v>557.29999999999995</v>
      </c>
      <c r="M182" s="53">
        <v>0.05</v>
      </c>
      <c r="N182" s="53">
        <v>0.05</v>
      </c>
    </row>
    <row r="183" spans="1:14" ht="15" customHeight="1">
      <c r="A183" s="83">
        <v>686</v>
      </c>
      <c r="B183" s="83">
        <v>2000056113954</v>
      </c>
      <c r="C183" s="83">
        <v>786</v>
      </c>
      <c r="D183" s="83">
        <v>2000056113963</v>
      </c>
      <c r="E183" s="46" t="s">
        <v>349</v>
      </c>
      <c r="F183" s="179"/>
      <c r="G183" s="50">
        <v>0.22700000000000001</v>
      </c>
      <c r="H183" s="51">
        <v>5.09</v>
      </c>
      <c r="I183" s="51">
        <v>2.25</v>
      </c>
      <c r="J183" s="51">
        <v>2.25</v>
      </c>
      <c r="K183" s="52">
        <v>0</v>
      </c>
      <c r="L183" s="53">
        <v>556.36</v>
      </c>
      <c r="M183" s="53">
        <v>0.05</v>
      </c>
      <c r="N183" s="53">
        <v>0.05</v>
      </c>
    </row>
    <row r="184" spans="1:14" ht="15" customHeight="1">
      <c r="A184" s="83">
        <v>687</v>
      </c>
      <c r="B184" s="83">
        <v>2000056138132</v>
      </c>
      <c r="C184" s="83">
        <v>787</v>
      </c>
      <c r="D184" s="83">
        <v>2000056138160</v>
      </c>
      <c r="E184" s="46" t="s">
        <v>350</v>
      </c>
      <c r="F184" s="179"/>
      <c r="G184" s="50">
        <v>0.22700000000000001</v>
      </c>
      <c r="H184" s="51">
        <v>1.87</v>
      </c>
      <c r="I184" s="51">
        <v>2.17</v>
      </c>
      <c r="J184" s="51">
        <v>2.17</v>
      </c>
      <c r="K184" s="52">
        <v>0</v>
      </c>
      <c r="L184" s="53">
        <v>559.58000000000004</v>
      </c>
      <c r="M184" s="53">
        <v>0.05</v>
      </c>
      <c r="N184" s="53">
        <v>0.05</v>
      </c>
    </row>
    <row r="185" spans="1:14" ht="15" customHeight="1">
      <c r="A185" s="83">
        <v>688</v>
      </c>
      <c r="B185" s="83">
        <v>2000056167913</v>
      </c>
      <c r="C185" s="83">
        <v>788</v>
      </c>
      <c r="D185" s="83">
        <v>2000056167922</v>
      </c>
      <c r="E185" s="46" t="s">
        <v>351</v>
      </c>
      <c r="F185" s="179"/>
      <c r="G185" s="50">
        <v>0.61599999999999999</v>
      </c>
      <c r="H185" s="51">
        <v>0.81</v>
      </c>
      <c r="I185" s="51">
        <v>3.25</v>
      </c>
      <c r="J185" s="51">
        <v>3.25</v>
      </c>
      <c r="K185" s="52">
        <v>0</v>
      </c>
      <c r="L185" s="53">
        <v>388.2</v>
      </c>
      <c r="M185" s="53">
        <v>0.05</v>
      </c>
      <c r="N185" s="53">
        <v>0.05</v>
      </c>
    </row>
    <row r="186" spans="1:14" ht="15" customHeight="1">
      <c r="A186" s="83">
        <v>525</v>
      </c>
      <c r="B186" s="83">
        <v>2000056537756</v>
      </c>
      <c r="C186" s="83">
        <v>956</v>
      </c>
      <c r="D186" s="83">
        <v>2000056537783</v>
      </c>
      <c r="E186" s="46" t="s">
        <v>352</v>
      </c>
      <c r="F186" s="179"/>
      <c r="G186" s="50">
        <v>0.20899999999999999</v>
      </c>
      <c r="H186" s="51">
        <v>26.52</v>
      </c>
      <c r="I186" s="51">
        <v>1.97</v>
      </c>
      <c r="J186" s="51">
        <v>1.97</v>
      </c>
      <c r="K186" s="52">
        <v>0</v>
      </c>
      <c r="L186" s="53">
        <v>4685.72</v>
      </c>
      <c r="M186" s="53">
        <v>0.05</v>
      </c>
      <c r="N186" s="53">
        <v>0.05</v>
      </c>
    </row>
    <row r="187" spans="1:14" ht="15" customHeight="1">
      <c r="A187" s="83">
        <v>689</v>
      </c>
      <c r="B187" s="83">
        <v>2000055874960</v>
      </c>
      <c r="C187" s="83">
        <v>789</v>
      </c>
      <c r="D187" s="83" t="s">
        <v>353</v>
      </c>
      <c r="E187" s="46" t="s">
        <v>354</v>
      </c>
      <c r="F187" s="179">
        <v>2</v>
      </c>
      <c r="G187" s="50">
        <v>0</v>
      </c>
      <c r="H187" s="51">
        <v>8239.51</v>
      </c>
      <c r="I187" s="51">
        <v>0.93</v>
      </c>
      <c r="J187" s="51">
        <v>0.93</v>
      </c>
      <c r="K187" s="52">
        <v>0</v>
      </c>
      <c r="L187" s="53">
        <v>11795.26</v>
      </c>
      <c r="M187" s="53">
        <v>0.05</v>
      </c>
      <c r="N187" s="53">
        <v>0.05</v>
      </c>
    </row>
    <row r="188" spans="1:14" ht="15" customHeight="1">
      <c r="A188" s="83">
        <v>690</v>
      </c>
      <c r="B188" s="83">
        <v>2000056147225</v>
      </c>
      <c r="C188" s="83">
        <v>790</v>
      </c>
      <c r="D188" s="83">
        <v>2000056147261</v>
      </c>
      <c r="E188" s="46" t="s">
        <v>355</v>
      </c>
      <c r="F188" s="179"/>
      <c r="G188" s="50">
        <v>0</v>
      </c>
      <c r="H188" s="51">
        <v>7.2</v>
      </c>
      <c r="I188" s="51">
        <v>1.73</v>
      </c>
      <c r="J188" s="51">
        <v>1.73</v>
      </c>
      <c r="K188" s="52">
        <v>0</v>
      </c>
      <c r="L188" s="53">
        <v>1199.42</v>
      </c>
      <c r="M188" s="53">
        <v>0.05</v>
      </c>
      <c r="N188" s="53">
        <v>0.05</v>
      </c>
    </row>
    <row r="189" spans="1:14" ht="15" customHeight="1">
      <c r="A189" s="83">
        <v>691</v>
      </c>
      <c r="B189" s="83">
        <v>2000055932200</v>
      </c>
      <c r="C189" s="83">
        <v>791</v>
      </c>
      <c r="D189" s="83">
        <v>2000055932238</v>
      </c>
      <c r="E189" s="46" t="s">
        <v>356</v>
      </c>
      <c r="F189" s="179"/>
      <c r="G189" s="50">
        <v>0</v>
      </c>
      <c r="H189" s="51">
        <v>1.1200000000000001</v>
      </c>
      <c r="I189" s="51">
        <v>5.42</v>
      </c>
      <c r="J189" s="51">
        <v>5.42</v>
      </c>
      <c r="K189" s="52">
        <v>0</v>
      </c>
      <c r="L189" s="53">
        <v>560.33000000000004</v>
      </c>
      <c r="M189" s="53">
        <v>0.05</v>
      </c>
      <c r="N189" s="53">
        <v>0.05</v>
      </c>
    </row>
    <row r="190" spans="1:14" ht="223.5" customHeight="1">
      <c r="A190" s="83">
        <v>729</v>
      </c>
      <c r="B190" s="83" t="s">
        <v>357</v>
      </c>
      <c r="C190" s="83"/>
      <c r="D190" s="83"/>
      <c r="E190" s="46" t="s">
        <v>358</v>
      </c>
      <c r="F190" s="179">
        <v>4</v>
      </c>
      <c r="G190" s="50">
        <v>0.79100000000000004</v>
      </c>
      <c r="H190" s="51">
        <v>92967.64</v>
      </c>
      <c r="I190" s="51">
        <v>1.63</v>
      </c>
      <c r="J190" s="51">
        <v>1.63</v>
      </c>
      <c r="K190" s="52">
        <v>0</v>
      </c>
      <c r="L190" s="53">
        <v>0</v>
      </c>
      <c r="M190" s="53">
        <v>0</v>
      </c>
      <c r="N190" s="53">
        <v>0</v>
      </c>
    </row>
    <row r="191" spans="1:14" ht="15" customHeight="1">
      <c r="A191" s="83">
        <v>527</v>
      </c>
      <c r="B191" s="83">
        <v>2000056441375</v>
      </c>
      <c r="C191" s="83">
        <v>962</v>
      </c>
      <c r="D191" s="83">
        <v>2000056441384</v>
      </c>
      <c r="E191" s="46" t="s">
        <v>359</v>
      </c>
      <c r="F191" s="179"/>
      <c r="G191" s="50">
        <v>0</v>
      </c>
      <c r="H191" s="51">
        <v>6.16</v>
      </c>
      <c r="I191" s="51">
        <v>1.06</v>
      </c>
      <c r="J191" s="51">
        <v>1.06</v>
      </c>
      <c r="K191" s="52">
        <v>0</v>
      </c>
      <c r="L191" s="53">
        <v>667.87</v>
      </c>
      <c r="M191" s="53">
        <v>0.05</v>
      </c>
      <c r="N191" s="53">
        <v>0.05</v>
      </c>
    </row>
    <row r="192" spans="1:14" ht="15" customHeight="1">
      <c r="A192" s="83">
        <v>692</v>
      </c>
      <c r="B192" s="83">
        <v>2000056204956</v>
      </c>
      <c r="C192" s="83">
        <v>792</v>
      </c>
      <c r="D192" s="83">
        <v>2000056204965</v>
      </c>
      <c r="E192" s="46" t="s">
        <v>360</v>
      </c>
      <c r="F192" s="179"/>
      <c r="G192" s="50">
        <v>0</v>
      </c>
      <c r="H192" s="51">
        <v>71.45</v>
      </c>
      <c r="I192" s="51">
        <v>1.72</v>
      </c>
      <c r="J192" s="51">
        <v>1.72</v>
      </c>
      <c r="K192" s="52">
        <v>0</v>
      </c>
      <c r="L192" s="53">
        <v>8335.34</v>
      </c>
      <c r="M192" s="53">
        <v>0.05</v>
      </c>
      <c r="N192" s="53">
        <v>0.05</v>
      </c>
    </row>
    <row r="193" spans="1:14" ht="15" customHeight="1">
      <c r="A193" s="83">
        <v>528</v>
      </c>
      <c r="B193" s="83">
        <v>2000056213152</v>
      </c>
      <c r="C193" s="83">
        <v>618</v>
      </c>
      <c r="D193" s="83">
        <v>2000056439613</v>
      </c>
      <c r="E193" s="46" t="s">
        <v>361</v>
      </c>
      <c r="F193" s="179"/>
      <c r="G193" s="50">
        <v>0</v>
      </c>
      <c r="H193" s="51">
        <v>9.6300000000000008</v>
      </c>
      <c r="I193" s="51">
        <v>1.81</v>
      </c>
      <c r="J193" s="51">
        <v>1.81</v>
      </c>
      <c r="K193" s="52">
        <v>0</v>
      </c>
      <c r="L193" s="53">
        <v>2619.33</v>
      </c>
      <c r="M193" s="53">
        <v>0.05</v>
      </c>
      <c r="N193" s="53">
        <v>0.05</v>
      </c>
    </row>
    <row r="194" spans="1:14" ht="15" customHeight="1">
      <c r="A194" s="83">
        <v>693</v>
      </c>
      <c r="B194" s="83">
        <v>2000056147396</v>
      </c>
      <c r="C194" s="83">
        <v>793</v>
      </c>
      <c r="D194" s="83">
        <v>2000056147401</v>
      </c>
      <c r="E194" s="46" t="s">
        <v>362</v>
      </c>
      <c r="F194" s="179"/>
      <c r="G194" s="50">
        <v>0.61799999999999999</v>
      </c>
      <c r="H194" s="51">
        <v>1.78</v>
      </c>
      <c r="I194" s="51">
        <v>2.77</v>
      </c>
      <c r="J194" s="51">
        <v>2.77</v>
      </c>
      <c r="K194" s="52">
        <v>0</v>
      </c>
      <c r="L194" s="53">
        <v>559.66999999999996</v>
      </c>
      <c r="M194" s="53">
        <v>0.05</v>
      </c>
      <c r="N194" s="53">
        <v>0.05</v>
      </c>
    </row>
    <row r="195" spans="1:14" ht="15" customHeight="1">
      <c r="A195" s="83">
        <v>529</v>
      </c>
      <c r="B195" s="83">
        <v>2000056359669</v>
      </c>
      <c r="C195" s="83">
        <v>989</v>
      </c>
      <c r="D195" s="83">
        <v>2000056359863</v>
      </c>
      <c r="E195" s="46" t="s">
        <v>363</v>
      </c>
      <c r="F195" s="179"/>
      <c r="G195" s="50">
        <v>0</v>
      </c>
      <c r="H195" s="51">
        <v>28.99</v>
      </c>
      <c r="I195" s="51">
        <v>1.81</v>
      </c>
      <c r="J195" s="51">
        <v>1.81</v>
      </c>
      <c r="K195" s="52">
        <v>0</v>
      </c>
      <c r="L195" s="53">
        <v>4058.12</v>
      </c>
      <c r="M195" s="53">
        <v>0.05</v>
      </c>
      <c r="N195" s="53">
        <v>0.05</v>
      </c>
    </row>
    <row r="196" spans="1:14" ht="15" customHeight="1">
      <c r="A196" s="83">
        <v>694</v>
      </c>
      <c r="B196" s="83">
        <v>2000056202391</v>
      </c>
      <c r="C196" s="83">
        <v>794</v>
      </c>
      <c r="D196" s="83">
        <v>2000056202407</v>
      </c>
      <c r="E196" s="46" t="s">
        <v>364</v>
      </c>
      <c r="F196" s="179"/>
      <c r="G196" s="50">
        <v>0.81100000000000005</v>
      </c>
      <c r="H196" s="51">
        <v>22.69</v>
      </c>
      <c r="I196" s="51">
        <v>1.17</v>
      </c>
      <c r="J196" s="51">
        <v>1.17</v>
      </c>
      <c r="K196" s="52">
        <v>0</v>
      </c>
      <c r="L196" s="53">
        <v>2126.79</v>
      </c>
      <c r="M196" s="53">
        <v>0.05</v>
      </c>
      <c r="N196" s="53">
        <v>0.05</v>
      </c>
    </row>
    <row r="197" spans="1:14" ht="15" customHeight="1">
      <c r="A197" s="83">
        <v>585</v>
      </c>
      <c r="B197" s="83">
        <v>2000056452109</v>
      </c>
      <c r="C197" s="83">
        <v>963</v>
      </c>
      <c r="D197" s="83">
        <v>2000056452118</v>
      </c>
      <c r="E197" s="46" t="s">
        <v>365</v>
      </c>
      <c r="F197" s="179"/>
      <c r="G197" s="50">
        <v>0.22600000000000001</v>
      </c>
      <c r="H197" s="51">
        <v>10.38</v>
      </c>
      <c r="I197" s="51">
        <v>1.52</v>
      </c>
      <c r="J197" s="51">
        <v>1.52</v>
      </c>
      <c r="K197" s="52">
        <v>0</v>
      </c>
      <c r="L197" s="53">
        <v>776.24</v>
      </c>
      <c r="M197" s="53">
        <v>0.05</v>
      </c>
      <c r="N197" s="53">
        <v>0.05</v>
      </c>
    </row>
    <row r="198" spans="1:14" ht="15" customHeight="1">
      <c r="A198" s="83">
        <v>695</v>
      </c>
      <c r="B198" s="83">
        <v>2000056186400</v>
      </c>
      <c r="C198" s="83">
        <v>795</v>
      </c>
      <c r="D198" s="83">
        <v>2000056186438</v>
      </c>
      <c r="E198" s="46" t="s">
        <v>366</v>
      </c>
      <c r="F198" s="179"/>
      <c r="G198" s="50">
        <v>0</v>
      </c>
      <c r="H198" s="51">
        <v>49.7</v>
      </c>
      <c r="I198" s="51">
        <v>1.58</v>
      </c>
      <c r="J198" s="51">
        <v>1.58</v>
      </c>
      <c r="K198" s="52">
        <v>0</v>
      </c>
      <c r="L198" s="53">
        <v>10211.049999999999</v>
      </c>
      <c r="M198" s="53">
        <v>0.05</v>
      </c>
      <c r="N198" s="53">
        <v>0.05</v>
      </c>
    </row>
    <row r="199" spans="1:14" ht="15" customHeight="1">
      <c r="A199" s="83">
        <v>696</v>
      </c>
      <c r="B199" s="83">
        <v>2000056166440</v>
      </c>
      <c r="C199" s="83">
        <v>796</v>
      </c>
      <c r="D199" s="83">
        <v>2000056166469</v>
      </c>
      <c r="E199" s="46" t="s">
        <v>367</v>
      </c>
      <c r="F199" s="179"/>
      <c r="G199" s="50">
        <v>0</v>
      </c>
      <c r="H199" s="51">
        <v>61.5</v>
      </c>
      <c r="I199" s="51">
        <v>2.02</v>
      </c>
      <c r="J199" s="51">
        <v>2.02</v>
      </c>
      <c r="K199" s="52">
        <v>0</v>
      </c>
      <c r="L199" s="53">
        <v>4920.3500000000004</v>
      </c>
      <c r="M199" s="53">
        <v>0.05</v>
      </c>
      <c r="N199" s="53">
        <v>0.05</v>
      </c>
    </row>
    <row r="200" spans="1:14" ht="15" customHeight="1">
      <c r="A200" s="83" t="s">
        <v>368</v>
      </c>
      <c r="B200" s="83">
        <v>2000056792652</v>
      </c>
      <c r="C200" s="83" t="s">
        <v>369</v>
      </c>
      <c r="D200" s="83">
        <v>2000056792661</v>
      </c>
      <c r="E200" s="46" t="s">
        <v>370</v>
      </c>
      <c r="F200" s="179"/>
      <c r="G200" s="50">
        <v>0</v>
      </c>
      <c r="H200" s="51">
        <v>3.03</v>
      </c>
      <c r="I200" s="51">
        <v>0.86</v>
      </c>
      <c r="J200" s="51">
        <v>0.86</v>
      </c>
      <c r="K200" s="52">
        <v>0</v>
      </c>
      <c r="L200" s="53">
        <v>727.29</v>
      </c>
      <c r="M200" s="53">
        <v>0.05</v>
      </c>
      <c r="N200" s="53">
        <v>0.05</v>
      </c>
    </row>
    <row r="201" spans="1:14" ht="15" customHeight="1">
      <c r="A201" s="83">
        <v>595</v>
      </c>
      <c r="B201" s="83">
        <v>2000056384832</v>
      </c>
      <c r="C201" s="83">
        <v>980</v>
      </c>
      <c r="D201" s="83">
        <v>2000056384850</v>
      </c>
      <c r="E201" s="46" t="s">
        <v>371</v>
      </c>
      <c r="F201" s="179">
        <v>1</v>
      </c>
      <c r="G201" s="50">
        <v>0</v>
      </c>
      <c r="H201" s="51">
        <v>1027.07</v>
      </c>
      <c r="I201" s="51">
        <v>1.02</v>
      </c>
      <c r="J201" s="51">
        <v>1.02</v>
      </c>
      <c r="K201" s="52">
        <v>0</v>
      </c>
      <c r="L201" s="53">
        <v>676.06</v>
      </c>
      <c r="M201" s="53">
        <v>0.05</v>
      </c>
      <c r="N201" s="53">
        <v>0.05</v>
      </c>
    </row>
    <row r="202" spans="1:14" ht="15" customHeight="1">
      <c r="A202" s="83">
        <v>655</v>
      </c>
      <c r="B202" s="83">
        <v>2000056536112</v>
      </c>
      <c r="C202" s="83">
        <v>955</v>
      </c>
      <c r="D202" s="83">
        <v>2000056536121</v>
      </c>
      <c r="E202" s="46" t="s">
        <v>372</v>
      </c>
      <c r="F202" s="179"/>
      <c r="G202" s="50">
        <v>0</v>
      </c>
      <c r="H202" s="51">
        <v>15.25</v>
      </c>
      <c r="I202" s="51">
        <v>1.31</v>
      </c>
      <c r="J202" s="51">
        <v>1.31</v>
      </c>
      <c r="K202" s="52">
        <v>0</v>
      </c>
      <c r="L202" s="53">
        <v>3543.98</v>
      </c>
      <c r="M202" s="53">
        <v>0.05</v>
      </c>
      <c r="N202" s="53">
        <v>0.05</v>
      </c>
    </row>
    <row r="203" spans="1:14" ht="15" customHeight="1">
      <c r="A203" s="83">
        <v>657</v>
      </c>
      <c r="B203" s="83">
        <v>2000056456256</v>
      </c>
      <c r="C203" s="83">
        <v>957</v>
      </c>
      <c r="D203" s="83">
        <v>2000056456265</v>
      </c>
      <c r="E203" s="46" t="s">
        <v>373</v>
      </c>
      <c r="F203" s="179"/>
      <c r="G203" s="50">
        <v>0</v>
      </c>
      <c r="H203" s="51">
        <v>35.36</v>
      </c>
      <c r="I203" s="51">
        <v>0.89</v>
      </c>
      <c r="J203" s="51">
        <v>0.89</v>
      </c>
      <c r="K203" s="52">
        <v>0</v>
      </c>
      <c r="L203" s="53">
        <v>353.65</v>
      </c>
      <c r="M203" s="53">
        <v>0.05</v>
      </c>
      <c r="N203" s="53">
        <v>0.05</v>
      </c>
    </row>
    <row r="204" spans="1:14" ht="15" customHeight="1">
      <c r="A204" s="83">
        <v>659</v>
      </c>
      <c r="B204" s="83">
        <v>2000056439998</v>
      </c>
      <c r="C204" s="83">
        <v>999</v>
      </c>
      <c r="D204" s="83">
        <v>2000056440006</v>
      </c>
      <c r="E204" s="46" t="s">
        <v>374</v>
      </c>
      <c r="F204" s="179"/>
      <c r="G204" s="50">
        <v>0</v>
      </c>
      <c r="H204" s="51">
        <v>5.51</v>
      </c>
      <c r="I204" s="51">
        <v>1.2</v>
      </c>
      <c r="J204" s="51">
        <v>1.2</v>
      </c>
      <c r="K204" s="52">
        <v>0</v>
      </c>
      <c r="L204" s="53">
        <v>516.69000000000005</v>
      </c>
      <c r="M204" s="53">
        <v>0.05</v>
      </c>
      <c r="N204" s="53">
        <v>0.05</v>
      </c>
    </row>
    <row r="205" spans="1:14" ht="15" customHeight="1">
      <c r="A205" s="83">
        <v>660</v>
      </c>
      <c r="B205" s="83">
        <v>2000056420339</v>
      </c>
      <c r="C205" s="83">
        <v>450</v>
      </c>
      <c r="D205" s="83">
        <v>2000056420348</v>
      </c>
      <c r="E205" s="46" t="s">
        <v>375</v>
      </c>
      <c r="F205" s="179"/>
      <c r="G205" s="50">
        <v>0.80400000000000005</v>
      </c>
      <c r="H205" s="51">
        <v>9.77</v>
      </c>
      <c r="I205" s="51">
        <v>1.66</v>
      </c>
      <c r="J205" s="51">
        <v>1.66</v>
      </c>
      <c r="K205" s="52">
        <v>0</v>
      </c>
      <c r="L205" s="53">
        <v>664.26</v>
      </c>
      <c r="M205" s="53">
        <v>0.05</v>
      </c>
      <c r="N205" s="53">
        <v>0.05</v>
      </c>
    </row>
    <row r="206" spans="1:14" ht="15" customHeight="1">
      <c r="A206" s="83">
        <v>697</v>
      </c>
      <c r="B206" s="83">
        <v>2000056202416</v>
      </c>
      <c r="C206" s="83">
        <v>797</v>
      </c>
      <c r="D206" s="83">
        <v>2000056202425</v>
      </c>
      <c r="E206" s="46" t="s">
        <v>376</v>
      </c>
      <c r="F206" s="179"/>
      <c r="G206" s="50">
        <v>0</v>
      </c>
      <c r="H206" s="51">
        <v>12.98</v>
      </c>
      <c r="I206" s="51">
        <v>2.4900000000000002</v>
      </c>
      <c r="J206" s="51">
        <v>2.4900000000000002</v>
      </c>
      <c r="K206" s="52">
        <v>0</v>
      </c>
      <c r="L206" s="53">
        <v>998.8</v>
      </c>
      <c r="M206" s="53">
        <v>0.05</v>
      </c>
      <c r="N206" s="53">
        <v>0.05</v>
      </c>
    </row>
    <row r="207" spans="1:14" ht="15" customHeight="1">
      <c r="A207" s="83" t="s">
        <v>1840</v>
      </c>
      <c r="B207" s="83">
        <v>2000060046760</v>
      </c>
      <c r="C207" s="83" t="s">
        <v>1841</v>
      </c>
      <c r="D207" s="83">
        <v>2000060046797</v>
      </c>
      <c r="E207" s="46" t="s">
        <v>377</v>
      </c>
      <c r="F207" s="179"/>
      <c r="G207" s="50">
        <v>0</v>
      </c>
      <c r="H207" s="51">
        <v>97.15</v>
      </c>
      <c r="I207" s="51">
        <v>1.42</v>
      </c>
      <c r="J207" s="51">
        <v>1.42</v>
      </c>
      <c r="K207" s="52">
        <v>0</v>
      </c>
      <c r="L207" s="53">
        <v>20206.45</v>
      </c>
      <c r="M207" s="53">
        <v>0.05</v>
      </c>
      <c r="N207" s="53">
        <v>0.05</v>
      </c>
    </row>
    <row r="208" spans="1:14" ht="15" customHeight="1">
      <c r="A208" s="83">
        <v>669</v>
      </c>
      <c r="B208" s="83">
        <v>2000056532456</v>
      </c>
      <c r="C208" s="83">
        <v>369</v>
      </c>
      <c r="D208" s="83">
        <v>2000056532483</v>
      </c>
      <c r="E208" s="46" t="s">
        <v>378</v>
      </c>
      <c r="F208" s="179"/>
      <c r="G208" s="50">
        <v>0.22500000000000001</v>
      </c>
      <c r="H208" s="51">
        <v>16.23</v>
      </c>
      <c r="I208" s="51">
        <v>1.04</v>
      </c>
      <c r="J208" s="51">
        <v>1.04</v>
      </c>
      <c r="K208" s="52">
        <v>0</v>
      </c>
      <c r="L208" s="53">
        <v>714.1</v>
      </c>
      <c r="M208" s="53">
        <v>0.05</v>
      </c>
      <c r="N208" s="53">
        <v>0.05</v>
      </c>
    </row>
    <row r="209" spans="1:14" ht="15" customHeight="1">
      <c r="A209" s="83">
        <v>7311</v>
      </c>
      <c r="B209" s="83">
        <v>7311</v>
      </c>
      <c r="C209" s="83">
        <v>7310</v>
      </c>
      <c r="D209" s="83">
        <v>7310</v>
      </c>
      <c r="E209" s="46" t="s">
        <v>379</v>
      </c>
      <c r="F209" s="179"/>
      <c r="G209" s="50">
        <v>0.65</v>
      </c>
      <c r="H209" s="51">
        <v>106.2</v>
      </c>
      <c r="I209" s="51">
        <v>1.1100000000000001</v>
      </c>
      <c r="J209" s="51">
        <v>1.1100000000000001</v>
      </c>
      <c r="K209" s="52">
        <v>0</v>
      </c>
      <c r="L209" s="53">
        <v>1592.94</v>
      </c>
      <c r="M209" s="53">
        <v>0.05</v>
      </c>
      <c r="N209" s="53">
        <v>0.05</v>
      </c>
    </row>
    <row r="210" spans="1:14" ht="15" customHeight="1">
      <c r="A210" s="83">
        <v>698</v>
      </c>
      <c r="B210" s="83">
        <v>2000056199613</v>
      </c>
      <c r="C210" s="83">
        <v>798</v>
      </c>
      <c r="D210" s="83">
        <v>2000056199701</v>
      </c>
      <c r="E210" s="46" t="s">
        <v>380</v>
      </c>
      <c r="F210" s="179"/>
      <c r="G210" s="50">
        <v>0</v>
      </c>
      <c r="H210" s="51">
        <v>119.03</v>
      </c>
      <c r="I210" s="51">
        <v>0.89</v>
      </c>
      <c r="J210" s="51">
        <v>0.89</v>
      </c>
      <c r="K210" s="52">
        <v>0</v>
      </c>
      <c r="L210" s="53">
        <v>892.75</v>
      </c>
      <c r="M210" s="53">
        <v>0.05</v>
      </c>
      <c r="N210" s="53">
        <v>0.05</v>
      </c>
    </row>
    <row r="211" spans="1:14" ht="15" customHeight="1">
      <c r="A211" s="83">
        <v>699</v>
      </c>
      <c r="B211" s="83">
        <v>2000056191526</v>
      </c>
      <c r="C211" s="83">
        <v>799</v>
      </c>
      <c r="D211" s="83">
        <v>2000056191535</v>
      </c>
      <c r="E211" s="46" t="s">
        <v>381</v>
      </c>
      <c r="F211" s="179"/>
      <c r="G211" s="50">
        <v>0</v>
      </c>
      <c r="H211" s="51">
        <v>38.26</v>
      </c>
      <c r="I211" s="51">
        <v>2.89</v>
      </c>
      <c r="J211" s="51">
        <v>2.89</v>
      </c>
      <c r="K211" s="52">
        <v>0</v>
      </c>
      <c r="L211" s="53">
        <v>11517.22</v>
      </c>
      <c r="M211" s="53">
        <v>0.05</v>
      </c>
      <c r="N211" s="53">
        <v>0.05</v>
      </c>
    </row>
    <row r="212" spans="1:14" ht="15" customHeight="1">
      <c r="A212" s="83">
        <v>703</v>
      </c>
      <c r="B212" s="83" t="s">
        <v>382</v>
      </c>
      <c r="C212" s="83"/>
      <c r="D212" s="83"/>
      <c r="E212" s="46" t="s">
        <v>383</v>
      </c>
      <c r="F212" s="179">
        <v>3</v>
      </c>
      <c r="G212" s="50">
        <v>0</v>
      </c>
      <c r="H212" s="51">
        <v>66533.27</v>
      </c>
      <c r="I212" s="51">
        <v>1.36</v>
      </c>
      <c r="J212" s="51">
        <v>1.36</v>
      </c>
      <c r="K212" s="52">
        <v>0</v>
      </c>
      <c r="L212" s="53">
        <v>0</v>
      </c>
      <c r="M212" s="53">
        <v>0</v>
      </c>
      <c r="N212" s="53">
        <v>0</v>
      </c>
    </row>
    <row r="213" spans="1:14" ht="15" customHeight="1">
      <c r="A213" s="83">
        <v>730</v>
      </c>
      <c r="B213" s="83">
        <v>2000056058754</v>
      </c>
      <c r="C213" s="83">
        <v>741</v>
      </c>
      <c r="D213" s="83">
        <v>2000056058763</v>
      </c>
      <c r="E213" s="46" t="s">
        <v>384</v>
      </c>
      <c r="F213" s="179"/>
      <c r="G213" s="50">
        <v>0</v>
      </c>
      <c r="H213" s="51">
        <v>2.96</v>
      </c>
      <c r="I213" s="51">
        <v>0.96</v>
      </c>
      <c r="J213" s="51">
        <v>0.96</v>
      </c>
      <c r="K213" s="52">
        <v>0</v>
      </c>
      <c r="L213" s="53">
        <v>130.36000000000001</v>
      </c>
      <c r="M213" s="53">
        <v>0.05</v>
      </c>
      <c r="N213" s="53">
        <v>0.05</v>
      </c>
    </row>
    <row r="214" spans="1:14" ht="15" customHeight="1">
      <c r="A214" s="83">
        <v>731</v>
      </c>
      <c r="B214" s="83">
        <v>2000056151106</v>
      </c>
      <c r="C214" s="83">
        <v>742</v>
      </c>
      <c r="D214" s="83">
        <v>2000056151115</v>
      </c>
      <c r="E214" s="46" t="s">
        <v>385</v>
      </c>
      <c r="F214" s="179">
        <v>1</v>
      </c>
      <c r="G214" s="50">
        <v>0</v>
      </c>
      <c r="H214" s="51">
        <v>1057.3699999999999</v>
      </c>
      <c r="I214" s="51">
        <v>0.89</v>
      </c>
      <c r="J214" s="51">
        <v>0.89</v>
      </c>
      <c r="K214" s="52">
        <v>0</v>
      </c>
      <c r="L214" s="53">
        <v>82.53</v>
      </c>
      <c r="M214" s="53">
        <v>0.05</v>
      </c>
      <c r="N214" s="53">
        <v>0.05</v>
      </c>
    </row>
    <row r="215" spans="1:14" ht="15" customHeight="1">
      <c r="A215" s="83">
        <v>732</v>
      </c>
      <c r="B215" s="83">
        <v>2000056098818</v>
      </c>
      <c r="C215" s="83">
        <v>743</v>
      </c>
      <c r="D215" s="83">
        <v>2000056098827</v>
      </c>
      <c r="E215" s="46" t="s">
        <v>386</v>
      </c>
      <c r="F215" s="179"/>
      <c r="G215" s="50">
        <v>0</v>
      </c>
      <c r="H215" s="51">
        <v>2.61</v>
      </c>
      <c r="I215" s="51">
        <v>1.0900000000000001</v>
      </c>
      <c r="J215" s="51">
        <v>1.0900000000000001</v>
      </c>
      <c r="K215" s="52">
        <v>0</v>
      </c>
      <c r="L215" s="53">
        <v>130.71</v>
      </c>
      <c r="M215" s="53">
        <v>0.05</v>
      </c>
      <c r="N215" s="53">
        <v>0.05</v>
      </c>
    </row>
    <row r="216" spans="1:14" ht="15" customHeight="1">
      <c r="A216" s="83">
        <v>673</v>
      </c>
      <c r="B216" s="83">
        <v>2000056551324</v>
      </c>
      <c r="C216" s="83">
        <v>403</v>
      </c>
      <c r="D216" s="83">
        <v>2000056551333</v>
      </c>
      <c r="E216" s="46" t="s">
        <v>387</v>
      </c>
      <c r="F216" s="179"/>
      <c r="G216" s="50">
        <v>0</v>
      </c>
      <c r="H216" s="51">
        <v>29.69</v>
      </c>
      <c r="I216" s="51">
        <v>1.9</v>
      </c>
      <c r="J216" s="51">
        <v>1.9</v>
      </c>
      <c r="K216" s="52">
        <v>0</v>
      </c>
      <c r="L216" s="53">
        <v>3562.95</v>
      </c>
      <c r="M216" s="53">
        <v>0.05</v>
      </c>
      <c r="N216" s="53">
        <v>0.05</v>
      </c>
    </row>
    <row r="217" spans="1:14" ht="15" customHeight="1">
      <c r="A217" s="83">
        <v>721</v>
      </c>
      <c r="B217" s="83">
        <v>2000056562292</v>
      </c>
      <c r="C217" s="83">
        <v>451</v>
      </c>
      <c r="D217" s="83">
        <v>2000056562317</v>
      </c>
      <c r="E217" s="46" t="s">
        <v>388</v>
      </c>
      <c r="F217" s="179"/>
      <c r="G217" s="50">
        <v>0</v>
      </c>
      <c r="H217" s="51">
        <v>653.66999999999996</v>
      </c>
      <c r="I217" s="51">
        <v>0.9</v>
      </c>
      <c r="J217" s="51">
        <v>0.9</v>
      </c>
      <c r="K217" s="52">
        <v>0</v>
      </c>
      <c r="L217" s="53">
        <v>5477.73</v>
      </c>
      <c r="M217" s="53">
        <v>0.05</v>
      </c>
      <c r="N217" s="53">
        <v>0.05</v>
      </c>
    </row>
    <row r="218" spans="1:14" ht="15" customHeight="1">
      <c r="A218" s="83">
        <v>728</v>
      </c>
      <c r="B218" s="83">
        <v>2000056194191</v>
      </c>
      <c r="C218" s="83">
        <v>978</v>
      </c>
      <c r="D218" s="83">
        <v>2000056194207</v>
      </c>
      <c r="E218" s="46" t="s">
        <v>389</v>
      </c>
      <c r="F218" s="179"/>
      <c r="G218" s="50">
        <v>0.22700000000000001</v>
      </c>
      <c r="H218" s="51">
        <v>6.07</v>
      </c>
      <c r="I218" s="51">
        <v>2.39</v>
      </c>
      <c r="J218" s="51">
        <v>2.39</v>
      </c>
      <c r="K218" s="52">
        <v>0</v>
      </c>
      <c r="L218" s="53">
        <v>2338.2399999999998</v>
      </c>
      <c r="M218" s="53">
        <v>0.05</v>
      </c>
      <c r="N218" s="53">
        <v>0.05</v>
      </c>
    </row>
    <row r="219" spans="1:14" ht="15" customHeight="1">
      <c r="A219" s="83">
        <v>901</v>
      </c>
      <c r="B219" s="83">
        <v>2000056139215</v>
      </c>
      <c r="C219" s="83">
        <v>991</v>
      </c>
      <c r="D219" s="83">
        <v>2000056139224</v>
      </c>
      <c r="E219" s="46" t="s">
        <v>390</v>
      </c>
      <c r="F219" s="179"/>
      <c r="G219" s="50">
        <v>0.61899999999999999</v>
      </c>
      <c r="H219" s="51">
        <v>13.37</v>
      </c>
      <c r="I219" s="51">
        <v>5.8</v>
      </c>
      <c r="J219" s="51">
        <v>5.8</v>
      </c>
      <c r="K219" s="52">
        <v>0</v>
      </c>
      <c r="L219" s="53">
        <v>7577.95</v>
      </c>
      <c r="M219" s="53">
        <v>0.05</v>
      </c>
      <c r="N219" s="53">
        <v>0.05</v>
      </c>
    </row>
    <row r="220" spans="1:14" ht="15" customHeight="1">
      <c r="A220" s="83">
        <v>904</v>
      </c>
      <c r="B220" s="83">
        <v>2000056219952</v>
      </c>
      <c r="C220" s="83">
        <v>994</v>
      </c>
      <c r="D220" s="83">
        <v>2000056219980</v>
      </c>
      <c r="E220" s="46" t="s">
        <v>391</v>
      </c>
      <c r="F220" s="179"/>
      <c r="G220" s="50">
        <v>0</v>
      </c>
      <c r="H220" s="51">
        <v>354.75</v>
      </c>
      <c r="I220" s="51">
        <v>0.86</v>
      </c>
      <c r="J220" s="51">
        <v>0.86</v>
      </c>
      <c r="K220" s="52">
        <v>0</v>
      </c>
      <c r="L220" s="53">
        <v>319.27999999999997</v>
      </c>
      <c r="M220" s="53">
        <v>0.05</v>
      </c>
      <c r="N220" s="53">
        <v>0.05</v>
      </c>
    </row>
    <row r="221" spans="1:14" ht="15" customHeight="1">
      <c r="A221" s="83">
        <v>905</v>
      </c>
      <c r="B221" s="83">
        <v>2000056200010</v>
      </c>
      <c r="C221" s="83">
        <v>995</v>
      </c>
      <c r="D221" s="83">
        <v>2000056200029</v>
      </c>
      <c r="E221" s="46" t="s">
        <v>392</v>
      </c>
      <c r="F221" s="179"/>
      <c r="G221" s="50">
        <v>0.81699999999999995</v>
      </c>
      <c r="H221" s="51">
        <v>4.67</v>
      </c>
      <c r="I221" s="51">
        <v>1.97</v>
      </c>
      <c r="J221" s="51">
        <v>1.97</v>
      </c>
      <c r="K221" s="52">
        <v>0</v>
      </c>
      <c r="L221" s="53">
        <v>669.36</v>
      </c>
      <c r="M221" s="53">
        <v>0.05</v>
      </c>
      <c r="N221" s="53">
        <v>0.05</v>
      </c>
    </row>
    <row r="222" spans="1:14" ht="15" customHeight="1">
      <c r="A222" s="83">
        <v>906</v>
      </c>
      <c r="B222" s="83">
        <v>2000056138977</v>
      </c>
      <c r="C222" s="83">
        <v>996</v>
      </c>
      <c r="D222" s="83">
        <v>2000056139001</v>
      </c>
      <c r="E222" s="46" t="s">
        <v>393</v>
      </c>
      <c r="F222" s="179"/>
      <c r="G222" s="50">
        <v>0</v>
      </c>
      <c r="H222" s="51">
        <v>3.72</v>
      </c>
      <c r="I222" s="51">
        <v>1.56</v>
      </c>
      <c r="J222" s="51">
        <v>1.56</v>
      </c>
      <c r="K222" s="52">
        <v>0</v>
      </c>
      <c r="L222" s="53">
        <v>670.31</v>
      </c>
      <c r="M222" s="53">
        <v>0.05</v>
      </c>
      <c r="N222" s="53">
        <v>0.05</v>
      </c>
    </row>
    <row r="223" spans="1:14" ht="15" customHeight="1">
      <c r="A223" s="83">
        <v>907</v>
      </c>
      <c r="B223" s="83">
        <v>2000056212033</v>
      </c>
      <c r="C223" s="83">
        <v>997</v>
      </c>
      <c r="D223" s="83">
        <v>2000056212042</v>
      </c>
      <c r="E223" s="46" t="s">
        <v>394</v>
      </c>
      <c r="F223" s="179"/>
      <c r="G223" s="50">
        <v>0</v>
      </c>
      <c r="H223" s="51">
        <v>58.93</v>
      </c>
      <c r="I223" s="51">
        <v>0.95</v>
      </c>
      <c r="J223" s="51">
        <v>0.95</v>
      </c>
      <c r="K223" s="52">
        <v>0</v>
      </c>
      <c r="L223" s="53">
        <v>1071.3699999999999</v>
      </c>
      <c r="M223" s="53">
        <v>0.05</v>
      </c>
      <c r="N223" s="53">
        <v>0.05</v>
      </c>
    </row>
    <row r="224" spans="1:14" ht="15" customHeight="1">
      <c r="A224" s="83">
        <v>908</v>
      </c>
      <c r="B224" s="83">
        <v>2000056139395</v>
      </c>
      <c r="C224" s="83">
        <v>998</v>
      </c>
      <c r="D224" s="83">
        <v>2000056139438</v>
      </c>
      <c r="E224" s="46" t="s">
        <v>395</v>
      </c>
      <c r="F224" s="179"/>
      <c r="G224" s="50">
        <v>1.264</v>
      </c>
      <c r="H224" s="51">
        <v>27.31</v>
      </c>
      <c r="I224" s="51">
        <v>2.1</v>
      </c>
      <c r="J224" s="51">
        <v>2.1</v>
      </c>
      <c r="K224" s="52">
        <v>0</v>
      </c>
      <c r="L224" s="53">
        <v>11608.15</v>
      </c>
      <c r="M224" s="53">
        <v>0.05</v>
      </c>
      <c r="N224" s="53">
        <v>0.05</v>
      </c>
    </row>
    <row r="225" spans="1:14" ht="15" customHeight="1">
      <c r="A225" s="83">
        <v>723</v>
      </c>
      <c r="B225" s="83">
        <v>2000056530788</v>
      </c>
      <c r="C225" s="83">
        <v>953</v>
      </c>
      <c r="D225" s="83">
        <v>2000056530797</v>
      </c>
      <c r="E225" s="46" t="s">
        <v>396</v>
      </c>
      <c r="F225" s="179"/>
      <c r="G225" s="50">
        <v>0</v>
      </c>
      <c r="H225" s="51">
        <v>170.79</v>
      </c>
      <c r="I225" s="51">
        <v>1.22</v>
      </c>
      <c r="J225" s="51">
        <v>1.22</v>
      </c>
      <c r="K225" s="52">
        <v>0</v>
      </c>
      <c r="L225" s="53">
        <v>20708.419999999998</v>
      </c>
      <c r="M225" s="53">
        <v>0.05</v>
      </c>
      <c r="N225" s="53">
        <v>0.05</v>
      </c>
    </row>
    <row r="226" spans="1:14" ht="15" customHeight="1">
      <c r="A226" s="83">
        <v>765</v>
      </c>
      <c r="B226" s="83">
        <v>2000056469176</v>
      </c>
      <c r="C226" s="83">
        <v>983</v>
      </c>
      <c r="D226" s="83">
        <v>2000056469185</v>
      </c>
      <c r="E226" s="46" t="s">
        <v>397</v>
      </c>
      <c r="F226" s="179"/>
      <c r="G226" s="50">
        <v>1.1399999999999999</v>
      </c>
      <c r="H226" s="51">
        <v>24.68</v>
      </c>
      <c r="I226" s="51">
        <v>1</v>
      </c>
      <c r="J226" s="51">
        <v>1</v>
      </c>
      <c r="K226" s="52">
        <v>0</v>
      </c>
      <c r="L226" s="53">
        <v>987.11</v>
      </c>
      <c r="M226" s="53">
        <v>0.05</v>
      </c>
      <c r="N226" s="53">
        <v>0.05</v>
      </c>
    </row>
    <row r="227" spans="1:14" ht="15" customHeight="1">
      <c r="A227" s="83" t="s">
        <v>398</v>
      </c>
      <c r="B227" s="83">
        <v>2000056842124</v>
      </c>
      <c r="C227" s="83" t="s">
        <v>399</v>
      </c>
      <c r="D227" s="83">
        <v>2000056842133</v>
      </c>
      <c r="E227" s="46" t="s">
        <v>400</v>
      </c>
      <c r="F227" s="179"/>
      <c r="G227" s="50">
        <v>0.22700000000000001</v>
      </c>
      <c r="H227" s="51">
        <v>2.88</v>
      </c>
      <c r="I227" s="51">
        <v>2.82</v>
      </c>
      <c r="J227" s="51">
        <v>2.82</v>
      </c>
      <c r="K227" s="52">
        <v>0</v>
      </c>
      <c r="L227" s="53">
        <v>671.16</v>
      </c>
      <c r="M227" s="53">
        <v>0.05</v>
      </c>
      <c r="N227" s="53">
        <v>0.05</v>
      </c>
    </row>
    <row r="228" spans="1:14" ht="15" customHeight="1">
      <c r="A228" s="83">
        <v>7492</v>
      </c>
      <c r="B228" s="83">
        <v>7492</v>
      </c>
      <c r="C228" s="83">
        <v>7493</v>
      </c>
      <c r="D228" s="83">
        <v>7493</v>
      </c>
      <c r="E228" s="46" t="s">
        <v>401</v>
      </c>
      <c r="F228" s="179"/>
      <c r="G228" s="50">
        <v>0.82299999999999995</v>
      </c>
      <c r="H228" s="51">
        <v>17.09</v>
      </c>
      <c r="I228" s="51">
        <v>1.07</v>
      </c>
      <c r="J228" s="51">
        <v>1.07</v>
      </c>
      <c r="K228" s="52">
        <v>0</v>
      </c>
      <c r="L228" s="53">
        <v>683.61</v>
      </c>
      <c r="M228" s="53">
        <v>0.05</v>
      </c>
      <c r="N228" s="53">
        <v>0.05</v>
      </c>
    </row>
    <row r="229" spans="1:14" ht="15" customHeight="1">
      <c r="A229" s="83">
        <v>746</v>
      </c>
      <c r="B229" s="83">
        <v>2000056488513</v>
      </c>
      <c r="C229" s="83">
        <v>748</v>
      </c>
      <c r="D229" s="83">
        <v>2000056488531</v>
      </c>
      <c r="E229" s="46" t="s">
        <v>402</v>
      </c>
      <c r="F229" s="179"/>
      <c r="G229" s="50">
        <v>0</v>
      </c>
      <c r="H229" s="51">
        <v>1.47</v>
      </c>
      <c r="I229" s="51">
        <v>1.25</v>
      </c>
      <c r="J229" s="51">
        <v>1.25</v>
      </c>
      <c r="K229" s="52">
        <v>0</v>
      </c>
      <c r="L229" s="53">
        <v>785.14</v>
      </c>
      <c r="M229" s="53">
        <v>0.05</v>
      </c>
      <c r="N229" s="53">
        <v>0.05</v>
      </c>
    </row>
    <row r="230" spans="1:14" ht="15" customHeight="1">
      <c r="A230" s="83" t="s">
        <v>403</v>
      </c>
      <c r="B230" s="83">
        <v>2000056866055</v>
      </c>
      <c r="C230" s="83" t="s">
        <v>404</v>
      </c>
      <c r="D230" s="83">
        <v>2000056866064</v>
      </c>
      <c r="E230" s="46" t="s">
        <v>405</v>
      </c>
      <c r="F230" s="179"/>
      <c r="G230" s="50">
        <v>0</v>
      </c>
      <c r="H230" s="51">
        <v>10.3</v>
      </c>
      <c r="I230" s="51">
        <v>1.06</v>
      </c>
      <c r="J230" s="51">
        <v>1.06</v>
      </c>
      <c r="K230" s="52">
        <v>0</v>
      </c>
      <c r="L230" s="53">
        <v>663.74</v>
      </c>
      <c r="M230" s="53">
        <v>0.05</v>
      </c>
      <c r="N230" s="53">
        <v>0.05</v>
      </c>
    </row>
    <row r="231" spans="1:14" ht="15" customHeight="1">
      <c r="A231" s="83">
        <v>766</v>
      </c>
      <c r="B231" s="83">
        <v>2000056537213</v>
      </c>
      <c r="C231" s="83">
        <v>966</v>
      </c>
      <c r="D231" s="83">
        <v>2000056537222</v>
      </c>
      <c r="E231" s="46" t="s">
        <v>406</v>
      </c>
      <c r="F231" s="179"/>
      <c r="G231" s="50">
        <v>0.81399999999999995</v>
      </c>
      <c r="H231" s="51">
        <v>23.13</v>
      </c>
      <c r="I231" s="51">
        <v>1.34</v>
      </c>
      <c r="J231" s="51">
        <v>1.34</v>
      </c>
      <c r="K231" s="52">
        <v>0</v>
      </c>
      <c r="L231" s="53">
        <v>1901.18</v>
      </c>
      <c r="M231" s="53">
        <v>0.05</v>
      </c>
      <c r="N231" s="53">
        <v>0.05</v>
      </c>
    </row>
    <row r="232" spans="1:14" ht="15" customHeight="1">
      <c r="A232" s="83" t="s">
        <v>407</v>
      </c>
      <c r="B232" s="83">
        <v>2000056521960</v>
      </c>
      <c r="C232" s="83" t="s">
        <v>408</v>
      </c>
      <c r="D232" s="83">
        <v>2000056522003</v>
      </c>
      <c r="E232" s="46" t="s">
        <v>409</v>
      </c>
      <c r="F232" s="179"/>
      <c r="G232" s="50">
        <v>0.86899999999999999</v>
      </c>
      <c r="H232" s="51">
        <v>16.309999999999999</v>
      </c>
      <c r="I232" s="51">
        <v>1.55</v>
      </c>
      <c r="J232" s="51">
        <v>1.55</v>
      </c>
      <c r="K232" s="52">
        <v>0</v>
      </c>
      <c r="L232" s="53">
        <v>372.71</v>
      </c>
      <c r="M232" s="53">
        <v>0.05</v>
      </c>
      <c r="N232" s="53">
        <v>0.05</v>
      </c>
    </row>
    <row r="233" spans="1:14" ht="15" customHeight="1">
      <c r="A233" s="83" t="s">
        <v>410</v>
      </c>
      <c r="B233" s="83">
        <v>2000056839896</v>
      </c>
      <c r="C233" s="83" t="s">
        <v>411</v>
      </c>
      <c r="D233" s="83">
        <v>2000056839901</v>
      </c>
      <c r="E233" s="46" t="s">
        <v>412</v>
      </c>
      <c r="F233" s="179"/>
      <c r="G233" s="50">
        <v>0.20699999999999999</v>
      </c>
      <c r="H233" s="51">
        <v>8.06</v>
      </c>
      <c r="I233" s="51">
        <v>1.31</v>
      </c>
      <c r="J233" s="51">
        <v>1.31</v>
      </c>
      <c r="K233" s="52">
        <v>0</v>
      </c>
      <c r="L233" s="53">
        <v>665.97</v>
      </c>
      <c r="M233" s="53">
        <v>0.05</v>
      </c>
      <c r="N233" s="53">
        <v>0.05</v>
      </c>
    </row>
    <row r="234" spans="1:14" ht="15" customHeight="1">
      <c r="A234" s="83">
        <v>841</v>
      </c>
      <c r="B234" s="83">
        <v>2000060018140</v>
      </c>
      <c r="C234" s="83">
        <v>919</v>
      </c>
      <c r="D234" s="83">
        <v>2000060018150</v>
      </c>
      <c r="E234" s="46" t="s">
        <v>413</v>
      </c>
      <c r="F234" s="179"/>
      <c r="G234" s="50">
        <v>0.80400000000000005</v>
      </c>
      <c r="H234" s="51">
        <v>35.82</v>
      </c>
      <c r="I234" s="51">
        <v>1.42</v>
      </c>
      <c r="J234" s="51">
        <v>1.42</v>
      </c>
      <c r="K234" s="52">
        <v>0</v>
      </c>
      <c r="L234" s="53">
        <v>1094.48</v>
      </c>
      <c r="M234" s="53">
        <v>0.05</v>
      </c>
      <c r="N234" s="53">
        <v>0.05</v>
      </c>
    </row>
    <row r="235" spans="1:14" ht="15" customHeight="1">
      <c r="A235" s="83">
        <v>767</v>
      </c>
      <c r="B235" s="83">
        <v>2000056535670</v>
      </c>
      <c r="C235" s="83">
        <v>467</v>
      </c>
      <c r="D235" s="83">
        <v>2000056535740</v>
      </c>
      <c r="E235" s="46" t="s">
        <v>414</v>
      </c>
      <c r="F235" s="179"/>
      <c r="G235" s="50">
        <v>0</v>
      </c>
      <c r="H235" s="51">
        <v>5.58</v>
      </c>
      <c r="I235" s="51">
        <v>1.34</v>
      </c>
      <c r="J235" s="51">
        <v>1.34</v>
      </c>
      <c r="K235" s="52">
        <v>0</v>
      </c>
      <c r="L235" s="53">
        <v>837.33</v>
      </c>
      <c r="M235" s="53">
        <v>0.05</v>
      </c>
      <c r="N235" s="53">
        <v>0.05</v>
      </c>
    </row>
    <row r="236" spans="1:14" ht="15" customHeight="1">
      <c r="A236" s="83">
        <v>768</v>
      </c>
      <c r="B236" s="83">
        <v>2000056345452</v>
      </c>
      <c r="C236" s="83">
        <v>468</v>
      </c>
      <c r="D236" s="83">
        <v>2000056345461</v>
      </c>
      <c r="E236" s="46" t="s">
        <v>415</v>
      </c>
      <c r="F236" s="179"/>
      <c r="G236" s="50">
        <v>0</v>
      </c>
      <c r="H236" s="51">
        <v>34.520000000000003</v>
      </c>
      <c r="I236" s="51">
        <v>0.97</v>
      </c>
      <c r="J236" s="51">
        <v>0.97</v>
      </c>
      <c r="K236" s="52">
        <v>0</v>
      </c>
      <c r="L236" s="53">
        <v>1208.3499999999999</v>
      </c>
      <c r="M236" s="53">
        <v>0.05</v>
      </c>
      <c r="N236" s="53">
        <v>0.05</v>
      </c>
    </row>
    <row r="237" spans="1:14" ht="15" customHeight="1">
      <c r="A237" s="83" t="s">
        <v>416</v>
      </c>
      <c r="B237" s="83">
        <v>2000056520910</v>
      </c>
      <c r="C237" s="83" t="s">
        <v>417</v>
      </c>
      <c r="D237" s="83">
        <v>2000056520957</v>
      </c>
      <c r="E237" s="46" t="s">
        <v>418</v>
      </c>
      <c r="F237" s="179"/>
      <c r="G237" s="50">
        <v>0.86399999999999999</v>
      </c>
      <c r="H237" s="51">
        <v>16.309999999999999</v>
      </c>
      <c r="I237" s="51">
        <v>1.55</v>
      </c>
      <c r="J237" s="51">
        <v>1.55</v>
      </c>
      <c r="K237" s="52">
        <v>0</v>
      </c>
      <c r="L237" s="53">
        <v>372.71</v>
      </c>
      <c r="M237" s="53">
        <v>0.05</v>
      </c>
      <c r="N237" s="53">
        <v>0.05</v>
      </c>
    </row>
    <row r="238" spans="1:14" ht="15" customHeight="1">
      <c r="A238" s="83" t="s">
        <v>419</v>
      </c>
      <c r="B238" s="83">
        <v>2000056860080</v>
      </c>
      <c r="C238" s="83" t="s">
        <v>420</v>
      </c>
      <c r="D238" s="83">
        <v>2000056860090</v>
      </c>
      <c r="E238" s="46" t="s">
        <v>421</v>
      </c>
      <c r="F238" s="179"/>
      <c r="G238" s="50">
        <v>1.0089999999999999</v>
      </c>
      <c r="H238" s="51">
        <v>27.98</v>
      </c>
      <c r="I238" s="51">
        <v>1.3</v>
      </c>
      <c r="J238" s="51">
        <v>1.3</v>
      </c>
      <c r="K238" s="52">
        <v>0</v>
      </c>
      <c r="L238" s="53">
        <v>1119.3800000000001</v>
      </c>
      <c r="M238" s="53">
        <v>0.05</v>
      </c>
      <c r="N238" s="53">
        <v>0.05</v>
      </c>
    </row>
    <row r="239" spans="1:14" ht="48" customHeight="1">
      <c r="A239" s="83">
        <v>769</v>
      </c>
      <c r="B239" s="83" t="s">
        <v>422</v>
      </c>
      <c r="C239" s="83">
        <v>984</v>
      </c>
      <c r="D239" s="83" t="s">
        <v>423</v>
      </c>
      <c r="E239" s="46" t="s">
        <v>424</v>
      </c>
      <c r="F239" s="179"/>
      <c r="G239" s="50">
        <v>0.22500000000000001</v>
      </c>
      <c r="H239" s="51">
        <v>5.48</v>
      </c>
      <c r="I239" s="51">
        <v>1.1499999999999999</v>
      </c>
      <c r="J239" s="51">
        <v>1.1499999999999999</v>
      </c>
      <c r="K239" s="52">
        <v>0</v>
      </c>
      <c r="L239" s="53">
        <v>383.53</v>
      </c>
      <c r="M239" s="53">
        <v>0.05</v>
      </c>
      <c r="N239" s="53">
        <v>0.05</v>
      </c>
    </row>
    <row r="240" spans="1:14" ht="15" customHeight="1">
      <c r="A240" s="83" t="s">
        <v>425</v>
      </c>
      <c r="B240" s="83">
        <v>2000056865497</v>
      </c>
      <c r="C240" s="83" t="s">
        <v>426</v>
      </c>
      <c r="D240" s="83">
        <v>2000056865479</v>
      </c>
      <c r="E240" s="46" t="s">
        <v>427</v>
      </c>
      <c r="F240" s="179"/>
      <c r="G240" s="50">
        <v>0</v>
      </c>
      <c r="H240" s="51">
        <v>27.08</v>
      </c>
      <c r="I240" s="51">
        <v>1.08</v>
      </c>
      <c r="J240" s="51">
        <v>1.08</v>
      </c>
      <c r="K240" s="52">
        <v>0</v>
      </c>
      <c r="L240" s="53">
        <v>984.71</v>
      </c>
      <c r="M240" s="53">
        <v>0.05</v>
      </c>
      <c r="N240" s="53">
        <v>0.05</v>
      </c>
    </row>
    <row r="241" spans="1:14" ht="15" customHeight="1">
      <c r="A241" s="83">
        <v>771</v>
      </c>
      <c r="B241" s="83">
        <v>2000056477646</v>
      </c>
      <c r="C241" s="83">
        <v>951</v>
      </c>
      <c r="D241" s="83">
        <v>2000056477682</v>
      </c>
      <c r="E241" s="46" t="s">
        <v>428</v>
      </c>
      <c r="F241" s="179"/>
      <c r="G241" s="50">
        <v>0.22600000000000001</v>
      </c>
      <c r="H241" s="51">
        <v>8.32</v>
      </c>
      <c r="I241" s="51">
        <v>1.21</v>
      </c>
      <c r="J241" s="51">
        <v>1.21</v>
      </c>
      <c r="K241" s="52">
        <v>0</v>
      </c>
      <c r="L241" s="53">
        <v>665.71</v>
      </c>
      <c r="M241" s="53">
        <v>0.05</v>
      </c>
      <c r="N241" s="53">
        <v>0.05</v>
      </c>
    </row>
    <row r="242" spans="1:14" ht="15" customHeight="1">
      <c r="A242" s="83">
        <v>7490</v>
      </c>
      <c r="B242" s="83">
        <v>7490</v>
      </c>
      <c r="C242" s="83">
        <v>7491</v>
      </c>
      <c r="D242" s="83">
        <v>7491</v>
      </c>
      <c r="E242" s="46" t="s">
        <v>429</v>
      </c>
      <c r="F242" s="179"/>
      <c r="G242" s="50">
        <v>0</v>
      </c>
      <c r="H242" s="51">
        <v>24.68</v>
      </c>
      <c r="I242" s="51">
        <v>1.1499999999999999</v>
      </c>
      <c r="J242" s="51">
        <v>1.1499999999999999</v>
      </c>
      <c r="K242" s="52">
        <v>0</v>
      </c>
      <c r="L242" s="53">
        <v>987.11</v>
      </c>
      <c r="M242" s="53">
        <v>0.05</v>
      </c>
      <c r="N242" s="53">
        <v>0.05</v>
      </c>
    </row>
    <row r="243" spans="1:14" ht="15" customHeight="1">
      <c r="A243" s="83">
        <v>7496</v>
      </c>
      <c r="B243" s="83">
        <v>7496</v>
      </c>
      <c r="C243" s="83">
        <v>7497</v>
      </c>
      <c r="D243" s="83">
        <v>7497</v>
      </c>
      <c r="E243" s="46" t="s">
        <v>430</v>
      </c>
      <c r="F243" s="179"/>
      <c r="G243" s="50">
        <v>0</v>
      </c>
      <c r="H243" s="51">
        <v>54.39</v>
      </c>
      <c r="I243" s="51">
        <v>1.1200000000000001</v>
      </c>
      <c r="J243" s="51">
        <v>1.1200000000000001</v>
      </c>
      <c r="K243" s="52">
        <v>0</v>
      </c>
      <c r="L243" s="53">
        <v>2289.92</v>
      </c>
      <c r="M243" s="53">
        <v>0.05</v>
      </c>
      <c r="N243" s="53">
        <v>0.05</v>
      </c>
    </row>
    <row r="244" spans="1:14" ht="15" customHeight="1">
      <c r="A244" s="83" t="s">
        <v>431</v>
      </c>
      <c r="B244" s="83">
        <v>2000056474868</v>
      </c>
      <c r="C244" s="83" t="s">
        <v>432</v>
      </c>
      <c r="D244" s="83">
        <v>2000056474877</v>
      </c>
      <c r="E244" s="46" t="s">
        <v>433</v>
      </c>
      <c r="F244" s="179"/>
      <c r="G244" s="50">
        <v>0</v>
      </c>
      <c r="H244" s="51">
        <v>33.86</v>
      </c>
      <c r="I244" s="51">
        <v>1.42</v>
      </c>
      <c r="J244" s="51">
        <v>1.42</v>
      </c>
      <c r="K244" s="52">
        <v>0</v>
      </c>
      <c r="L244" s="53">
        <v>3755.18</v>
      </c>
      <c r="M244" s="53">
        <v>0.05</v>
      </c>
      <c r="N244" s="53">
        <v>0.05</v>
      </c>
    </row>
    <row r="245" spans="1:14" ht="15" customHeight="1">
      <c r="A245" s="83">
        <v>774</v>
      </c>
      <c r="B245" s="83">
        <v>2000056474380</v>
      </c>
      <c r="C245" s="83">
        <v>644</v>
      </c>
      <c r="D245" s="83">
        <v>2000056474399</v>
      </c>
      <c r="E245" s="46" t="s">
        <v>434</v>
      </c>
      <c r="F245" s="179"/>
      <c r="G245" s="50">
        <v>0</v>
      </c>
      <c r="H245" s="51">
        <v>1.94</v>
      </c>
      <c r="I245" s="51">
        <v>1.84</v>
      </c>
      <c r="J245" s="51">
        <v>1.84</v>
      </c>
      <c r="K245" s="52">
        <v>0</v>
      </c>
      <c r="L245" s="53">
        <v>387.08</v>
      </c>
      <c r="M245" s="53">
        <v>0.05</v>
      </c>
      <c r="N245" s="53">
        <v>0.05</v>
      </c>
    </row>
    <row r="246" spans="1:14" ht="15" customHeight="1">
      <c r="A246" s="83" t="s">
        <v>435</v>
      </c>
      <c r="B246" s="83">
        <v>2000056631430</v>
      </c>
      <c r="C246" s="83" t="s">
        <v>436</v>
      </c>
      <c r="D246" s="83">
        <v>2000056631440</v>
      </c>
      <c r="E246" s="46" t="s">
        <v>437</v>
      </c>
      <c r="F246" s="179"/>
      <c r="G246" s="50">
        <v>0</v>
      </c>
      <c r="H246" s="51">
        <v>1.94</v>
      </c>
      <c r="I246" s="51">
        <v>1.67</v>
      </c>
      <c r="J246" s="51">
        <v>1.67</v>
      </c>
      <c r="K246" s="52">
        <v>0</v>
      </c>
      <c r="L246" s="53">
        <v>387.08</v>
      </c>
      <c r="M246" s="53">
        <v>0.05</v>
      </c>
      <c r="N246" s="53">
        <v>0.05</v>
      </c>
    </row>
    <row r="247" spans="1:14" ht="15" customHeight="1">
      <c r="A247" s="83">
        <v>733</v>
      </c>
      <c r="B247" s="83">
        <v>2000056705135</v>
      </c>
      <c r="C247" s="83">
        <v>744</v>
      </c>
      <c r="D247" s="83">
        <v>2000056705144</v>
      </c>
      <c r="E247" s="46" t="s">
        <v>438</v>
      </c>
      <c r="F247" s="179"/>
      <c r="G247" s="50">
        <v>0</v>
      </c>
      <c r="H247" s="51">
        <v>62.72</v>
      </c>
      <c r="I247" s="51">
        <v>1.8</v>
      </c>
      <c r="J247" s="51">
        <v>1.8</v>
      </c>
      <c r="K247" s="52">
        <v>0</v>
      </c>
      <c r="L247" s="53">
        <v>2850.43</v>
      </c>
      <c r="M247" s="53">
        <v>0.05</v>
      </c>
      <c r="N247" s="53">
        <v>0.05</v>
      </c>
    </row>
    <row r="248" spans="1:14" ht="15" customHeight="1">
      <c r="A248" s="83">
        <v>775</v>
      </c>
      <c r="B248" s="83">
        <v>2000056366860</v>
      </c>
      <c r="C248" s="83">
        <v>986</v>
      </c>
      <c r="D248" s="83">
        <v>2000056366930</v>
      </c>
      <c r="E248" s="46" t="s">
        <v>439</v>
      </c>
      <c r="F248" s="179"/>
      <c r="G248" s="50">
        <v>0</v>
      </c>
      <c r="H248" s="51">
        <v>13.22</v>
      </c>
      <c r="I248" s="51">
        <v>1.56</v>
      </c>
      <c r="J248" s="51">
        <v>1.56</v>
      </c>
      <c r="K248" s="52">
        <v>0</v>
      </c>
      <c r="L248" s="53">
        <v>660.82</v>
      </c>
      <c r="M248" s="53">
        <v>0.05</v>
      </c>
      <c r="N248" s="53">
        <v>0.05</v>
      </c>
    </row>
    <row r="249" spans="1:14" ht="45" customHeight="1">
      <c r="A249" s="83" t="s">
        <v>440</v>
      </c>
      <c r="B249" s="83" t="s">
        <v>441</v>
      </c>
      <c r="C249" s="83">
        <v>933</v>
      </c>
      <c r="D249" s="83"/>
      <c r="E249" s="46" t="s">
        <v>442</v>
      </c>
      <c r="F249" s="179">
        <v>3</v>
      </c>
      <c r="G249" s="50">
        <v>0.245</v>
      </c>
      <c r="H249" s="51">
        <v>18305.189999999999</v>
      </c>
      <c r="I249" s="51">
        <v>1.53</v>
      </c>
      <c r="J249" s="51">
        <v>1.53</v>
      </c>
      <c r="K249" s="52">
        <v>0</v>
      </c>
      <c r="L249" s="53">
        <v>16.690000000000001</v>
      </c>
      <c r="M249" s="53">
        <v>0.05</v>
      </c>
      <c r="N249" s="53">
        <v>0.05</v>
      </c>
    </row>
    <row r="250" spans="1:14" ht="15" customHeight="1">
      <c r="A250" s="83">
        <v>776</v>
      </c>
      <c r="B250" s="83">
        <v>2000056563570</v>
      </c>
      <c r="C250" s="83">
        <v>976</v>
      </c>
      <c r="D250" s="83">
        <v>2000056563589</v>
      </c>
      <c r="E250" s="46" t="s">
        <v>443</v>
      </c>
      <c r="F250" s="179"/>
      <c r="G250" s="50">
        <v>0.79200000000000004</v>
      </c>
      <c r="H250" s="51">
        <v>41.89</v>
      </c>
      <c r="I250" s="51">
        <v>0.88</v>
      </c>
      <c r="J250" s="51">
        <v>0.88</v>
      </c>
      <c r="K250" s="52">
        <v>0</v>
      </c>
      <c r="L250" s="53">
        <v>632.14</v>
      </c>
      <c r="M250" s="53">
        <v>0.05</v>
      </c>
      <c r="N250" s="53">
        <v>0.05</v>
      </c>
    </row>
    <row r="251" spans="1:14" ht="15" customHeight="1">
      <c r="A251" s="83" t="s">
        <v>444</v>
      </c>
      <c r="B251" s="83">
        <v>2000056866037</v>
      </c>
      <c r="C251" s="83" t="s">
        <v>445</v>
      </c>
      <c r="D251" s="83">
        <v>2000056866046</v>
      </c>
      <c r="E251" s="46" t="s">
        <v>446</v>
      </c>
      <c r="F251" s="179"/>
      <c r="G251" s="50">
        <v>0.60599999999999998</v>
      </c>
      <c r="H251" s="51">
        <v>18.309999999999999</v>
      </c>
      <c r="I251" s="51">
        <v>0.93</v>
      </c>
      <c r="J251" s="51">
        <v>0.93</v>
      </c>
      <c r="K251" s="52">
        <v>0</v>
      </c>
      <c r="L251" s="53">
        <v>347.92</v>
      </c>
      <c r="M251" s="53">
        <v>0.05</v>
      </c>
      <c r="N251" s="53">
        <v>0.05</v>
      </c>
    </row>
    <row r="252" spans="1:14" ht="15" customHeight="1">
      <c r="A252" s="83" t="s">
        <v>447</v>
      </c>
      <c r="B252" s="83">
        <v>2000056848135</v>
      </c>
      <c r="C252" s="83" t="s">
        <v>448</v>
      </c>
      <c r="D252" s="83">
        <v>2000056848144</v>
      </c>
      <c r="E252" s="46" t="s">
        <v>449</v>
      </c>
      <c r="F252" s="179"/>
      <c r="G252" s="50">
        <v>0</v>
      </c>
      <c r="H252" s="51">
        <v>6.28</v>
      </c>
      <c r="I252" s="51">
        <v>1.77</v>
      </c>
      <c r="J252" s="51">
        <v>1.77</v>
      </c>
      <c r="K252" s="52">
        <v>0</v>
      </c>
      <c r="L252" s="53">
        <v>1005.5</v>
      </c>
      <c r="M252" s="53">
        <v>0.05</v>
      </c>
      <c r="N252" s="53">
        <v>0.05</v>
      </c>
    </row>
    <row r="253" spans="1:14" ht="15" customHeight="1">
      <c r="A253" s="83" t="s">
        <v>450</v>
      </c>
      <c r="B253" s="83">
        <v>2000056774592</v>
      </c>
      <c r="C253" s="83" t="s">
        <v>451</v>
      </c>
      <c r="D253" s="83">
        <v>2000056774608</v>
      </c>
      <c r="E253" s="46" t="s">
        <v>452</v>
      </c>
      <c r="F253" s="179"/>
      <c r="G253" s="50">
        <v>0.224</v>
      </c>
      <c r="H253" s="51">
        <v>7.99</v>
      </c>
      <c r="I253" s="51">
        <v>0.96</v>
      </c>
      <c r="J253" s="51">
        <v>0.96</v>
      </c>
      <c r="K253" s="52">
        <v>0</v>
      </c>
      <c r="L253" s="53">
        <v>666.04</v>
      </c>
      <c r="M253" s="53">
        <v>0.05</v>
      </c>
      <c r="N253" s="53">
        <v>0.05</v>
      </c>
    </row>
    <row r="254" spans="1:14" ht="15" customHeight="1">
      <c r="A254" s="83" t="s">
        <v>453</v>
      </c>
      <c r="B254" s="83">
        <v>2000056647928</v>
      </c>
      <c r="C254" s="83" t="s">
        <v>454</v>
      </c>
      <c r="D254" s="83">
        <v>2000056647946</v>
      </c>
      <c r="E254" s="46" t="s">
        <v>455</v>
      </c>
      <c r="F254" s="179"/>
      <c r="G254" s="50">
        <v>0</v>
      </c>
      <c r="H254" s="51">
        <v>2.48</v>
      </c>
      <c r="I254" s="51">
        <v>1.81</v>
      </c>
      <c r="J254" s="51">
        <v>1.81</v>
      </c>
      <c r="K254" s="52">
        <v>0</v>
      </c>
      <c r="L254" s="53">
        <v>396.36</v>
      </c>
      <c r="M254" s="53">
        <v>0.05</v>
      </c>
      <c r="N254" s="53">
        <v>0.05</v>
      </c>
    </row>
    <row r="255" spans="1:14" ht="15" customHeight="1">
      <c r="A255" s="83" t="s">
        <v>456</v>
      </c>
      <c r="B255" s="83">
        <v>2000056456743</v>
      </c>
      <c r="C255" s="83" t="s">
        <v>457</v>
      </c>
      <c r="D255" s="83">
        <v>2000056456850</v>
      </c>
      <c r="E255" s="46" t="s">
        <v>458</v>
      </c>
      <c r="F255" s="179"/>
      <c r="G255" s="50">
        <v>0</v>
      </c>
      <c r="H255" s="51">
        <v>35.36</v>
      </c>
      <c r="I255" s="51">
        <v>0.89</v>
      </c>
      <c r="J255" s="51">
        <v>0.89</v>
      </c>
      <c r="K255" s="52">
        <v>0</v>
      </c>
      <c r="L255" s="53">
        <v>353.65</v>
      </c>
      <c r="M255" s="53">
        <v>0.05</v>
      </c>
      <c r="N255" s="53">
        <v>0.05</v>
      </c>
    </row>
    <row r="256" spans="1:14" ht="15" customHeight="1">
      <c r="A256" s="83" t="s">
        <v>459</v>
      </c>
      <c r="B256" s="83">
        <v>2000056872183</v>
      </c>
      <c r="C256" s="83" t="s">
        <v>460</v>
      </c>
      <c r="D256" s="83">
        <v>2000056872305</v>
      </c>
      <c r="E256" s="46" t="s">
        <v>461</v>
      </c>
      <c r="F256" s="179"/>
      <c r="G256" s="50">
        <v>0</v>
      </c>
      <c r="H256" s="51">
        <v>16.7</v>
      </c>
      <c r="I256" s="51">
        <v>1.22</v>
      </c>
      <c r="J256" s="51">
        <v>1.22</v>
      </c>
      <c r="K256" s="52">
        <v>0</v>
      </c>
      <c r="L256" s="53">
        <v>1670.14</v>
      </c>
      <c r="M256" s="53">
        <v>0.05</v>
      </c>
      <c r="N256" s="53">
        <v>0.05</v>
      </c>
    </row>
    <row r="257" spans="1:14" ht="15" customHeight="1">
      <c r="A257" s="83" t="s">
        <v>1842</v>
      </c>
      <c r="B257" s="83">
        <v>2000060619240</v>
      </c>
      <c r="C257" s="83" t="s">
        <v>1843</v>
      </c>
      <c r="D257" s="83">
        <v>2000060619259</v>
      </c>
      <c r="E257" s="46" t="s">
        <v>462</v>
      </c>
      <c r="F257" s="179"/>
      <c r="G257" s="50">
        <v>0</v>
      </c>
      <c r="H257" s="51">
        <v>1.84</v>
      </c>
      <c r="I257" s="51">
        <v>0.85</v>
      </c>
      <c r="J257" s="51">
        <v>0.85</v>
      </c>
      <c r="K257" s="52">
        <v>0</v>
      </c>
      <c r="L257" s="53">
        <v>559.61</v>
      </c>
      <c r="M257" s="53">
        <v>0.05</v>
      </c>
      <c r="N257" s="53">
        <v>0.05</v>
      </c>
    </row>
    <row r="258" spans="1:14" ht="15" customHeight="1">
      <c r="A258" s="83">
        <v>838</v>
      </c>
      <c r="B258" s="83">
        <v>2000056479129</v>
      </c>
      <c r="C258" s="83">
        <v>638</v>
      </c>
      <c r="D258" s="83">
        <v>2000056479138</v>
      </c>
      <c r="E258" s="46" t="s">
        <v>463</v>
      </c>
      <c r="F258" s="179"/>
      <c r="G258" s="50">
        <v>0</v>
      </c>
      <c r="H258" s="51">
        <v>61.25</v>
      </c>
      <c r="I258" s="51">
        <v>1.1000000000000001</v>
      </c>
      <c r="J258" s="51">
        <v>1.1000000000000001</v>
      </c>
      <c r="K258" s="52">
        <v>0</v>
      </c>
      <c r="L258" s="53">
        <v>2663</v>
      </c>
      <c r="M258" s="53">
        <v>0.05</v>
      </c>
      <c r="N258" s="53">
        <v>0.05</v>
      </c>
    </row>
    <row r="259" spans="1:14" ht="13.2">
      <c r="A259" s="83">
        <v>843</v>
      </c>
      <c r="B259" s="83">
        <v>2000056465942</v>
      </c>
      <c r="C259" s="83">
        <v>643</v>
      </c>
      <c r="D259" s="83">
        <v>2000056465970</v>
      </c>
      <c r="E259" s="46" t="s">
        <v>464</v>
      </c>
      <c r="F259" s="179"/>
      <c r="G259" s="50">
        <v>0</v>
      </c>
      <c r="H259" s="51">
        <v>5.38</v>
      </c>
      <c r="I259" s="51">
        <v>1.2</v>
      </c>
      <c r="J259" s="51">
        <v>1.2</v>
      </c>
      <c r="K259" s="52">
        <v>0</v>
      </c>
      <c r="L259" s="53">
        <v>412.37</v>
      </c>
      <c r="M259" s="53">
        <v>0.05</v>
      </c>
      <c r="N259" s="53">
        <v>0.05</v>
      </c>
    </row>
    <row r="260" spans="1:14" ht="13.2">
      <c r="A260" s="83">
        <v>871</v>
      </c>
      <c r="B260" s="83">
        <v>2000056504928</v>
      </c>
      <c r="C260" s="83">
        <v>981</v>
      </c>
      <c r="D260" s="83">
        <v>2000056504937</v>
      </c>
      <c r="E260" s="46" t="s">
        <v>465</v>
      </c>
      <c r="F260" s="179"/>
      <c r="G260" s="50">
        <v>0</v>
      </c>
      <c r="H260" s="51">
        <v>9.49</v>
      </c>
      <c r="I260" s="51">
        <v>1.05</v>
      </c>
      <c r="J260" s="51">
        <v>1.05</v>
      </c>
      <c r="K260" s="52">
        <v>0</v>
      </c>
      <c r="L260" s="53">
        <v>379.53</v>
      </c>
      <c r="M260" s="53">
        <v>0.05</v>
      </c>
      <c r="N260" s="53">
        <v>0.05</v>
      </c>
    </row>
    <row r="261" spans="1:14" ht="13.2">
      <c r="A261" s="83">
        <v>879</v>
      </c>
      <c r="B261" s="83">
        <v>2000056522323</v>
      </c>
      <c r="C261" s="83">
        <v>988</v>
      </c>
      <c r="D261" s="83">
        <v>2000056522332</v>
      </c>
      <c r="E261" s="46" t="s">
        <v>466</v>
      </c>
      <c r="F261" s="179"/>
      <c r="G261" s="50">
        <v>0</v>
      </c>
      <c r="H261" s="51">
        <v>14.23</v>
      </c>
      <c r="I261" s="51">
        <v>1.36</v>
      </c>
      <c r="J261" s="51">
        <v>1.36</v>
      </c>
      <c r="K261" s="52">
        <v>0</v>
      </c>
      <c r="L261" s="53">
        <v>905.65</v>
      </c>
      <c r="M261" s="53">
        <v>0.05</v>
      </c>
      <c r="N261" s="53">
        <v>0.05</v>
      </c>
    </row>
    <row r="262" spans="1:14" ht="13.2">
      <c r="A262" s="83">
        <v>887</v>
      </c>
      <c r="B262" s="83">
        <v>2000056527544</v>
      </c>
      <c r="C262" s="83">
        <v>992</v>
      </c>
      <c r="D262" s="83">
        <v>2000056527562</v>
      </c>
      <c r="E262" s="46" t="s">
        <v>467</v>
      </c>
      <c r="F262" s="179"/>
      <c r="G262" s="50">
        <v>0.22700000000000001</v>
      </c>
      <c r="H262" s="51">
        <v>45.5</v>
      </c>
      <c r="I262" s="51">
        <v>2.76</v>
      </c>
      <c r="J262" s="51">
        <v>2.76</v>
      </c>
      <c r="K262" s="52">
        <v>0</v>
      </c>
      <c r="L262" s="53">
        <v>9705.66</v>
      </c>
      <c r="M262" s="53">
        <v>0.05</v>
      </c>
      <c r="N262" s="53">
        <v>0.05</v>
      </c>
    </row>
    <row r="263" spans="1:14" ht="13.2">
      <c r="A263" s="83">
        <v>900</v>
      </c>
      <c r="B263" s="83">
        <v>2000056873470</v>
      </c>
      <c r="C263" s="83">
        <v>950</v>
      </c>
      <c r="D263" s="83">
        <v>2000056873498</v>
      </c>
      <c r="E263" s="46" t="s">
        <v>468</v>
      </c>
      <c r="F263" s="179"/>
      <c r="G263" s="50">
        <v>0.14299999999999999</v>
      </c>
      <c r="H263" s="51">
        <v>11.79</v>
      </c>
      <c r="I263" s="51">
        <v>0.86</v>
      </c>
      <c r="J263" s="51">
        <v>0.86</v>
      </c>
      <c r="K263" s="52">
        <v>0</v>
      </c>
      <c r="L263" s="53">
        <v>943.16</v>
      </c>
      <c r="M263" s="53">
        <v>0.05</v>
      </c>
      <c r="N263" s="53">
        <v>0.05</v>
      </c>
    </row>
    <row r="264" spans="1:14" ht="13.2">
      <c r="A264" s="83" t="s">
        <v>469</v>
      </c>
      <c r="B264" s="83">
        <v>2000056873512</v>
      </c>
      <c r="C264" s="83" t="s">
        <v>470</v>
      </c>
      <c r="D264" s="83">
        <v>2000056873530</v>
      </c>
      <c r="E264" s="46" t="s">
        <v>471</v>
      </c>
      <c r="F264" s="179"/>
      <c r="G264" s="50">
        <v>0.78400000000000003</v>
      </c>
      <c r="H264" s="51">
        <v>31.92</v>
      </c>
      <c r="I264" s="51">
        <v>1.51</v>
      </c>
      <c r="J264" s="51">
        <v>1.51</v>
      </c>
      <c r="K264" s="52">
        <v>0</v>
      </c>
      <c r="L264" s="53">
        <v>1329.94</v>
      </c>
      <c r="M264" s="53">
        <v>0.05</v>
      </c>
      <c r="N264" s="53">
        <v>0.05</v>
      </c>
    </row>
    <row r="265" spans="1:14" ht="13.2">
      <c r="A265" s="83" t="s">
        <v>472</v>
      </c>
      <c r="B265" s="83">
        <v>2000056644670</v>
      </c>
      <c r="C265" s="83" t="s">
        <v>473</v>
      </c>
      <c r="D265" s="83">
        <v>2000056644680</v>
      </c>
      <c r="E265" s="46" t="s">
        <v>474</v>
      </c>
      <c r="F265" s="179"/>
      <c r="G265" s="50">
        <v>0</v>
      </c>
      <c r="H265" s="51">
        <v>4.1500000000000004</v>
      </c>
      <c r="I265" s="51">
        <v>1.38</v>
      </c>
      <c r="J265" s="51">
        <v>1.38</v>
      </c>
      <c r="K265" s="52">
        <v>0</v>
      </c>
      <c r="L265" s="53">
        <v>255.62</v>
      </c>
      <c r="M265" s="53">
        <v>0.05</v>
      </c>
      <c r="N265" s="53">
        <v>0.05</v>
      </c>
    </row>
    <row r="266" spans="1:14" ht="13.2">
      <c r="A266" s="83" t="s">
        <v>475</v>
      </c>
      <c r="B266" s="83">
        <v>2000056774788</v>
      </c>
      <c r="C266" s="83" t="s">
        <v>476</v>
      </c>
      <c r="D266" s="83">
        <v>2000056774797</v>
      </c>
      <c r="E266" s="46" t="s">
        <v>477</v>
      </c>
      <c r="F266" s="179"/>
      <c r="G266" s="50">
        <v>0</v>
      </c>
      <c r="H266" s="51">
        <v>9.6300000000000008</v>
      </c>
      <c r="I266" s="51">
        <v>1.81</v>
      </c>
      <c r="J266" s="51">
        <v>1.81</v>
      </c>
      <c r="K266" s="52">
        <v>0</v>
      </c>
      <c r="L266" s="53">
        <v>2542.0100000000002</v>
      </c>
      <c r="M266" s="53">
        <v>0.05</v>
      </c>
      <c r="N266" s="53">
        <v>0.05</v>
      </c>
    </row>
    <row r="267" spans="1:14" ht="13.2">
      <c r="A267" s="83" t="s">
        <v>1844</v>
      </c>
      <c r="B267" s="83">
        <v>2000060268250</v>
      </c>
      <c r="C267" s="83" t="s">
        <v>1845</v>
      </c>
      <c r="D267" s="83">
        <v>2000060268260</v>
      </c>
      <c r="E267" s="46" t="s">
        <v>478</v>
      </c>
      <c r="F267" s="179"/>
      <c r="G267" s="50">
        <v>0</v>
      </c>
      <c r="H267" s="51">
        <v>146.59</v>
      </c>
      <c r="I267" s="51">
        <v>1.3</v>
      </c>
      <c r="J267" s="51">
        <v>1.3</v>
      </c>
      <c r="K267" s="52">
        <v>0</v>
      </c>
      <c r="L267" s="53">
        <v>586.38</v>
      </c>
      <c r="M267" s="53">
        <v>0.05</v>
      </c>
      <c r="N267" s="53">
        <v>0.05</v>
      </c>
    </row>
    <row r="268" spans="1:14" ht="13.2">
      <c r="A268" s="83" t="s">
        <v>479</v>
      </c>
      <c r="B268" s="83">
        <v>2000057382881</v>
      </c>
      <c r="C268" s="83" t="s">
        <v>480</v>
      </c>
      <c r="D268" s="83">
        <v>2000057382890</v>
      </c>
      <c r="E268" s="46" t="s">
        <v>481</v>
      </c>
      <c r="F268" s="179"/>
      <c r="G268" s="50">
        <v>0</v>
      </c>
      <c r="H268" s="51">
        <v>4.21</v>
      </c>
      <c r="I268" s="51">
        <v>2.4</v>
      </c>
      <c r="J268" s="51">
        <v>2.4</v>
      </c>
      <c r="K268" s="52">
        <v>0</v>
      </c>
      <c r="L268" s="53">
        <v>324.23</v>
      </c>
      <c r="M268" s="53">
        <v>0.05</v>
      </c>
      <c r="N268" s="53">
        <v>0.05</v>
      </c>
    </row>
    <row r="269" spans="1:14" ht="13.2">
      <c r="A269" s="83" t="s">
        <v>482</v>
      </c>
      <c r="B269" s="83">
        <v>2000057829816</v>
      </c>
      <c r="C269" s="83" t="s">
        <v>483</v>
      </c>
      <c r="D269" s="83">
        <v>2000057829825</v>
      </c>
      <c r="E269" s="46" t="s">
        <v>484</v>
      </c>
      <c r="F269" s="179"/>
      <c r="G269" s="50">
        <v>0</v>
      </c>
      <c r="H269" s="51">
        <v>60.29</v>
      </c>
      <c r="I269" s="51">
        <v>2.04</v>
      </c>
      <c r="J269" s="51">
        <v>2.04</v>
      </c>
      <c r="K269" s="52">
        <v>0</v>
      </c>
      <c r="L269" s="53">
        <v>2411.42</v>
      </c>
      <c r="M269" s="53">
        <v>0.05</v>
      </c>
      <c r="N269" s="53">
        <v>0.05</v>
      </c>
    </row>
    <row r="270" spans="1:14" ht="13.2">
      <c r="A270" s="83">
        <v>7372</v>
      </c>
      <c r="B270" s="83">
        <v>7372</v>
      </c>
      <c r="C270" s="83">
        <v>7373</v>
      </c>
      <c r="D270" s="83">
        <v>7373</v>
      </c>
      <c r="E270" s="46" t="s">
        <v>485</v>
      </c>
      <c r="F270" s="179"/>
      <c r="G270" s="50">
        <v>0</v>
      </c>
      <c r="H270" s="51">
        <v>35.26</v>
      </c>
      <c r="I270" s="51">
        <v>1.0900000000000001</v>
      </c>
      <c r="J270" s="51">
        <v>1.0900000000000001</v>
      </c>
      <c r="K270" s="52">
        <v>0</v>
      </c>
      <c r="L270" s="53">
        <v>783.61</v>
      </c>
      <c r="M270" s="53">
        <v>0.05</v>
      </c>
      <c r="N270" s="53">
        <v>0.05</v>
      </c>
    </row>
    <row r="271" spans="1:14" ht="13.2">
      <c r="A271" s="83" t="s">
        <v>486</v>
      </c>
      <c r="B271" s="83">
        <v>2000056721085</v>
      </c>
      <c r="C271" s="83" t="s">
        <v>487</v>
      </c>
      <c r="D271" s="83">
        <v>2000056721128</v>
      </c>
      <c r="E271" s="46" t="s">
        <v>488</v>
      </c>
      <c r="F271" s="179"/>
      <c r="G271" s="50">
        <v>0</v>
      </c>
      <c r="H271" s="51">
        <v>15.93</v>
      </c>
      <c r="I271" s="51">
        <v>1.05</v>
      </c>
      <c r="J271" s="51">
        <v>1.05</v>
      </c>
      <c r="K271" s="52">
        <v>0</v>
      </c>
      <c r="L271" s="53">
        <v>382.24</v>
      </c>
      <c r="M271" s="53">
        <v>0.05</v>
      </c>
      <c r="N271" s="53">
        <v>0.05</v>
      </c>
    </row>
    <row r="272" spans="1:14" ht="13.2">
      <c r="A272" s="83" t="s">
        <v>489</v>
      </c>
      <c r="B272" s="83">
        <v>2000056873489</v>
      </c>
      <c r="C272" s="83" t="s">
        <v>490</v>
      </c>
      <c r="D272" s="83">
        <v>2000056873503</v>
      </c>
      <c r="E272" s="46" t="s">
        <v>491</v>
      </c>
      <c r="F272" s="179"/>
      <c r="G272" s="50">
        <v>0.14299999999999999</v>
      </c>
      <c r="H272" s="51">
        <v>95.49</v>
      </c>
      <c r="I272" s="51">
        <v>0.86</v>
      </c>
      <c r="J272" s="51">
        <v>0.86</v>
      </c>
      <c r="K272" s="52">
        <v>0</v>
      </c>
      <c r="L272" s="53">
        <v>95.49</v>
      </c>
      <c r="M272" s="53">
        <v>0.05</v>
      </c>
      <c r="N272" s="53">
        <v>0.05</v>
      </c>
    </row>
    <row r="273" spans="1:14" ht="13.2">
      <c r="A273" s="83" t="s">
        <v>492</v>
      </c>
      <c r="B273" s="83">
        <v>2000056970234</v>
      </c>
      <c r="C273" s="83" t="s">
        <v>493</v>
      </c>
      <c r="D273" s="83">
        <v>2000056970243</v>
      </c>
      <c r="E273" s="46" t="s">
        <v>494</v>
      </c>
      <c r="F273" s="179"/>
      <c r="G273" s="50">
        <v>1.2230000000000001</v>
      </c>
      <c r="H273" s="51">
        <v>16.489999999999998</v>
      </c>
      <c r="I273" s="51">
        <v>1.06</v>
      </c>
      <c r="J273" s="51">
        <v>1.06</v>
      </c>
      <c r="K273" s="52">
        <v>0</v>
      </c>
      <c r="L273" s="53">
        <v>396.76</v>
      </c>
      <c r="M273" s="53">
        <v>0.05</v>
      </c>
      <c r="N273" s="53">
        <v>0.05</v>
      </c>
    </row>
    <row r="274" spans="1:14" ht="13.2">
      <c r="A274" s="83" t="s">
        <v>1846</v>
      </c>
      <c r="B274" s="83">
        <v>2000060440639</v>
      </c>
      <c r="C274" s="83" t="s">
        <v>1847</v>
      </c>
      <c r="D274" s="83">
        <v>2000060440648</v>
      </c>
      <c r="E274" s="46" t="s">
        <v>495</v>
      </c>
      <c r="F274" s="179"/>
      <c r="G274" s="50">
        <v>0</v>
      </c>
      <c r="H274" s="51">
        <v>5616.36</v>
      </c>
      <c r="I274" s="51">
        <v>1.1599999999999999</v>
      </c>
      <c r="J274" s="51">
        <v>1.1599999999999999</v>
      </c>
      <c r="K274" s="52">
        <v>0</v>
      </c>
      <c r="L274" s="53">
        <v>5616.36</v>
      </c>
      <c r="M274" s="53">
        <v>0.05</v>
      </c>
      <c r="N274" s="53">
        <v>0.05</v>
      </c>
    </row>
    <row r="275" spans="1:14" ht="13.2">
      <c r="A275" s="83">
        <v>7459</v>
      </c>
      <c r="B275" s="83">
        <v>7459</v>
      </c>
      <c r="C275" s="83">
        <v>7460</v>
      </c>
      <c r="D275" s="83">
        <v>7460</v>
      </c>
      <c r="E275" s="46" t="s">
        <v>496</v>
      </c>
      <c r="F275" s="179"/>
      <c r="G275" s="50">
        <v>0</v>
      </c>
      <c r="H275" s="51">
        <v>437.4</v>
      </c>
      <c r="I275" s="51">
        <v>0.86</v>
      </c>
      <c r="J275" s="51">
        <v>0.86</v>
      </c>
      <c r="K275" s="52">
        <v>0</v>
      </c>
      <c r="L275" s="53">
        <v>437.4</v>
      </c>
      <c r="M275" s="53">
        <v>0.05</v>
      </c>
      <c r="N275" s="53">
        <v>0.05</v>
      </c>
    </row>
    <row r="276" spans="1:14" ht="13.2">
      <c r="A276" s="83" t="s">
        <v>497</v>
      </c>
      <c r="B276" s="83">
        <v>2000056879230</v>
      </c>
      <c r="C276" s="83" t="s">
        <v>498</v>
      </c>
      <c r="D276" s="83">
        <v>2000056879240</v>
      </c>
      <c r="E276" s="46" t="s">
        <v>499</v>
      </c>
      <c r="F276" s="179"/>
      <c r="G276" s="50">
        <v>0</v>
      </c>
      <c r="H276" s="51">
        <v>2.4700000000000002</v>
      </c>
      <c r="I276" s="51">
        <v>1.81</v>
      </c>
      <c r="J276" s="51">
        <v>1.81</v>
      </c>
      <c r="K276" s="52">
        <v>0</v>
      </c>
      <c r="L276" s="53">
        <v>272.73</v>
      </c>
      <c r="M276" s="53">
        <v>0.05</v>
      </c>
      <c r="N276" s="53">
        <v>0.05</v>
      </c>
    </row>
    <row r="277" spans="1:14" ht="13.2">
      <c r="A277" s="83" t="s">
        <v>500</v>
      </c>
      <c r="B277" s="83">
        <v>2000056873521</v>
      </c>
      <c r="C277" s="83" t="s">
        <v>501</v>
      </c>
      <c r="D277" s="83">
        <v>2000056873540</v>
      </c>
      <c r="E277" s="46" t="s">
        <v>502</v>
      </c>
      <c r="F277" s="179"/>
      <c r="G277" s="50">
        <v>0.76600000000000001</v>
      </c>
      <c r="H277" s="51">
        <v>163.41999999999999</v>
      </c>
      <c r="I277" s="51">
        <v>1.4</v>
      </c>
      <c r="J277" s="51">
        <v>1.4</v>
      </c>
      <c r="K277" s="52">
        <v>0</v>
      </c>
      <c r="L277" s="53">
        <v>163.41999999999999</v>
      </c>
      <c r="M277" s="53">
        <v>0.05</v>
      </c>
      <c r="N277" s="53">
        <v>0.05</v>
      </c>
    </row>
    <row r="278" spans="1:14" ht="13.2">
      <c r="A278" s="83" t="s">
        <v>503</v>
      </c>
      <c r="B278" s="83">
        <v>2000057162785</v>
      </c>
      <c r="C278" s="83" t="s">
        <v>504</v>
      </c>
      <c r="D278" s="83">
        <v>2000057162794</v>
      </c>
      <c r="E278" s="46" t="s">
        <v>505</v>
      </c>
      <c r="F278" s="179"/>
      <c r="G278" s="50">
        <v>0.22800000000000001</v>
      </c>
      <c r="H278" s="51">
        <v>302.2</v>
      </c>
      <c r="I278" s="51">
        <v>1.1200000000000001</v>
      </c>
      <c r="J278" s="51">
        <v>1.1200000000000001</v>
      </c>
      <c r="K278" s="52">
        <v>0</v>
      </c>
      <c r="L278" s="53">
        <v>377.75</v>
      </c>
      <c r="M278" s="53">
        <v>0.05</v>
      </c>
      <c r="N278" s="53">
        <v>0.05</v>
      </c>
    </row>
    <row r="279" spans="1:14" ht="13.2">
      <c r="A279" s="83">
        <v>7615</v>
      </c>
      <c r="B279" s="83">
        <v>7615</v>
      </c>
      <c r="C279" s="83">
        <v>7616</v>
      </c>
      <c r="D279" s="83">
        <v>7616</v>
      </c>
      <c r="E279" s="46" t="s">
        <v>506</v>
      </c>
      <c r="F279" s="179"/>
      <c r="G279" s="50">
        <v>0</v>
      </c>
      <c r="H279" s="51">
        <v>394.6</v>
      </c>
      <c r="I279" s="51">
        <v>1.42</v>
      </c>
      <c r="J279" s="51">
        <v>1.42</v>
      </c>
      <c r="K279" s="52">
        <v>0</v>
      </c>
      <c r="L279" s="53">
        <v>394.6</v>
      </c>
      <c r="M279" s="53">
        <v>0.05</v>
      </c>
      <c r="N279" s="53">
        <v>0.05</v>
      </c>
    </row>
    <row r="280" spans="1:14" ht="13.2">
      <c r="A280" s="83">
        <v>821</v>
      </c>
      <c r="B280" s="83">
        <v>2000057983865</v>
      </c>
      <c r="C280" s="83" t="s">
        <v>507</v>
      </c>
      <c r="D280" s="83">
        <v>2000057983847</v>
      </c>
      <c r="E280" s="46" t="s">
        <v>508</v>
      </c>
      <c r="F280" s="179"/>
      <c r="G280" s="50">
        <v>0</v>
      </c>
      <c r="H280" s="51">
        <v>978.72</v>
      </c>
      <c r="I280" s="51">
        <v>0.78</v>
      </c>
      <c r="J280" s="51">
        <v>0.78</v>
      </c>
      <c r="K280" s="52">
        <v>0</v>
      </c>
      <c r="L280" s="53">
        <v>928.48</v>
      </c>
      <c r="M280" s="53">
        <v>0.05</v>
      </c>
      <c r="N280" s="53">
        <v>0.05</v>
      </c>
    </row>
    <row r="281" spans="1:14" ht="13.2">
      <c r="A281" s="83">
        <v>7515</v>
      </c>
      <c r="B281" s="83">
        <v>7515</v>
      </c>
      <c r="C281" s="83">
        <v>7516</v>
      </c>
      <c r="D281" s="83">
        <v>7516</v>
      </c>
      <c r="E281" s="46" t="s">
        <v>509</v>
      </c>
      <c r="F281" s="179"/>
      <c r="G281" s="50">
        <v>0.872</v>
      </c>
      <c r="H281" s="51">
        <v>680.2</v>
      </c>
      <c r="I281" s="51">
        <v>1.43</v>
      </c>
      <c r="J281" s="51">
        <v>1.43</v>
      </c>
      <c r="K281" s="52">
        <v>0</v>
      </c>
      <c r="L281" s="53">
        <v>716.01</v>
      </c>
      <c r="M281" s="53">
        <v>0.05</v>
      </c>
      <c r="N281" s="53">
        <v>0.05</v>
      </c>
    </row>
    <row r="282" spans="1:14" ht="13.2">
      <c r="A282" s="83" t="s">
        <v>510</v>
      </c>
      <c r="B282" s="83">
        <v>2000057082465</v>
      </c>
      <c r="C282" s="83" t="s">
        <v>511</v>
      </c>
      <c r="D282" s="83">
        <v>2000057082474</v>
      </c>
      <c r="E282" s="46" t="s">
        <v>512</v>
      </c>
      <c r="F282" s="179"/>
      <c r="G282" s="50">
        <v>0</v>
      </c>
      <c r="H282" s="51">
        <v>153.68</v>
      </c>
      <c r="I282" s="51">
        <v>0.88</v>
      </c>
      <c r="J282" s="51">
        <v>0.88</v>
      </c>
      <c r="K282" s="52">
        <v>0</v>
      </c>
      <c r="L282" s="53">
        <v>244.49</v>
      </c>
      <c r="M282" s="53">
        <v>0.05</v>
      </c>
      <c r="N282" s="53">
        <v>0.05</v>
      </c>
    </row>
    <row r="283" spans="1:14" ht="13.2">
      <c r="A283" s="83">
        <v>7527</v>
      </c>
      <c r="B283" s="83">
        <v>7527</v>
      </c>
      <c r="C283" s="83">
        <v>7528</v>
      </c>
      <c r="D283" s="83">
        <v>7528</v>
      </c>
      <c r="E283" s="46" t="s">
        <v>513</v>
      </c>
      <c r="F283" s="179"/>
      <c r="G283" s="50">
        <v>0</v>
      </c>
      <c r="H283" s="51">
        <v>757.36</v>
      </c>
      <c r="I283" s="51">
        <v>1.03</v>
      </c>
      <c r="J283" s="51">
        <v>1.03</v>
      </c>
      <c r="K283" s="52">
        <v>0</v>
      </c>
      <c r="L283" s="53">
        <v>757.36</v>
      </c>
      <c r="M283" s="53">
        <v>0.05</v>
      </c>
      <c r="N283" s="53">
        <v>0.05</v>
      </c>
    </row>
    <row r="284" spans="1:14" ht="13.2">
      <c r="A284" s="83" t="s">
        <v>514</v>
      </c>
      <c r="B284" s="83">
        <v>2000057173796</v>
      </c>
      <c r="C284" s="83" t="s">
        <v>515</v>
      </c>
      <c r="D284" s="83">
        <v>2000056212186</v>
      </c>
      <c r="E284" s="46" t="s">
        <v>516</v>
      </c>
      <c r="F284" s="179"/>
      <c r="G284" s="50">
        <v>0.22600000000000001</v>
      </c>
      <c r="H284" s="51">
        <v>3</v>
      </c>
      <c r="I284" s="51">
        <v>2.4</v>
      </c>
      <c r="J284" s="51">
        <v>2.4</v>
      </c>
      <c r="K284" s="52">
        <v>0</v>
      </c>
      <c r="L284" s="53">
        <v>434.01</v>
      </c>
      <c r="M284" s="53">
        <v>0.05</v>
      </c>
      <c r="N284" s="53">
        <v>0.05</v>
      </c>
    </row>
    <row r="285" spans="1:14" ht="13.2">
      <c r="A285" s="83">
        <v>897</v>
      </c>
      <c r="B285" s="83" t="s">
        <v>292</v>
      </c>
      <c r="C285" s="83">
        <v>933</v>
      </c>
      <c r="D285" s="83" t="s">
        <v>292</v>
      </c>
      <c r="E285" s="46" t="s">
        <v>517</v>
      </c>
      <c r="F285" s="179"/>
      <c r="G285" s="50">
        <v>0</v>
      </c>
      <c r="H285" s="51">
        <v>411.91</v>
      </c>
      <c r="I285" s="51">
        <v>0.93</v>
      </c>
      <c r="J285" s="51">
        <v>0.93</v>
      </c>
      <c r="K285" s="52">
        <v>0</v>
      </c>
      <c r="L285" s="53">
        <v>353.07</v>
      </c>
      <c r="M285" s="53">
        <v>0.05</v>
      </c>
      <c r="N285" s="53">
        <v>0.05</v>
      </c>
    </row>
    <row r="286" spans="1:14" ht="13.2">
      <c r="A286" s="83" t="s">
        <v>1918</v>
      </c>
      <c r="B286" s="83" t="s">
        <v>292</v>
      </c>
      <c r="C286" s="83" t="s">
        <v>1918</v>
      </c>
      <c r="D286" s="83" t="s">
        <v>292</v>
      </c>
      <c r="E286" s="46" t="s">
        <v>518</v>
      </c>
      <c r="F286" s="179"/>
      <c r="G286" s="50">
        <v>0</v>
      </c>
      <c r="H286" s="51">
        <v>2366.5</v>
      </c>
      <c r="I286" s="51">
        <v>0.74</v>
      </c>
      <c r="J286" s="51">
        <v>0.74</v>
      </c>
      <c r="K286" s="52">
        <v>0</v>
      </c>
      <c r="L286" s="53">
        <v>2366.5</v>
      </c>
      <c r="M286" s="53">
        <v>0.05</v>
      </c>
      <c r="N286" s="53">
        <v>0.05</v>
      </c>
    </row>
    <row r="287" spans="1:14" ht="13.2">
      <c r="A287" s="83">
        <v>897</v>
      </c>
      <c r="B287" s="83"/>
      <c r="C287" s="83"/>
      <c r="D287" s="83"/>
      <c r="E287" s="46" t="s">
        <v>519</v>
      </c>
      <c r="F287" s="179">
        <v>3</v>
      </c>
      <c r="G287" s="50">
        <v>0.89300000000000002</v>
      </c>
      <c r="H287" s="51">
        <v>18060.46</v>
      </c>
      <c r="I287" s="51">
        <v>4.71</v>
      </c>
      <c r="J287" s="51">
        <v>4.71</v>
      </c>
      <c r="K287" s="52">
        <v>0</v>
      </c>
      <c r="L287" s="53">
        <v>0</v>
      </c>
      <c r="M287" s="53">
        <v>0</v>
      </c>
      <c r="N287" s="53">
        <v>0</v>
      </c>
    </row>
    <row r="288" spans="1:14" ht="26.4">
      <c r="A288" s="83">
        <v>745</v>
      </c>
      <c r="B288" s="83" t="s">
        <v>520</v>
      </c>
      <c r="C288" s="83"/>
      <c r="D288" s="83"/>
      <c r="E288" s="46" t="s">
        <v>521</v>
      </c>
      <c r="F288" s="179">
        <v>4</v>
      </c>
      <c r="G288" s="50">
        <v>0.223</v>
      </c>
      <c r="H288" s="51">
        <v>80734.63</v>
      </c>
      <c r="I288" s="51">
        <v>1.64</v>
      </c>
      <c r="J288" s="51">
        <v>1.64</v>
      </c>
      <c r="K288" s="52">
        <v>0</v>
      </c>
      <c r="L288" s="53">
        <v>0</v>
      </c>
      <c r="M288" s="53">
        <v>0</v>
      </c>
      <c r="N288" s="53">
        <v>0</v>
      </c>
    </row>
    <row r="289" spans="1:14" ht="13.2">
      <c r="A289" s="83" t="s">
        <v>522</v>
      </c>
      <c r="B289" s="83">
        <v>2000057337337</v>
      </c>
      <c r="C289" s="83"/>
      <c r="D289" s="83"/>
      <c r="E289" s="46" t="s">
        <v>523</v>
      </c>
      <c r="F289" s="179">
        <v>4</v>
      </c>
      <c r="G289" s="50">
        <v>0</v>
      </c>
      <c r="H289" s="51">
        <v>91991.38</v>
      </c>
      <c r="I289" s="51">
        <v>1.36</v>
      </c>
      <c r="J289" s="51">
        <v>1.36</v>
      </c>
      <c r="K289" s="52">
        <v>0</v>
      </c>
      <c r="L289" s="53">
        <v>0</v>
      </c>
      <c r="M289" s="53">
        <v>0</v>
      </c>
      <c r="N289" s="53">
        <v>0</v>
      </c>
    </row>
    <row r="290" spans="1:14" ht="13.2">
      <c r="A290" s="83">
        <v>897</v>
      </c>
      <c r="B290" s="83" t="s">
        <v>292</v>
      </c>
      <c r="C290" s="83"/>
      <c r="D290" s="83"/>
      <c r="E290" s="46" t="s">
        <v>524</v>
      </c>
      <c r="F290" s="179">
        <v>4</v>
      </c>
      <c r="G290" s="50">
        <v>0.38</v>
      </c>
      <c r="H290" s="51">
        <v>65892.13</v>
      </c>
      <c r="I290" s="51">
        <v>0.65</v>
      </c>
      <c r="J290" s="51">
        <v>0.65</v>
      </c>
      <c r="K290" s="52">
        <v>0</v>
      </c>
      <c r="L290" s="53">
        <v>0</v>
      </c>
      <c r="M290" s="53">
        <v>0</v>
      </c>
      <c r="N290" s="53">
        <v>0</v>
      </c>
    </row>
    <row r="291" spans="1:14" ht="13.2">
      <c r="A291" s="83">
        <v>897</v>
      </c>
      <c r="B291" s="83" t="s">
        <v>292</v>
      </c>
      <c r="C291" s="83"/>
      <c r="D291" s="83"/>
      <c r="E291" s="46" t="s">
        <v>525</v>
      </c>
      <c r="F291" s="179">
        <v>4</v>
      </c>
      <c r="G291" s="50">
        <v>0</v>
      </c>
      <c r="H291" s="51">
        <v>66581.39</v>
      </c>
      <c r="I291" s="51">
        <v>1.26</v>
      </c>
      <c r="J291" s="51">
        <v>1.26</v>
      </c>
      <c r="K291" s="52">
        <v>0</v>
      </c>
      <c r="L291" s="53">
        <v>0</v>
      </c>
      <c r="M291" s="53">
        <v>0</v>
      </c>
      <c r="N291" s="53">
        <v>0</v>
      </c>
    </row>
    <row r="292" spans="1:14" ht="13.2">
      <c r="A292" s="83">
        <v>828</v>
      </c>
      <c r="B292" s="83">
        <v>2000057906648</v>
      </c>
      <c r="C292" s="83" t="s">
        <v>526</v>
      </c>
      <c r="D292" s="83">
        <v>2000057906657</v>
      </c>
      <c r="E292" s="46" t="s">
        <v>527</v>
      </c>
      <c r="F292" s="179"/>
      <c r="G292" s="50">
        <v>0.61499999999999999</v>
      </c>
      <c r="H292" s="51">
        <v>2.0699999999999998</v>
      </c>
      <c r="I292" s="51">
        <v>1.75</v>
      </c>
      <c r="J292" s="51">
        <v>1.75</v>
      </c>
      <c r="K292" s="52">
        <v>0</v>
      </c>
      <c r="L292" s="53">
        <v>565.30999999999995</v>
      </c>
      <c r="M292" s="53">
        <v>0.05</v>
      </c>
      <c r="N292" s="53">
        <v>0.05</v>
      </c>
    </row>
    <row r="293" spans="1:14" ht="13.2">
      <c r="A293" s="83" t="s">
        <v>528</v>
      </c>
      <c r="B293" s="83">
        <v>2000060019376</v>
      </c>
      <c r="C293" s="83">
        <v>402</v>
      </c>
      <c r="D293" s="83">
        <v>2000060019385</v>
      </c>
      <c r="E293" s="46" t="s">
        <v>529</v>
      </c>
      <c r="F293" s="179"/>
      <c r="G293" s="50">
        <v>0</v>
      </c>
      <c r="H293" s="51">
        <v>1259.76</v>
      </c>
      <c r="I293" s="51">
        <v>0.98</v>
      </c>
      <c r="J293" s="51">
        <v>0.98</v>
      </c>
      <c r="K293" s="52">
        <v>0</v>
      </c>
      <c r="L293" s="53">
        <v>1196.3599999999999</v>
      </c>
      <c r="M293" s="53">
        <v>0.05</v>
      </c>
      <c r="N293" s="53">
        <v>0.05</v>
      </c>
    </row>
    <row r="294" spans="1:14" ht="13.2">
      <c r="A294" s="83" t="s">
        <v>1848</v>
      </c>
      <c r="B294" s="83">
        <v>2000060556184</v>
      </c>
      <c r="C294" s="83" t="s">
        <v>1849</v>
      </c>
      <c r="D294" s="83">
        <v>2000060556209</v>
      </c>
      <c r="E294" s="46" t="s">
        <v>530</v>
      </c>
      <c r="F294" s="179"/>
      <c r="G294" s="50">
        <v>0.20799999999999999</v>
      </c>
      <c r="H294" s="51">
        <v>5.17</v>
      </c>
      <c r="I294" s="51">
        <v>1.45</v>
      </c>
      <c r="J294" s="51">
        <v>1.45</v>
      </c>
      <c r="K294" s="52">
        <v>0</v>
      </c>
      <c r="L294" s="53">
        <v>393</v>
      </c>
      <c r="M294" s="53">
        <v>0.05</v>
      </c>
      <c r="N294" s="53">
        <v>0.05</v>
      </c>
    </row>
    <row r="295" spans="1:14" ht="13.2">
      <c r="A295" s="83">
        <v>739</v>
      </c>
      <c r="B295" s="83" t="s">
        <v>292</v>
      </c>
      <c r="C295" s="83"/>
      <c r="D295" s="83"/>
      <c r="E295" s="46" t="s">
        <v>531</v>
      </c>
      <c r="F295" s="179">
        <v>4</v>
      </c>
      <c r="G295" s="50">
        <v>0</v>
      </c>
      <c r="H295" s="51">
        <v>92304.94</v>
      </c>
      <c r="I295" s="51">
        <v>4.57</v>
      </c>
      <c r="J295" s="51">
        <v>4.57</v>
      </c>
      <c r="K295" s="52">
        <v>0</v>
      </c>
      <c r="L295" s="53">
        <v>0</v>
      </c>
      <c r="M295" s="53">
        <v>0</v>
      </c>
      <c r="N295" s="53">
        <v>0</v>
      </c>
    </row>
    <row r="296" spans="1:14" ht="13.2">
      <c r="A296" s="83" t="s">
        <v>1850</v>
      </c>
      <c r="B296" s="83">
        <v>2000060720482</v>
      </c>
      <c r="C296" s="83" t="s">
        <v>1851</v>
      </c>
      <c r="D296" s="83">
        <v>2000060720491</v>
      </c>
      <c r="E296" s="46" t="s">
        <v>532</v>
      </c>
      <c r="F296" s="179"/>
      <c r="G296" s="50">
        <v>0</v>
      </c>
      <c r="H296" s="51">
        <v>1822.55</v>
      </c>
      <c r="I296" s="51">
        <v>1.39</v>
      </c>
      <c r="J296" s="51">
        <v>1.39</v>
      </c>
      <c r="K296" s="52">
        <v>0</v>
      </c>
      <c r="L296" s="53">
        <v>1822.55</v>
      </c>
      <c r="M296" s="53">
        <v>0.05</v>
      </c>
      <c r="N296" s="53">
        <v>0.05</v>
      </c>
    </row>
    <row r="297" spans="1:14" ht="13.2">
      <c r="A297" s="83" t="s">
        <v>1852</v>
      </c>
      <c r="B297" s="83">
        <v>2000060526677</v>
      </c>
      <c r="C297" s="83" t="s">
        <v>1853</v>
      </c>
      <c r="D297" s="83">
        <v>2000060526686</v>
      </c>
      <c r="E297" s="46" t="s">
        <v>533</v>
      </c>
      <c r="F297" s="179"/>
      <c r="G297" s="50">
        <v>0.61299999999999999</v>
      </c>
      <c r="H297" s="51">
        <v>11.46</v>
      </c>
      <c r="I297" s="51">
        <v>1.45</v>
      </c>
      <c r="J297" s="51">
        <v>1.45</v>
      </c>
      <c r="K297" s="52">
        <v>0</v>
      </c>
      <c r="L297" s="53">
        <v>2463.92</v>
      </c>
      <c r="M297" s="53">
        <v>0.05</v>
      </c>
      <c r="N297" s="53">
        <v>0.05</v>
      </c>
    </row>
    <row r="298" spans="1:14" ht="52.8">
      <c r="A298" s="83" t="s">
        <v>534</v>
      </c>
      <c r="B298" s="83" t="s">
        <v>535</v>
      </c>
      <c r="C298" s="83" t="s">
        <v>1854</v>
      </c>
      <c r="D298" s="83">
        <v>2000060314136</v>
      </c>
      <c r="E298" s="46" t="s">
        <v>536</v>
      </c>
      <c r="F298" s="179">
        <v>4</v>
      </c>
      <c r="G298" s="50">
        <v>0</v>
      </c>
      <c r="H298" s="51">
        <v>91833.87</v>
      </c>
      <c r="I298" s="51">
        <v>1.73</v>
      </c>
      <c r="J298" s="51">
        <v>1.73</v>
      </c>
      <c r="K298" s="52">
        <v>0</v>
      </c>
      <c r="L298" s="53">
        <v>0</v>
      </c>
      <c r="M298" s="53">
        <v>0</v>
      </c>
      <c r="N298" s="53">
        <v>0</v>
      </c>
    </row>
    <row r="299" spans="1:14" ht="13.2">
      <c r="A299" s="83" t="s">
        <v>1855</v>
      </c>
      <c r="B299" s="83"/>
      <c r="C299" s="83" t="s">
        <v>1856</v>
      </c>
      <c r="D299" s="83"/>
      <c r="E299" s="46" t="s">
        <v>537</v>
      </c>
      <c r="F299" s="179"/>
      <c r="G299" s="50">
        <v>0</v>
      </c>
      <c r="H299" s="51">
        <v>40.479999999999997</v>
      </c>
      <c r="I299" s="51">
        <v>1.54</v>
      </c>
      <c r="J299" s="51">
        <v>1.54</v>
      </c>
      <c r="K299" s="52">
        <v>0</v>
      </c>
      <c r="L299" s="53">
        <v>4047.92</v>
      </c>
      <c r="M299" s="53">
        <v>0.05</v>
      </c>
      <c r="N299" s="53">
        <v>0.05</v>
      </c>
    </row>
    <row r="300" spans="1:14" ht="13.2">
      <c r="A300" s="83">
        <v>739</v>
      </c>
      <c r="B300" s="83"/>
      <c r="C300" s="83"/>
      <c r="D300" s="83"/>
      <c r="E300" s="46" t="s">
        <v>538</v>
      </c>
      <c r="F300" s="179">
        <v>2</v>
      </c>
      <c r="G300" s="50">
        <v>1.484</v>
      </c>
      <c r="H300" s="51">
        <v>6247.04</v>
      </c>
      <c r="I300" s="51">
        <v>2.86</v>
      </c>
      <c r="J300" s="51">
        <v>2.86</v>
      </c>
      <c r="K300" s="52">
        <v>0</v>
      </c>
      <c r="L300" s="53">
        <v>0</v>
      </c>
      <c r="M300" s="53">
        <v>0</v>
      </c>
      <c r="N300" s="53">
        <v>0</v>
      </c>
    </row>
    <row r="301" spans="1:14" ht="13.2">
      <c r="A301" s="83">
        <v>739</v>
      </c>
      <c r="B301" s="83"/>
      <c r="C301" s="83"/>
      <c r="D301" s="83"/>
      <c r="E301" s="46" t="s">
        <v>539</v>
      </c>
      <c r="F301" s="179">
        <v>2</v>
      </c>
      <c r="G301" s="50">
        <v>0</v>
      </c>
      <c r="H301" s="51">
        <v>6833.29</v>
      </c>
      <c r="I301" s="51">
        <v>3.54</v>
      </c>
      <c r="J301" s="51">
        <v>3.54</v>
      </c>
      <c r="K301" s="52">
        <v>0</v>
      </c>
      <c r="L301" s="53">
        <v>0</v>
      </c>
      <c r="M301" s="53">
        <v>0</v>
      </c>
      <c r="N301" s="53">
        <v>0</v>
      </c>
    </row>
    <row r="302" spans="1:14" ht="13.2">
      <c r="A302" s="83">
        <v>770</v>
      </c>
      <c r="B302" s="83">
        <v>2000057985393</v>
      </c>
      <c r="C302" s="83">
        <v>610</v>
      </c>
      <c r="D302" s="83">
        <v>2000057985409</v>
      </c>
      <c r="E302" s="46" t="s">
        <v>540</v>
      </c>
      <c r="F302" s="179"/>
      <c r="G302" s="50">
        <v>0</v>
      </c>
      <c r="H302" s="51">
        <v>950.27</v>
      </c>
      <c r="I302" s="51">
        <v>0.88</v>
      </c>
      <c r="J302" s="51">
        <v>0.88</v>
      </c>
      <c r="K302" s="52">
        <v>0</v>
      </c>
      <c r="L302" s="53">
        <v>950.27</v>
      </c>
      <c r="M302" s="53">
        <v>0.05</v>
      </c>
      <c r="N302" s="53">
        <v>0.05</v>
      </c>
    </row>
    <row r="303" spans="1:14" ht="13.2">
      <c r="A303" s="83">
        <v>822</v>
      </c>
      <c r="B303" s="83">
        <v>2000060051333</v>
      </c>
      <c r="C303" s="83" t="s">
        <v>541</v>
      </c>
      <c r="D303" s="83">
        <v>2000060051342</v>
      </c>
      <c r="E303" s="46" t="s">
        <v>542</v>
      </c>
      <c r="F303" s="179"/>
      <c r="G303" s="50">
        <v>0</v>
      </c>
      <c r="H303" s="51">
        <v>1078.9000000000001</v>
      </c>
      <c r="I303" s="51">
        <v>0.88</v>
      </c>
      <c r="J303" s="51">
        <v>0.88</v>
      </c>
      <c r="K303" s="52">
        <v>0</v>
      </c>
      <c r="L303" s="53">
        <v>1078.9000000000001</v>
      </c>
      <c r="M303" s="53">
        <v>0.05</v>
      </c>
      <c r="N303" s="53">
        <v>0.05</v>
      </c>
    </row>
    <row r="304" spans="1:14" ht="26.4">
      <c r="A304" s="83" t="s">
        <v>543</v>
      </c>
      <c r="B304" s="83" t="s">
        <v>544</v>
      </c>
      <c r="C304" s="83"/>
      <c r="D304" s="83"/>
      <c r="E304" s="46" t="s">
        <v>545</v>
      </c>
      <c r="F304" s="179">
        <v>2</v>
      </c>
      <c r="G304" s="50">
        <v>1.52</v>
      </c>
      <c r="H304" s="51">
        <v>12616.69</v>
      </c>
      <c r="I304" s="51">
        <v>0.91</v>
      </c>
      <c r="J304" s="51">
        <v>0.91</v>
      </c>
      <c r="K304" s="52">
        <v>0</v>
      </c>
      <c r="L304" s="53">
        <v>0</v>
      </c>
      <c r="M304" s="53">
        <v>0</v>
      </c>
      <c r="N304" s="53">
        <v>0</v>
      </c>
    </row>
    <row r="305" spans="1:14" ht="13.2">
      <c r="A305" s="83" t="s">
        <v>546</v>
      </c>
      <c r="B305" s="83">
        <v>2000060085722</v>
      </c>
      <c r="C305" s="83" t="s">
        <v>547</v>
      </c>
      <c r="D305" s="83">
        <v>2000060085731</v>
      </c>
      <c r="E305" s="46" t="s">
        <v>548</v>
      </c>
      <c r="F305" s="179"/>
      <c r="G305" s="50">
        <v>0</v>
      </c>
      <c r="H305" s="51">
        <v>1774.49</v>
      </c>
      <c r="I305" s="51">
        <v>0.87</v>
      </c>
      <c r="J305" s="51">
        <v>0.87</v>
      </c>
      <c r="K305" s="52">
        <v>0</v>
      </c>
      <c r="L305" s="53">
        <v>8429.09</v>
      </c>
      <c r="M305" s="53">
        <v>0.05</v>
      </c>
      <c r="N305" s="53">
        <v>0.05</v>
      </c>
    </row>
    <row r="306" spans="1:14" ht="13.2">
      <c r="A306" s="83" t="s">
        <v>549</v>
      </c>
      <c r="B306" s="83">
        <v>2000056872582</v>
      </c>
      <c r="C306" s="83" t="s">
        <v>550</v>
      </c>
      <c r="D306" s="83">
        <v>2000056872607</v>
      </c>
      <c r="E306" s="46" t="s">
        <v>551</v>
      </c>
      <c r="F306" s="179"/>
      <c r="G306" s="50">
        <v>0</v>
      </c>
      <c r="H306" s="51">
        <v>2.29</v>
      </c>
      <c r="I306" s="51">
        <v>1.95</v>
      </c>
      <c r="J306" s="51">
        <v>1.95</v>
      </c>
      <c r="K306" s="52">
        <v>0</v>
      </c>
      <c r="L306" s="53">
        <v>181.37</v>
      </c>
      <c r="M306" s="53">
        <v>0.05</v>
      </c>
      <c r="N306" s="53">
        <v>0.05</v>
      </c>
    </row>
    <row r="307" spans="1:14" ht="13.2">
      <c r="A307" s="83" t="s">
        <v>552</v>
      </c>
      <c r="B307" s="83">
        <v>2000060045056</v>
      </c>
      <c r="C307" s="83" t="s">
        <v>553</v>
      </c>
      <c r="D307" s="83">
        <v>2000060045126</v>
      </c>
      <c r="E307" s="46" t="s">
        <v>554</v>
      </c>
      <c r="F307" s="179"/>
      <c r="G307" s="50">
        <v>0</v>
      </c>
      <c r="H307" s="51">
        <v>2.29</v>
      </c>
      <c r="I307" s="51">
        <v>0.86</v>
      </c>
      <c r="J307" s="51">
        <v>0.86</v>
      </c>
      <c r="K307" s="52">
        <v>0</v>
      </c>
      <c r="L307" s="53">
        <v>212.21</v>
      </c>
      <c r="M307" s="53">
        <v>0.05</v>
      </c>
      <c r="N307" s="53">
        <v>0.05</v>
      </c>
    </row>
    <row r="308" spans="1:14" ht="13.2">
      <c r="A308" s="83">
        <v>899</v>
      </c>
      <c r="B308" s="83"/>
      <c r="C308" s="83"/>
      <c r="D308" s="83"/>
      <c r="E308" s="46" t="s">
        <v>555</v>
      </c>
      <c r="F308" s="179">
        <v>4</v>
      </c>
      <c r="G308" s="50">
        <v>0</v>
      </c>
      <c r="H308" s="51">
        <v>71861.41</v>
      </c>
      <c r="I308" s="51">
        <v>1.82</v>
      </c>
      <c r="J308" s="51">
        <v>1.82</v>
      </c>
      <c r="K308" s="52">
        <v>0</v>
      </c>
      <c r="L308" s="53">
        <v>0</v>
      </c>
      <c r="M308" s="53">
        <v>0</v>
      </c>
      <c r="N308" s="53">
        <v>0</v>
      </c>
    </row>
    <row r="309" spans="1:14" ht="13.2">
      <c r="A309" s="83">
        <v>897</v>
      </c>
      <c r="B309" s="83"/>
      <c r="C309" s="83">
        <v>933</v>
      </c>
      <c r="D309" s="83"/>
      <c r="E309" s="46" t="s">
        <v>556</v>
      </c>
      <c r="F309" s="179"/>
      <c r="G309" s="50">
        <v>0</v>
      </c>
      <c r="H309" s="51">
        <v>45.61</v>
      </c>
      <c r="I309" s="51">
        <v>2.2000000000000002</v>
      </c>
      <c r="J309" s="51">
        <v>2.2000000000000002</v>
      </c>
      <c r="K309" s="52">
        <v>0</v>
      </c>
      <c r="L309" s="53">
        <v>3283.7</v>
      </c>
      <c r="M309" s="53">
        <v>0.05</v>
      </c>
      <c r="N309" s="53">
        <v>0.05</v>
      </c>
    </row>
    <row r="310" spans="1:14" ht="13.2">
      <c r="A310" s="83" t="s">
        <v>557</v>
      </c>
      <c r="B310" s="83">
        <v>2000060144110</v>
      </c>
      <c r="C310" s="83">
        <v>948</v>
      </c>
      <c r="D310" s="83">
        <v>2000060144129</v>
      </c>
      <c r="E310" s="46" t="s">
        <v>558</v>
      </c>
      <c r="F310" s="179"/>
      <c r="G310" s="50">
        <v>0</v>
      </c>
      <c r="H310" s="51">
        <v>0.86</v>
      </c>
      <c r="I310" s="51">
        <v>2.58</v>
      </c>
      <c r="J310" s="51">
        <v>2.58</v>
      </c>
      <c r="K310" s="52">
        <v>0</v>
      </c>
      <c r="L310" s="53">
        <v>673.17</v>
      </c>
      <c r="M310" s="53">
        <v>0.05</v>
      </c>
      <c r="N310" s="53">
        <v>0.05</v>
      </c>
    </row>
    <row r="311" spans="1:14" ht="13.2">
      <c r="A311" s="83">
        <v>869</v>
      </c>
      <c r="B311" s="83">
        <v>2000060138082</v>
      </c>
      <c r="C311" s="83" t="s">
        <v>559</v>
      </c>
      <c r="D311" s="83">
        <v>2000060138091</v>
      </c>
      <c r="E311" s="46" t="s">
        <v>560</v>
      </c>
      <c r="F311" s="179"/>
      <c r="G311" s="50">
        <v>0</v>
      </c>
      <c r="H311" s="51">
        <v>7780.9</v>
      </c>
      <c r="I311" s="51">
        <v>0.86</v>
      </c>
      <c r="J311" s="51">
        <v>0.86</v>
      </c>
      <c r="K311" s="52">
        <v>0</v>
      </c>
      <c r="L311" s="53">
        <v>15561.8</v>
      </c>
      <c r="M311" s="53">
        <v>0.05</v>
      </c>
      <c r="N311" s="53">
        <v>0.05</v>
      </c>
    </row>
    <row r="312" spans="1:14" ht="13.2">
      <c r="A312" s="83" t="s">
        <v>561</v>
      </c>
      <c r="B312" s="83">
        <v>2000060129343</v>
      </c>
      <c r="C312" s="83" t="s">
        <v>562</v>
      </c>
      <c r="D312" s="83">
        <v>2000060129352</v>
      </c>
      <c r="E312" s="46" t="s">
        <v>563</v>
      </c>
      <c r="F312" s="179"/>
      <c r="G312" s="50">
        <v>0.82299999999999995</v>
      </c>
      <c r="H312" s="51">
        <v>10.25</v>
      </c>
      <c r="I312" s="51">
        <v>1.34</v>
      </c>
      <c r="J312" s="51">
        <v>1.34</v>
      </c>
      <c r="K312" s="52">
        <v>0</v>
      </c>
      <c r="L312" s="53">
        <v>779.33</v>
      </c>
      <c r="M312" s="53">
        <v>0.05</v>
      </c>
      <c r="N312" s="53">
        <v>0.05</v>
      </c>
    </row>
    <row r="313" spans="1:14" ht="13.2">
      <c r="A313" s="83" t="s">
        <v>564</v>
      </c>
      <c r="B313" s="83">
        <v>2000060127114</v>
      </c>
      <c r="C313" s="83" t="s">
        <v>565</v>
      </c>
      <c r="D313" s="83">
        <v>2000060127123</v>
      </c>
      <c r="E313" s="46" t="s">
        <v>566</v>
      </c>
      <c r="F313" s="179"/>
      <c r="G313" s="50">
        <v>0</v>
      </c>
      <c r="H313" s="51">
        <v>311.83</v>
      </c>
      <c r="I313" s="51">
        <v>0.99</v>
      </c>
      <c r="J313" s="51">
        <v>0.99</v>
      </c>
      <c r="K313" s="52">
        <v>0</v>
      </c>
      <c r="L313" s="53">
        <v>311.83</v>
      </c>
      <c r="M313" s="53">
        <v>0.05</v>
      </c>
      <c r="N313" s="53">
        <v>0.05</v>
      </c>
    </row>
    <row r="314" spans="1:14" ht="13.2">
      <c r="A314" s="83" t="s">
        <v>1857</v>
      </c>
      <c r="B314" s="83">
        <v>2000060253227</v>
      </c>
      <c r="C314" s="83" t="s">
        <v>1858</v>
      </c>
      <c r="D314" s="83">
        <v>2000060253236</v>
      </c>
      <c r="E314" s="46" t="s">
        <v>567</v>
      </c>
      <c r="F314" s="179"/>
      <c r="G314" s="50">
        <v>0</v>
      </c>
      <c r="H314" s="51">
        <v>432.53</v>
      </c>
      <c r="I314" s="51">
        <v>1.05</v>
      </c>
      <c r="J314" s="51">
        <v>1.05</v>
      </c>
      <c r="K314" s="52">
        <v>0</v>
      </c>
      <c r="L314" s="53">
        <v>432.53</v>
      </c>
      <c r="M314" s="53">
        <v>0.05</v>
      </c>
      <c r="N314" s="53">
        <v>0.05</v>
      </c>
    </row>
    <row r="315" spans="1:14" ht="13.2">
      <c r="A315" s="83">
        <v>7529</v>
      </c>
      <c r="B315" s="83">
        <v>7529</v>
      </c>
      <c r="C315" s="83">
        <v>7530</v>
      </c>
      <c r="D315" s="83">
        <v>7530</v>
      </c>
      <c r="E315" s="46" t="s">
        <v>568</v>
      </c>
      <c r="F315" s="179"/>
      <c r="G315" s="50">
        <v>0</v>
      </c>
      <c r="H315" s="51">
        <v>3223.41</v>
      </c>
      <c r="I315" s="51">
        <v>0.9</v>
      </c>
      <c r="J315" s="51">
        <v>0.9</v>
      </c>
      <c r="K315" s="52">
        <v>0</v>
      </c>
      <c r="L315" s="53">
        <v>3223.41</v>
      </c>
      <c r="M315" s="53">
        <v>0.05</v>
      </c>
      <c r="N315" s="53">
        <v>0.05</v>
      </c>
    </row>
    <row r="316" spans="1:14" ht="13.2">
      <c r="A316" s="83" t="s">
        <v>1859</v>
      </c>
      <c r="B316" s="83">
        <v>2000060330778</v>
      </c>
      <c r="C316" s="83" t="s">
        <v>1860</v>
      </c>
      <c r="D316" s="83">
        <v>2000060330787</v>
      </c>
      <c r="E316" s="46" t="s">
        <v>569</v>
      </c>
      <c r="F316" s="179"/>
      <c r="G316" s="50">
        <v>1.1539999999999999</v>
      </c>
      <c r="H316" s="51">
        <v>51.2</v>
      </c>
      <c r="I316" s="51">
        <v>1.1499999999999999</v>
      </c>
      <c r="J316" s="51">
        <v>1.1499999999999999</v>
      </c>
      <c r="K316" s="52">
        <v>0</v>
      </c>
      <c r="L316" s="53">
        <v>9600.4699999999993</v>
      </c>
      <c r="M316" s="53">
        <v>0.05</v>
      </c>
      <c r="N316" s="53">
        <v>0.05</v>
      </c>
    </row>
    <row r="317" spans="1:14" ht="13.2">
      <c r="A317" s="83">
        <v>897</v>
      </c>
      <c r="B317" s="83"/>
      <c r="C317" s="83">
        <v>933</v>
      </c>
      <c r="D317" s="83"/>
      <c r="E317" s="46" t="s">
        <v>570</v>
      </c>
      <c r="F317" s="179"/>
      <c r="G317" s="50">
        <v>0</v>
      </c>
      <c r="H317" s="51">
        <v>311.95</v>
      </c>
      <c r="I317" s="51">
        <v>0.98</v>
      </c>
      <c r="J317" s="51">
        <v>0.98</v>
      </c>
      <c r="K317" s="52">
        <v>0</v>
      </c>
      <c r="L317" s="53">
        <v>311.95</v>
      </c>
      <c r="M317" s="53">
        <v>0.05</v>
      </c>
      <c r="N317" s="53">
        <v>0.05</v>
      </c>
    </row>
    <row r="318" spans="1:14" ht="13.2">
      <c r="A318" s="83" t="s">
        <v>1861</v>
      </c>
      <c r="B318" s="83"/>
      <c r="C318" s="83"/>
      <c r="D318" s="83"/>
      <c r="E318" s="46" t="s">
        <v>571</v>
      </c>
      <c r="F318" s="179">
        <v>3</v>
      </c>
      <c r="G318" s="50">
        <v>0</v>
      </c>
      <c r="H318" s="51">
        <v>18770.73</v>
      </c>
      <c r="I318" s="51">
        <v>1.97</v>
      </c>
      <c r="J318" s="51">
        <v>1.97</v>
      </c>
      <c r="K318" s="52">
        <v>0</v>
      </c>
      <c r="L318" s="53">
        <v>0</v>
      </c>
      <c r="M318" s="53">
        <v>0</v>
      </c>
      <c r="N318" s="53">
        <v>0</v>
      </c>
    </row>
    <row r="319" spans="1:14" ht="13.2">
      <c r="A319" s="83" t="s">
        <v>1862</v>
      </c>
      <c r="B319" s="83">
        <v>2000060125845</v>
      </c>
      <c r="C319" s="83" t="s">
        <v>1863</v>
      </c>
      <c r="D319" s="83">
        <v>2000060125854</v>
      </c>
      <c r="E319" s="46" t="s">
        <v>572</v>
      </c>
      <c r="F319" s="179"/>
      <c r="G319" s="50">
        <v>0</v>
      </c>
      <c r="H319" s="51">
        <v>45.35</v>
      </c>
      <c r="I319" s="51">
        <v>0.89</v>
      </c>
      <c r="J319" s="51">
        <v>0.89</v>
      </c>
      <c r="K319" s="52">
        <v>0</v>
      </c>
      <c r="L319" s="53">
        <v>422.39</v>
      </c>
      <c r="M319" s="53">
        <v>0.05</v>
      </c>
      <c r="N319" s="53">
        <v>0.05</v>
      </c>
    </row>
    <row r="320" spans="1:14" ht="13.2">
      <c r="A320" s="83">
        <v>842</v>
      </c>
      <c r="B320" s="83">
        <v>2000060129325</v>
      </c>
      <c r="C320" s="83">
        <v>920</v>
      </c>
      <c r="D320" s="83">
        <v>2000060129334</v>
      </c>
      <c r="E320" s="46" t="s">
        <v>573</v>
      </c>
      <c r="F320" s="179"/>
      <c r="G320" s="50">
        <v>0</v>
      </c>
      <c r="H320" s="51">
        <v>978.72</v>
      </c>
      <c r="I320" s="51">
        <v>0.38</v>
      </c>
      <c r="J320" s="51">
        <v>0.38</v>
      </c>
      <c r="K320" s="52">
        <v>0</v>
      </c>
      <c r="L320" s="53">
        <v>928.48</v>
      </c>
      <c r="M320" s="53">
        <v>0.05</v>
      </c>
      <c r="N320" s="53">
        <v>0.05</v>
      </c>
    </row>
    <row r="321" spans="1:14" ht="13.2">
      <c r="A321" s="83">
        <v>861</v>
      </c>
      <c r="B321" s="83">
        <v>2000060380148</v>
      </c>
      <c r="C321" s="83"/>
      <c r="D321" s="83"/>
      <c r="E321" s="46" t="s">
        <v>574</v>
      </c>
      <c r="F321" s="179"/>
      <c r="G321" s="50">
        <v>0</v>
      </c>
      <c r="H321" s="51">
        <v>133.32</v>
      </c>
      <c r="I321" s="51">
        <v>3.15</v>
      </c>
      <c r="J321" s="51">
        <v>3.15</v>
      </c>
      <c r="K321" s="52">
        <v>0</v>
      </c>
      <c r="L321" s="53">
        <v>0</v>
      </c>
      <c r="M321" s="53">
        <v>0</v>
      </c>
      <c r="N321" s="53">
        <v>0</v>
      </c>
    </row>
    <row r="322" spans="1:14" ht="13.2">
      <c r="A322" s="83">
        <v>861</v>
      </c>
      <c r="B322" s="83">
        <v>2000060380157</v>
      </c>
      <c r="C322" s="83"/>
      <c r="D322" s="83"/>
      <c r="E322" s="46" t="s">
        <v>575</v>
      </c>
      <c r="F322" s="179"/>
      <c r="G322" s="50">
        <v>0</v>
      </c>
      <c r="H322" s="51">
        <v>133.32</v>
      </c>
      <c r="I322" s="51">
        <v>3.15</v>
      </c>
      <c r="J322" s="51">
        <v>3.15</v>
      </c>
      <c r="K322" s="52">
        <v>0</v>
      </c>
      <c r="L322" s="53">
        <v>0</v>
      </c>
      <c r="M322" s="53">
        <v>0</v>
      </c>
      <c r="N322" s="53">
        <v>0</v>
      </c>
    </row>
    <row r="323" spans="1:14" ht="13.2">
      <c r="A323" s="83" t="s">
        <v>1864</v>
      </c>
      <c r="B323" s="83">
        <v>2000060633963</v>
      </c>
      <c r="C323" s="83" t="s">
        <v>1865</v>
      </c>
      <c r="D323" s="83">
        <v>2000060633972</v>
      </c>
      <c r="E323" s="46" t="s">
        <v>576</v>
      </c>
      <c r="F323" s="179"/>
      <c r="G323" s="50">
        <v>0.20499999999999999</v>
      </c>
      <c r="H323" s="51">
        <v>0.76</v>
      </c>
      <c r="I323" s="51">
        <v>1.03</v>
      </c>
      <c r="J323" s="51">
        <v>1.03</v>
      </c>
      <c r="K323" s="52">
        <v>0</v>
      </c>
      <c r="L323" s="53">
        <v>136.11000000000001</v>
      </c>
      <c r="M323" s="53">
        <v>0.05</v>
      </c>
      <c r="N323" s="53">
        <v>0.05</v>
      </c>
    </row>
    <row r="324" spans="1:14" ht="13.2">
      <c r="A324" s="83" t="s">
        <v>1866</v>
      </c>
      <c r="B324" s="83">
        <v>2000060635232</v>
      </c>
      <c r="C324" s="83" t="s">
        <v>1867</v>
      </c>
      <c r="D324" s="83">
        <v>2000060635241</v>
      </c>
      <c r="E324" s="46" t="s">
        <v>577</v>
      </c>
      <c r="F324" s="179"/>
      <c r="G324" s="50">
        <v>0.85499999999999998</v>
      </c>
      <c r="H324" s="51">
        <v>35.909999999999997</v>
      </c>
      <c r="I324" s="51">
        <v>1.01</v>
      </c>
      <c r="J324" s="51">
        <v>1.01</v>
      </c>
      <c r="K324" s="52">
        <v>0</v>
      </c>
      <c r="L324" s="53">
        <v>1595.83</v>
      </c>
      <c r="M324" s="53">
        <v>0.05</v>
      </c>
      <c r="N324" s="53">
        <v>0.05</v>
      </c>
    </row>
    <row r="325" spans="1:14" ht="13.2">
      <c r="A325" s="83" t="s">
        <v>1868</v>
      </c>
      <c r="B325" s="83">
        <v>2000060637337</v>
      </c>
      <c r="C325" s="83" t="s">
        <v>1869</v>
      </c>
      <c r="D325" s="83">
        <v>2000060637346</v>
      </c>
      <c r="E325" s="46" t="s">
        <v>578</v>
      </c>
      <c r="F325" s="179"/>
      <c r="G325" s="50">
        <v>0.23699999999999999</v>
      </c>
      <c r="H325" s="51">
        <v>242.01</v>
      </c>
      <c r="I325" s="51">
        <v>1.01</v>
      </c>
      <c r="J325" s="51">
        <v>1.01</v>
      </c>
      <c r="K325" s="52">
        <v>0</v>
      </c>
      <c r="L325" s="53">
        <v>600.09</v>
      </c>
      <c r="M325" s="53">
        <v>0.05</v>
      </c>
      <c r="N325" s="53">
        <v>0.05</v>
      </c>
    </row>
    <row r="326" spans="1:14" ht="13.2">
      <c r="A326" s="83">
        <v>739</v>
      </c>
      <c r="B326" s="83"/>
      <c r="C326" s="83"/>
      <c r="D326" s="83"/>
      <c r="E326" s="46" t="s">
        <v>579</v>
      </c>
      <c r="F326" s="179">
        <v>2</v>
      </c>
      <c r="G326" s="50">
        <v>0.86899999999999999</v>
      </c>
      <c r="H326" s="51">
        <v>6945.19</v>
      </c>
      <c r="I326" s="51">
        <v>3.75</v>
      </c>
      <c r="J326" s="51">
        <v>3.75</v>
      </c>
      <c r="K326" s="52">
        <v>0</v>
      </c>
      <c r="L326" s="53">
        <v>0</v>
      </c>
      <c r="M326" s="53">
        <v>0</v>
      </c>
      <c r="N326" s="53">
        <v>0</v>
      </c>
    </row>
    <row r="327" spans="1:14" ht="13.2">
      <c r="A327" s="83">
        <v>739</v>
      </c>
      <c r="B327" s="83"/>
      <c r="C327" s="83"/>
      <c r="D327" s="83"/>
      <c r="E327" s="46" t="s">
        <v>580</v>
      </c>
      <c r="F327" s="179">
        <v>2</v>
      </c>
      <c r="G327" s="50">
        <v>1.2410000000000001</v>
      </c>
      <c r="H327" s="51">
        <v>6306.14</v>
      </c>
      <c r="I327" s="51">
        <v>1.9</v>
      </c>
      <c r="J327" s="51">
        <v>1.9</v>
      </c>
      <c r="K327" s="52">
        <v>0</v>
      </c>
      <c r="L327" s="53">
        <v>0</v>
      </c>
      <c r="M327" s="53">
        <v>0</v>
      </c>
      <c r="N327" s="53">
        <v>0</v>
      </c>
    </row>
    <row r="328" spans="1:14" ht="13.2">
      <c r="A328" s="83" t="s">
        <v>1870</v>
      </c>
      <c r="B328" s="83"/>
      <c r="C328" s="83" t="s">
        <v>1871</v>
      </c>
      <c r="D328" s="83"/>
      <c r="E328" s="46" t="s">
        <v>581</v>
      </c>
      <c r="F328" s="179"/>
      <c r="G328" s="50">
        <v>0.17</v>
      </c>
      <c r="H328" s="51">
        <v>181.41</v>
      </c>
      <c r="I328" s="51">
        <v>0.89</v>
      </c>
      <c r="J328" s="51">
        <v>0.89</v>
      </c>
      <c r="K328" s="52">
        <v>0</v>
      </c>
      <c r="L328" s="53">
        <v>14523.27</v>
      </c>
      <c r="M328" s="53">
        <v>0.05</v>
      </c>
      <c r="N328" s="53">
        <v>0.05</v>
      </c>
    </row>
    <row r="329" spans="1:14" ht="13.2">
      <c r="A329" s="83"/>
      <c r="B329" s="83"/>
      <c r="C329" s="83" t="s">
        <v>1872</v>
      </c>
      <c r="D329" s="83"/>
      <c r="E329" s="46" t="s">
        <v>582</v>
      </c>
      <c r="F329" s="179"/>
      <c r="G329" s="50">
        <v>0</v>
      </c>
      <c r="H329" s="51">
        <v>0</v>
      </c>
      <c r="I329" s="51">
        <v>0</v>
      </c>
      <c r="J329" s="51">
        <v>0</v>
      </c>
      <c r="K329" s="52">
        <v>0</v>
      </c>
      <c r="L329" s="53">
        <v>307.45999999999998</v>
      </c>
      <c r="M329" s="53">
        <v>0.05</v>
      </c>
      <c r="N329" s="53">
        <v>0.05</v>
      </c>
    </row>
    <row r="330" spans="1:14" ht="13.2">
      <c r="A330" s="83">
        <v>739</v>
      </c>
      <c r="B330" s="83"/>
      <c r="C330" s="83">
        <v>749</v>
      </c>
      <c r="D330" s="83"/>
      <c r="E330" s="46" t="s">
        <v>583</v>
      </c>
      <c r="F330" s="179"/>
      <c r="G330" s="50">
        <v>0.22700000000000001</v>
      </c>
      <c r="H330" s="51">
        <v>229.61</v>
      </c>
      <c r="I330" s="51">
        <v>1</v>
      </c>
      <c r="J330" s="51">
        <v>1</v>
      </c>
      <c r="K330" s="52">
        <v>0</v>
      </c>
      <c r="L330" s="53">
        <v>114.8</v>
      </c>
      <c r="M330" s="53">
        <v>0.05</v>
      </c>
      <c r="N330" s="53">
        <v>0.05</v>
      </c>
    </row>
    <row r="331" spans="1:14" ht="13.2">
      <c r="A331" s="83" t="s">
        <v>1873</v>
      </c>
      <c r="B331" s="83"/>
      <c r="C331" s="83" t="s">
        <v>1874</v>
      </c>
      <c r="D331" s="83"/>
      <c r="E331" s="46" t="s">
        <v>584</v>
      </c>
      <c r="F331" s="179"/>
      <c r="G331" s="50">
        <v>0</v>
      </c>
      <c r="H331" s="51">
        <v>1955.03</v>
      </c>
      <c r="I331" s="51">
        <v>0.5</v>
      </c>
      <c r="J331" s="51">
        <v>0.5</v>
      </c>
      <c r="K331" s="52">
        <v>0</v>
      </c>
      <c r="L331" s="53">
        <v>1859.36</v>
      </c>
      <c r="M331" s="53">
        <v>0.05</v>
      </c>
      <c r="N331" s="53">
        <v>0.05</v>
      </c>
    </row>
    <row r="332" spans="1:14" ht="13.2">
      <c r="A332" s="83">
        <v>739</v>
      </c>
      <c r="B332" s="83"/>
      <c r="C332" s="83"/>
      <c r="D332" s="83"/>
      <c r="E332" s="46" t="s">
        <v>585</v>
      </c>
      <c r="F332" s="179">
        <v>2</v>
      </c>
      <c r="G332" s="50">
        <v>1.2749999999999999</v>
      </c>
      <c r="H332" s="51">
        <v>6894.72</v>
      </c>
      <c r="I332" s="51">
        <v>1.59</v>
      </c>
      <c r="J332" s="51">
        <v>1.59</v>
      </c>
      <c r="K332" s="52">
        <v>0</v>
      </c>
      <c r="L332" s="53">
        <v>0</v>
      </c>
      <c r="M332" s="53">
        <v>0</v>
      </c>
      <c r="N332" s="53">
        <v>0</v>
      </c>
    </row>
    <row r="333" spans="1:14" ht="13.2">
      <c r="A333" s="83">
        <v>739</v>
      </c>
      <c r="B333" s="83"/>
      <c r="C333" s="83"/>
      <c r="D333" s="83"/>
      <c r="E333" s="46" t="s">
        <v>586</v>
      </c>
      <c r="F333" s="179">
        <v>1</v>
      </c>
      <c r="G333" s="50">
        <v>0.65</v>
      </c>
      <c r="H333" s="51">
        <v>916</v>
      </c>
      <c r="I333" s="51">
        <v>1.77</v>
      </c>
      <c r="J333" s="51">
        <v>1.77</v>
      </c>
      <c r="K333" s="52">
        <v>0</v>
      </c>
      <c r="L333" s="53">
        <v>0</v>
      </c>
      <c r="M333" s="53">
        <v>0</v>
      </c>
      <c r="N333" s="53">
        <v>0</v>
      </c>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326"/>
  <sheetViews>
    <sheetView zoomScale="80" zoomScaleNormal="80" zoomScaleSheetLayoutView="100" workbookViewId="0">
      <selection activeCell="H2" sqref="H2"/>
    </sheetView>
  </sheetViews>
  <sheetFormatPr defaultColWidth="9.21875" defaultRowHeight="13.2"/>
  <cols>
    <col min="1" max="1" width="14.5546875" style="40" customWidth="1"/>
    <col min="2" max="2" width="19.77734375" style="40" customWidth="1"/>
    <col min="3" max="3" width="15.5546875" style="47" bestFit="1" customWidth="1"/>
    <col min="4" max="4" width="13.5546875" style="47" customWidth="1"/>
    <col min="5" max="5" width="11.77734375" style="48" bestFit="1" customWidth="1"/>
    <col min="6" max="7" width="14.5546875" style="49" customWidth="1"/>
    <col min="8" max="8" width="15.5546875" style="40" customWidth="1"/>
    <col min="9" max="12" width="9.21875" style="40"/>
    <col min="13" max="13" width="9.44140625" style="40" bestFit="1" customWidth="1"/>
    <col min="14" max="16384" width="9.21875" style="40"/>
  </cols>
  <sheetData>
    <row r="1" spans="1:13" ht="66.75" customHeight="1">
      <c r="A1" s="239" t="s">
        <v>587</v>
      </c>
      <c r="B1" s="239"/>
      <c r="C1" s="239"/>
      <c r="D1" s="239"/>
      <c r="E1" s="239"/>
      <c r="F1" s="239"/>
      <c r="G1" s="239"/>
    </row>
    <row r="2" spans="1:13" s="41" customFormat="1" ht="34.5" customHeight="1">
      <c r="A2" s="230" t="str">
        <f>Overview!B4&amp; " - Effective from "&amp;Overview!D4&amp;" - "&amp;Overview!E4&amp;" Designated EHV import charges"</f>
        <v>Southern Electric Power Distribution plc - Effective from 1 April 2026 - Final Designated EHV import charges</v>
      </c>
      <c r="B2" s="231"/>
      <c r="C2" s="231"/>
      <c r="D2" s="231"/>
      <c r="E2" s="231"/>
      <c r="F2" s="231"/>
      <c r="G2" s="232"/>
    </row>
    <row r="3" spans="1:13" s="72" customFormat="1" ht="17.399999999999999">
      <c r="A3" s="76"/>
      <c r="B3" s="76"/>
      <c r="C3" s="76"/>
      <c r="D3" s="77"/>
      <c r="E3" s="78"/>
      <c r="F3" s="78"/>
      <c r="G3" s="79"/>
      <c r="H3" s="71"/>
      <c r="I3" s="71"/>
      <c r="J3" s="71"/>
      <c r="K3" s="71"/>
      <c r="L3" s="71"/>
      <c r="M3" s="71"/>
    </row>
    <row r="4" spans="1:13" ht="78.599999999999994" customHeight="1">
      <c r="A4" s="43" t="s">
        <v>150</v>
      </c>
      <c r="B4" s="42" t="s">
        <v>151</v>
      </c>
      <c r="C4" s="44" t="s">
        <v>154</v>
      </c>
      <c r="D4" s="45" t="s">
        <v>156</v>
      </c>
      <c r="E4" s="44" t="s">
        <v>157</v>
      </c>
      <c r="F4" s="44" t="s">
        <v>158</v>
      </c>
      <c r="G4" s="117" t="s">
        <v>159</v>
      </c>
    </row>
    <row r="5" spans="1:13" ht="12.75" customHeight="1">
      <c r="A5" s="83">
        <v>700</v>
      </c>
      <c r="B5" s="83">
        <v>2000027373741</v>
      </c>
      <c r="C5" s="46" t="s">
        <v>164</v>
      </c>
      <c r="D5" s="50">
        <v>1.2</v>
      </c>
      <c r="E5" s="51">
        <v>94905.919999999998</v>
      </c>
      <c r="F5" s="51">
        <v>1.53</v>
      </c>
      <c r="G5" s="51">
        <v>1.53</v>
      </c>
    </row>
    <row r="6" spans="1:13" ht="12.75" customHeight="1">
      <c r="A6" s="83">
        <v>701</v>
      </c>
      <c r="B6" s="83">
        <v>2000027366674</v>
      </c>
      <c r="C6" s="46" t="s">
        <v>165</v>
      </c>
      <c r="D6" s="50">
        <v>0.63500000000000001</v>
      </c>
      <c r="E6" s="51">
        <v>31385.43</v>
      </c>
      <c r="F6" s="51">
        <v>2.31</v>
      </c>
      <c r="G6" s="51">
        <v>2.31</v>
      </c>
    </row>
    <row r="7" spans="1:13" ht="12.75" customHeight="1">
      <c r="A7" s="83">
        <v>702</v>
      </c>
      <c r="B7" s="83">
        <v>2000027342238</v>
      </c>
      <c r="C7" s="46" t="s">
        <v>166</v>
      </c>
      <c r="D7" s="50">
        <v>0.248</v>
      </c>
      <c r="E7" s="51">
        <v>15001.89</v>
      </c>
      <c r="F7" s="51">
        <v>1.1499999999999999</v>
      </c>
      <c r="G7" s="51">
        <v>1.1499999999999999</v>
      </c>
    </row>
    <row r="8" spans="1:13" ht="12.75" customHeight="1">
      <c r="A8" s="83">
        <v>704</v>
      </c>
      <c r="B8" s="83">
        <v>2000027343640</v>
      </c>
      <c r="C8" s="46" t="s">
        <v>167</v>
      </c>
      <c r="D8" s="50">
        <v>0</v>
      </c>
      <c r="E8" s="51">
        <v>3.21</v>
      </c>
      <c r="F8" s="51">
        <v>0.89</v>
      </c>
      <c r="G8" s="51">
        <v>0.89</v>
      </c>
    </row>
    <row r="9" spans="1:13" ht="12.75" customHeight="1">
      <c r="A9" s="83">
        <v>706</v>
      </c>
      <c r="B9" s="83">
        <v>2000027419271</v>
      </c>
      <c r="C9" s="46" t="s">
        <v>168</v>
      </c>
      <c r="D9" s="50">
        <v>0.82299999999999995</v>
      </c>
      <c r="E9" s="51">
        <v>15.32</v>
      </c>
      <c r="F9" s="51">
        <v>0.89</v>
      </c>
      <c r="G9" s="51">
        <v>0.89</v>
      </c>
    </row>
    <row r="10" spans="1:13" ht="12.75" customHeight="1">
      <c r="A10" s="83">
        <v>707</v>
      </c>
      <c r="B10" s="83">
        <v>2000027427398</v>
      </c>
      <c r="C10" s="46" t="s">
        <v>169</v>
      </c>
      <c r="D10" s="50">
        <v>1.1659999999999999</v>
      </c>
      <c r="E10" s="51">
        <v>1127.1199999999999</v>
      </c>
      <c r="F10" s="51">
        <v>0.94</v>
      </c>
      <c r="G10" s="51">
        <v>0.94</v>
      </c>
    </row>
    <row r="11" spans="1:13" ht="12.75" customHeight="1">
      <c r="A11" s="83">
        <v>708</v>
      </c>
      <c r="B11" s="83">
        <v>2000052675995</v>
      </c>
      <c r="C11" s="46" t="s">
        <v>170</v>
      </c>
      <c r="D11" s="50">
        <v>0</v>
      </c>
      <c r="E11" s="51">
        <v>17135.88</v>
      </c>
      <c r="F11" s="51">
        <v>2.17</v>
      </c>
      <c r="G11" s="51">
        <v>2.17</v>
      </c>
    </row>
    <row r="12" spans="1:13" ht="12.75" customHeight="1">
      <c r="A12" s="83">
        <v>709</v>
      </c>
      <c r="B12" s="83">
        <v>2000054624149</v>
      </c>
      <c r="C12" s="46" t="s">
        <v>171</v>
      </c>
      <c r="D12" s="50">
        <v>1.343</v>
      </c>
      <c r="E12" s="51">
        <v>7270.67</v>
      </c>
      <c r="F12" s="51">
        <v>2.27</v>
      </c>
      <c r="G12" s="51">
        <v>2.27</v>
      </c>
    </row>
    <row r="13" spans="1:13" ht="12.75" customHeight="1">
      <c r="A13" s="83">
        <v>710</v>
      </c>
      <c r="B13" s="83" t="s">
        <v>172</v>
      </c>
      <c r="C13" s="46" t="s">
        <v>174</v>
      </c>
      <c r="D13" s="50">
        <v>0</v>
      </c>
      <c r="E13" s="51">
        <v>88211.08</v>
      </c>
      <c r="F13" s="51">
        <v>0.97</v>
      </c>
      <c r="G13" s="51">
        <v>0.97</v>
      </c>
    </row>
    <row r="14" spans="1:13" ht="12.75" customHeight="1">
      <c r="A14" s="83">
        <v>711</v>
      </c>
      <c r="B14" s="83">
        <v>2000027852497</v>
      </c>
      <c r="C14" s="46" t="s">
        <v>175</v>
      </c>
      <c r="D14" s="50">
        <v>0</v>
      </c>
      <c r="E14" s="51">
        <v>18225.439999999999</v>
      </c>
      <c r="F14" s="51">
        <v>2.4700000000000002</v>
      </c>
      <c r="G14" s="51">
        <v>2.4700000000000002</v>
      </c>
    </row>
    <row r="15" spans="1:13" ht="12.75" customHeight="1">
      <c r="A15" s="83">
        <v>712</v>
      </c>
      <c r="B15" s="83">
        <v>2000055085297</v>
      </c>
      <c r="C15" s="46" t="s">
        <v>176</v>
      </c>
      <c r="D15" s="50">
        <v>0.84199999999999997</v>
      </c>
      <c r="E15" s="51">
        <v>23763.18</v>
      </c>
      <c r="F15" s="51">
        <v>1.55</v>
      </c>
      <c r="G15" s="51">
        <v>1.55</v>
      </c>
    </row>
    <row r="16" spans="1:13" ht="12.75" customHeight="1">
      <c r="A16" s="83">
        <v>713</v>
      </c>
      <c r="B16" s="83">
        <v>2000055085302</v>
      </c>
      <c r="C16" s="46" t="s">
        <v>177</v>
      </c>
      <c r="D16" s="50">
        <v>0.85899999999999999</v>
      </c>
      <c r="E16" s="51">
        <v>15807.09</v>
      </c>
      <c r="F16" s="51">
        <v>1.72</v>
      </c>
      <c r="G16" s="51">
        <v>1.72</v>
      </c>
    </row>
    <row r="17" spans="1:7" ht="12.75" customHeight="1">
      <c r="A17" s="83">
        <v>714</v>
      </c>
      <c r="B17" s="83">
        <v>2000027366665</v>
      </c>
      <c r="C17" s="46" t="s">
        <v>178</v>
      </c>
      <c r="D17" s="50">
        <v>1.341</v>
      </c>
      <c r="E17" s="51">
        <v>73288.91</v>
      </c>
      <c r="F17" s="51">
        <v>2.21</v>
      </c>
      <c r="G17" s="51">
        <v>2.21</v>
      </c>
    </row>
    <row r="18" spans="1:7" ht="12.75" customHeight="1">
      <c r="A18" s="83">
        <v>715</v>
      </c>
      <c r="B18" s="83">
        <v>2000051063430</v>
      </c>
      <c r="C18" s="46" t="s">
        <v>179</v>
      </c>
      <c r="D18" s="50">
        <v>0.626</v>
      </c>
      <c r="E18" s="51">
        <v>6845.15</v>
      </c>
      <c r="F18" s="51">
        <v>4.62</v>
      </c>
      <c r="G18" s="51">
        <v>4.62</v>
      </c>
    </row>
    <row r="19" spans="1:7" ht="12.75" customHeight="1">
      <c r="A19" s="83">
        <v>716</v>
      </c>
      <c r="B19" s="83">
        <v>2000027366762</v>
      </c>
      <c r="C19" s="46" t="s">
        <v>180</v>
      </c>
      <c r="D19" s="50">
        <v>0</v>
      </c>
      <c r="E19" s="51">
        <v>1139.9100000000001</v>
      </c>
      <c r="F19" s="51">
        <v>3.34</v>
      </c>
      <c r="G19" s="51">
        <v>3.34</v>
      </c>
    </row>
    <row r="20" spans="1:7" ht="12.75" customHeight="1">
      <c r="A20" s="83">
        <v>717</v>
      </c>
      <c r="B20" s="83">
        <v>2000027373403</v>
      </c>
      <c r="C20" s="46" t="s">
        <v>181</v>
      </c>
      <c r="D20" s="50">
        <v>0.875</v>
      </c>
      <c r="E20" s="51">
        <v>1139.9100000000001</v>
      </c>
      <c r="F20" s="51">
        <v>3.11</v>
      </c>
      <c r="G20" s="51">
        <v>3.11</v>
      </c>
    </row>
    <row r="21" spans="1:7" ht="12.75" customHeight="1">
      <c r="A21" s="83">
        <v>718</v>
      </c>
      <c r="B21" s="83">
        <v>2000050571060</v>
      </c>
      <c r="C21" s="46" t="s">
        <v>182</v>
      </c>
      <c r="D21" s="50">
        <v>0.89100000000000001</v>
      </c>
      <c r="E21" s="51">
        <v>19526.75</v>
      </c>
      <c r="F21" s="51">
        <v>1.51</v>
      </c>
      <c r="G21" s="51">
        <v>1.51</v>
      </c>
    </row>
    <row r="22" spans="1:7" ht="12.75" customHeight="1">
      <c r="A22" s="83">
        <v>719</v>
      </c>
      <c r="B22" s="83">
        <v>2000027419449</v>
      </c>
      <c r="C22" s="46" t="s">
        <v>183</v>
      </c>
      <c r="D22" s="50">
        <v>1.6080000000000001</v>
      </c>
      <c r="E22" s="51">
        <v>1139.9100000000001</v>
      </c>
      <c r="F22" s="51">
        <v>1.82</v>
      </c>
      <c r="G22" s="51">
        <v>1.82</v>
      </c>
    </row>
    <row r="23" spans="1:7" ht="12.75" customHeight="1">
      <c r="A23" s="83">
        <v>800</v>
      </c>
      <c r="B23" s="83">
        <v>2000050277851</v>
      </c>
      <c r="C23" s="46" t="s">
        <v>184</v>
      </c>
      <c r="D23" s="50">
        <v>0.91300000000000003</v>
      </c>
      <c r="E23" s="51">
        <v>18673.12</v>
      </c>
      <c r="F23" s="51">
        <v>1.73</v>
      </c>
      <c r="G23" s="51">
        <v>1.73</v>
      </c>
    </row>
    <row r="24" spans="1:7" ht="12.75" customHeight="1">
      <c r="A24" s="83">
        <v>801</v>
      </c>
      <c r="B24" s="83">
        <v>2000050393707</v>
      </c>
      <c r="C24" s="46" t="s">
        <v>185</v>
      </c>
      <c r="D24" s="50">
        <v>0</v>
      </c>
      <c r="E24" s="51">
        <v>18673.12</v>
      </c>
      <c r="F24" s="51">
        <v>1.72</v>
      </c>
      <c r="G24" s="51">
        <v>1.72</v>
      </c>
    </row>
    <row r="25" spans="1:7" ht="12.75" customHeight="1">
      <c r="A25" s="83">
        <v>802</v>
      </c>
      <c r="B25" s="83">
        <v>2000027366841</v>
      </c>
      <c r="C25" s="46" t="s">
        <v>186</v>
      </c>
      <c r="D25" s="50">
        <v>0.39800000000000002</v>
      </c>
      <c r="E25" s="51">
        <v>1333.66</v>
      </c>
      <c r="F25" s="51">
        <v>2.66</v>
      </c>
      <c r="G25" s="51">
        <v>2.66</v>
      </c>
    </row>
    <row r="26" spans="1:7" ht="12.75" customHeight="1">
      <c r="A26" s="83">
        <v>803</v>
      </c>
      <c r="B26" s="83">
        <v>2000050277513</v>
      </c>
      <c r="C26" s="46" t="s">
        <v>187</v>
      </c>
      <c r="D26" s="50">
        <v>0</v>
      </c>
      <c r="E26" s="51">
        <v>2397.67</v>
      </c>
      <c r="F26" s="51">
        <v>1.65</v>
      </c>
      <c r="G26" s="51">
        <v>1.65</v>
      </c>
    </row>
    <row r="27" spans="1:7" ht="12.75" customHeight="1">
      <c r="A27" s="83">
        <v>817</v>
      </c>
      <c r="B27" s="83">
        <v>2000050481327</v>
      </c>
      <c r="C27" s="46" t="s">
        <v>188</v>
      </c>
      <c r="D27" s="50">
        <v>0</v>
      </c>
      <c r="E27" s="51">
        <v>1043.31</v>
      </c>
      <c r="F27" s="51">
        <v>1.73</v>
      </c>
      <c r="G27" s="51">
        <v>1.73</v>
      </c>
    </row>
    <row r="28" spans="1:7" ht="12.75" customHeight="1">
      <c r="A28" s="83">
        <v>837</v>
      </c>
      <c r="B28" s="83">
        <v>2000050481309</v>
      </c>
      <c r="C28" s="46" t="s">
        <v>189</v>
      </c>
      <c r="D28" s="50">
        <v>0</v>
      </c>
      <c r="E28" s="51">
        <v>1043.31</v>
      </c>
      <c r="F28" s="51">
        <v>2.58</v>
      </c>
      <c r="G28" s="51">
        <v>2.58</v>
      </c>
    </row>
    <row r="29" spans="1:7" ht="12.75" customHeight="1">
      <c r="A29" s="83">
        <v>804</v>
      </c>
      <c r="B29" s="83" t="s">
        <v>190</v>
      </c>
      <c r="C29" s="46" t="s">
        <v>191</v>
      </c>
      <c r="D29" s="50">
        <v>0</v>
      </c>
      <c r="E29" s="51">
        <v>74049.56</v>
      </c>
      <c r="F29" s="51">
        <v>1.68</v>
      </c>
      <c r="G29" s="51">
        <v>1.68</v>
      </c>
    </row>
    <row r="30" spans="1:7" ht="12.75" customHeight="1">
      <c r="A30" s="83">
        <v>805</v>
      </c>
      <c r="B30" s="83">
        <v>2000027474820</v>
      </c>
      <c r="C30" s="46" t="s">
        <v>192</v>
      </c>
      <c r="D30" s="50">
        <v>0</v>
      </c>
      <c r="E30" s="51">
        <v>1335.02</v>
      </c>
      <c r="F30" s="51">
        <v>1.61</v>
      </c>
      <c r="G30" s="51">
        <v>1.61</v>
      </c>
    </row>
    <row r="31" spans="1:7" ht="12.75" customHeight="1">
      <c r="A31" s="83">
        <v>806</v>
      </c>
      <c r="B31" s="83">
        <v>2000027454188</v>
      </c>
      <c r="C31" s="46" t="s">
        <v>193</v>
      </c>
      <c r="D31" s="50">
        <v>0</v>
      </c>
      <c r="E31" s="51">
        <v>7687.75</v>
      </c>
      <c r="F31" s="51">
        <v>1.85</v>
      </c>
      <c r="G31" s="51">
        <v>1.85</v>
      </c>
    </row>
    <row r="32" spans="1:7" ht="12.75" customHeight="1">
      <c r="A32" s="83">
        <v>807</v>
      </c>
      <c r="B32" s="83">
        <v>2000027454452</v>
      </c>
      <c r="C32" s="46" t="s">
        <v>194</v>
      </c>
      <c r="D32" s="50">
        <v>0</v>
      </c>
      <c r="E32" s="51">
        <v>7123.11</v>
      </c>
      <c r="F32" s="51">
        <v>1.96</v>
      </c>
      <c r="G32" s="51">
        <v>1.96</v>
      </c>
    </row>
    <row r="33" spans="1:7" ht="12.75" customHeight="1">
      <c r="A33" s="83">
        <v>808</v>
      </c>
      <c r="B33" s="83">
        <v>2000052503790</v>
      </c>
      <c r="C33" s="46" t="s">
        <v>195</v>
      </c>
      <c r="D33" s="50">
        <v>0.60799999999999998</v>
      </c>
      <c r="E33" s="51">
        <v>18673.12</v>
      </c>
      <c r="F33" s="51">
        <v>2.02</v>
      </c>
      <c r="G33" s="51">
        <v>2.02</v>
      </c>
    </row>
    <row r="34" spans="1:7" ht="12.75" customHeight="1">
      <c r="A34" s="83">
        <v>809</v>
      </c>
      <c r="B34" s="83">
        <v>2000027297816</v>
      </c>
      <c r="C34" s="46" t="s">
        <v>196</v>
      </c>
      <c r="D34" s="50">
        <v>0</v>
      </c>
      <c r="E34" s="51">
        <v>7203.48</v>
      </c>
      <c r="F34" s="51">
        <v>0.91</v>
      </c>
      <c r="G34" s="51">
        <v>0.91</v>
      </c>
    </row>
    <row r="35" spans="1:7" ht="12.75" customHeight="1">
      <c r="A35" s="83">
        <v>810</v>
      </c>
      <c r="B35" s="83">
        <v>2000050467030</v>
      </c>
      <c r="C35" s="46" t="s">
        <v>197</v>
      </c>
      <c r="D35" s="50">
        <v>0</v>
      </c>
      <c r="E35" s="51">
        <v>9293.14</v>
      </c>
      <c r="F35" s="51">
        <v>1.24</v>
      </c>
      <c r="G35" s="51">
        <v>1.24</v>
      </c>
    </row>
    <row r="36" spans="1:7" ht="12.75" customHeight="1">
      <c r="A36" s="83">
        <v>811</v>
      </c>
      <c r="B36" s="83">
        <v>2000051063927</v>
      </c>
      <c r="C36" s="46" t="s">
        <v>198</v>
      </c>
      <c r="D36" s="50">
        <v>0</v>
      </c>
      <c r="E36" s="51">
        <v>18212.669999999998</v>
      </c>
      <c r="F36" s="51">
        <v>4.5599999999999996</v>
      </c>
      <c r="G36" s="51">
        <v>4.5599999999999996</v>
      </c>
    </row>
    <row r="37" spans="1:7" ht="12.75" customHeight="1">
      <c r="A37" s="83">
        <v>812</v>
      </c>
      <c r="B37" s="83">
        <v>2000050544330</v>
      </c>
      <c r="C37" s="46" t="s">
        <v>199</v>
      </c>
      <c r="D37" s="50">
        <v>0.22900000000000001</v>
      </c>
      <c r="E37" s="51">
        <v>1009.54</v>
      </c>
      <c r="F37" s="51">
        <v>1.76</v>
      </c>
      <c r="G37" s="51">
        <v>1.76</v>
      </c>
    </row>
    <row r="38" spans="1:7" ht="138.6" customHeight="1">
      <c r="A38" s="83">
        <v>813</v>
      </c>
      <c r="B38" s="83" t="s">
        <v>1839</v>
      </c>
      <c r="C38" s="46" t="s">
        <v>200</v>
      </c>
      <c r="D38" s="50">
        <v>0</v>
      </c>
      <c r="E38" s="51">
        <v>80666.149999999994</v>
      </c>
      <c r="F38" s="51">
        <v>3.55</v>
      </c>
      <c r="G38" s="51">
        <v>3.55</v>
      </c>
    </row>
    <row r="39" spans="1:7" ht="12.75" customHeight="1">
      <c r="A39" s="83">
        <v>814</v>
      </c>
      <c r="B39" s="83">
        <v>2000027340036</v>
      </c>
      <c r="C39" s="46" t="s">
        <v>201</v>
      </c>
      <c r="D39" s="50">
        <v>0.24399999999999999</v>
      </c>
      <c r="E39" s="51">
        <v>1440.88</v>
      </c>
      <c r="F39" s="51">
        <v>0.95</v>
      </c>
      <c r="G39" s="51">
        <v>0.95</v>
      </c>
    </row>
    <row r="40" spans="1:7" ht="12.75" customHeight="1">
      <c r="A40" s="83">
        <v>815</v>
      </c>
      <c r="B40" s="83">
        <v>2000027454648</v>
      </c>
      <c r="C40" s="46" t="s">
        <v>202</v>
      </c>
      <c r="D40" s="50">
        <v>0</v>
      </c>
      <c r="E40" s="51">
        <v>20518.91</v>
      </c>
      <c r="F40" s="51">
        <v>1.24</v>
      </c>
      <c r="G40" s="51">
        <v>1.24</v>
      </c>
    </row>
    <row r="41" spans="1:7" ht="12.75" customHeight="1">
      <c r="A41" s="83">
        <v>816</v>
      </c>
      <c r="B41" s="83">
        <v>2000027306995</v>
      </c>
      <c r="C41" s="46" t="s">
        <v>203</v>
      </c>
      <c r="D41" s="50">
        <v>0</v>
      </c>
      <c r="E41" s="51">
        <v>7264.97</v>
      </c>
      <c r="F41" s="51">
        <v>3.53</v>
      </c>
      <c r="G41" s="51">
        <v>3.53</v>
      </c>
    </row>
    <row r="42" spans="1:7" ht="12.75" customHeight="1">
      <c r="A42" s="83">
        <v>818</v>
      </c>
      <c r="B42" s="83">
        <v>2000050277160</v>
      </c>
      <c r="C42" s="46" t="s">
        <v>204</v>
      </c>
      <c r="D42" s="50">
        <v>0</v>
      </c>
      <c r="E42" s="51">
        <v>127010.35</v>
      </c>
      <c r="F42" s="51">
        <v>2.5</v>
      </c>
      <c r="G42" s="51">
        <v>2.5</v>
      </c>
    </row>
    <row r="43" spans="1:7" ht="12.75" customHeight="1">
      <c r="A43" s="83">
        <v>819</v>
      </c>
      <c r="B43" s="83">
        <v>2000027466068</v>
      </c>
      <c r="C43" s="46" t="s">
        <v>205</v>
      </c>
      <c r="D43" s="50">
        <v>0</v>
      </c>
      <c r="E43" s="51">
        <v>1143.99</v>
      </c>
      <c r="F43" s="51">
        <v>2.85</v>
      </c>
      <c r="G43" s="51">
        <v>2.85</v>
      </c>
    </row>
    <row r="44" spans="1:7" ht="12.75" customHeight="1">
      <c r="A44" s="83">
        <v>7174</v>
      </c>
      <c r="B44" s="83">
        <v>7174</v>
      </c>
      <c r="C44" s="46" t="s">
        <v>206</v>
      </c>
      <c r="D44" s="50">
        <v>0</v>
      </c>
      <c r="E44" s="51">
        <v>256.11</v>
      </c>
      <c r="F44" s="51">
        <v>0.91</v>
      </c>
      <c r="G44" s="51">
        <v>0.91</v>
      </c>
    </row>
    <row r="45" spans="1:7" ht="12.75" customHeight="1">
      <c r="A45" s="83">
        <v>823</v>
      </c>
      <c r="B45" s="83">
        <v>2000053759147</v>
      </c>
      <c r="C45" s="46" t="s">
        <v>207</v>
      </c>
      <c r="D45" s="50">
        <v>0</v>
      </c>
      <c r="E45" s="51">
        <v>6771.09</v>
      </c>
      <c r="F45" s="51">
        <v>0.86</v>
      </c>
      <c r="G45" s="51">
        <v>0.86</v>
      </c>
    </row>
    <row r="46" spans="1:7" ht="12.75" customHeight="1">
      <c r="A46" s="83">
        <v>824</v>
      </c>
      <c r="B46" s="83">
        <v>2000027366498</v>
      </c>
      <c r="C46" s="46" t="s">
        <v>208</v>
      </c>
      <c r="D46" s="50">
        <v>1.411</v>
      </c>
      <c r="E46" s="51">
        <v>30392.29</v>
      </c>
      <c r="F46" s="51">
        <v>2.69</v>
      </c>
      <c r="G46" s="51">
        <v>2.69</v>
      </c>
    </row>
    <row r="47" spans="1:7" ht="12.75" customHeight="1">
      <c r="A47" s="83">
        <v>825</v>
      </c>
      <c r="B47" s="83">
        <v>2000027323866</v>
      </c>
      <c r="C47" s="46" t="s">
        <v>209</v>
      </c>
      <c r="D47" s="50">
        <v>0</v>
      </c>
      <c r="E47" s="51">
        <v>20630.759999999998</v>
      </c>
      <c r="F47" s="51">
        <v>3.33</v>
      </c>
      <c r="G47" s="51">
        <v>3.33</v>
      </c>
    </row>
    <row r="48" spans="1:7" ht="12.75" customHeight="1">
      <c r="A48" s="83">
        <v>826</v>
      </c>
      <c r="B48" s="83">
        <v>2000027318634</v>
      </c>
      <c r="C48" s="46" t="s">
        <v>210</v>
      </c>
      <c r="D48" s="50">
        <v>0</v>
      </c>
      <c r="E48" s="51">
        <v>16071.15</v>
      </c>
      <c r="F48" s="51">
        <v>1.59</v>
      </c>
      <c r="G48" s="51">
        <v>1.59</v>
      </c>
    </row>
    <row r="49" spans="1:7" ht="12.75" customHeight="1">
      <c r="A49" s="83">
        <v>827</v>
      </c>
      <c r="B49" s="83">
        <v>2000052503805</v>
      </c>
      <c r="C49" s="46" t="s">
        <v>211</v>
      </c>
      <c r="D49" s="50">
        <v>0.38500000000000001</v>
      </c>
      <c r="E49" s="51">
        <v>18673.12</v>
      </c>
      <c r="F49" s="51">
        <v>1.98</v>
      </c>
      <c r="G49" s="51">
        <v>1.98</v>
      </c>
    </row>
    <row r="50" spans="1:7" ht="12.75" customHeight="1">
      <c r="A50" s="83">
        <v>829</v>
      </c>
      <c r="B50" s="83">
        <v>2000050275552</v>
      </c>
      <c r="C50" s="46" t="s">
        <v>212</v>
      </c>
      <c r="D50" s="50">
        <v>0</v>
      </c>
      <c r="E50" s="51">
        <v>81486.47</v>
      </c>
      <c r="F50" s="51">
        <v>1.58</v>
      </c>
      <c r="G50" s="51">
        <v>1.58</v>
      </c>
    </row>
    <row r="51" spans="1:7" ht="12.75" customHeight="1">
      <c r="A51" s="83">
        <v>820</v>
      </c>
      <c r="B51" s="83">
        <v>2000052993042</v>
      </c>
      <c r="C51" s="46" t="s">
        <v>213</v>
      </c>
      <c r="D51" s="50">
        <v>0.82299999999999995</v>
      </c>
      <c r="E51" s="51">
        <v>317.92</v>
      </c>
      <c r="F51" s="51">
        <v>1.05</v>
      </c>
      <c r="G51" s="51">
        <v>1.05</v>
      </c>
    </row>
    <row r="52" spans="1:7" ht="12.75" customHeight="1">
      <c r="A52" s="83">
        <v>830</v>
      </c>
      <c r="B52" s="83">
        <v>2000050277986</v>
      </c>
      <c r="C52" s="46" t="s">
        <v>214</v>
      </c>
      <c r="D52" s="50">
        <v>0</v>
      </c>
      <c r="E52" s="51">
        <v>107517.82</v>
      </c>
      <c r="F52" s="51">
        <v>1.41</v>
      </c>
      <c r="G52" s="51">
        <v>1.41</v>
      </c>
    </row>
    <row r="53" spans="1:7" ht="12.75" customHeight="1">
      <c r="A53" s="83">
        <v>854</v>
      </c>
      <c r="B53" s="83">
        <v>2000052369584</v>
      </c>
      <c r="C53" s="46" t="s">
        <v>215</v>
      </c>
      <c r="D53" s="50">
        <v>0</v>
      </c>
      <c r="E53" s="51">
        <v>101983.03999999999</v>
      </c>
      <c r="F53" s="51">
        <v>2.67</v>
      </c>
      <c r="G53" s="51">
        <v>2.67</v>
      </c>
    </row>
    <row r="54" spans="1:7" ht="12.75" customHeight="1">
      <c r="A54" s="83">
        <v>835</v>
      </c>
      <c r="B54" s="83">
        <v>2000050275543</v>
      </c>
      <c r="C54" s="46" t="s">
        <v>216</v>
      </c>
      <c r="D54" s="50">
        <v>0</v>
      </c>
      <c r="E54" s="51">
        <v>76044.94</v>
      </c>
      <c r="F54" s="51">
        <v>1.92</v>
      </c>
      <c r="G54" s="51">
        <v>1.92</v>
      </c>
    </row>
    <row r="55" spans="1:7" ht="12.75" customHeight="1">
      <c r="A55" s="83">
        <v>836</v>
      </c>
      <c r="B55" s="83">
        <v>2000051425787</v>
      </c>
      <c r="C55" s="46" t="s">
        <v>217</v>
      </c>
      <c r="D55" s="50">
        <v>0</v>
      </c>
      <c r="E55" s="51">
        <v>7667.07</v>
      </c>
      <c r="F55" s="51">
        <v>3.41</v>
      </c>
      <c r="G55" s="51">
        <v>3.41</v>
      </c>
    </row>
    <row r="56" spans="1:7" ht="12.75" customHeight="1">
      <c r="A56" s="83">
        <v>4033</v>
      </c>
      <c r="B56" s="83">
        <v>4033</v>
      </c>
      <c r="C56" s="46" t="s">
        <v>218</v>
      </c>
      <c r="D56" s="50">
        <v>0</v>
      </c>
      <c r="E56" s="51">
        <v>0.23</v>
      </c>
      <c r="F56" s="51">
        <v>2.0299999999999998</v>
      </c>
      <c r="G56" s="51">
        <v>2.0299999999999998</v>
      </c>
    </row>
    <row r="57" spans="1:7" ht="12.75" customHeight="1">
      <c r="A57" s="83">
        <v>4548</v>
      </c>
      <c r="B57" s="83">
        <v>4548</v>
      </c>
      <c r="C57" s="46" t="s">
        <v>219</v>
      </c>
      <c r="D57" s="50">
        <v>0</v>
      </c>
      <c r="E57" s="51">
        <v>0.04</v>
      </c>
      <c r="F57" s="51">
        <v>1.43</v>
      </c>
      <c r="G57" s="51">
        <v>1.43</v>
      </c>
    </row>
    <row r="58" spans="1:7" ht="12.75" customHeight="1">
      <c r="A58" s="83">
        <v>839</v>
      </c>
      <c r="B58" s="83">
        <v>2000053874062</v>
      </c>
      <c r="C58" s="46" t="s">
        <v>220</v>
      </c>
      <c r="D58" s="50">
        <v>0</v>
      </c>
      <c r="E58" s="51">
        <v>2.88</v>
      </c>
      <c r="F58" s="51">
        <v>1.28</v>
      </c>
      <c r="G58" s="51">
        <v>1.28</v>
      </c>
    </row>
    <row r="59" spans="1:7" ht="12.75" customHeight="1">
      <c r="A59" s="83">
        <v>505</v>
      </c>
      <c r="B59" s="83">
        <v>2000053874105</v>
      </c>
      <c r="C59" s="46" t="s">
        <v>221</v>
      </c>
      <c r="D59" s="50">
        <v>0</v>
      </c>
      <c r="E59" s="51">
        <v>4.32</v>
      </c>
      <c r="F59" s="51">
        <v>1.19</v>
      </c>
      <c r="G59" s="51">
        <v>1.19</v>
      </c>
    </row>
    <row r="60" spans="1:7" ht="12.75" customHeight="1">
      <c r="A60" s="83">
        <v>840</v>
      </c>
      <c r="B60" s="83">
        <v>2000051011929</v>
      </c>
      <c r="C60" s="46" t="s">
        <v>222</v>
      </c>
      <c r="D60" s="50">
        <v>0</v>
      </c>
      <c r="E60" s="51">
        <v>74.430000000000007</v>
      </c>
      <c r="F60" s="51">
        <v>0.9</v>
      </c>
      <c r="G60" s="51">
        <v>0.9</v>
      </c>
    </row>
    <row r="61" spans="1:7" ht="12.75" customHeight="1">
      <c r="A61" s="83">
        <v>7393</v>
      </c>
      <c r="B61" s="83">
        <v>7393</v>
      </c>
      <c r="C61" s="46" t="s">
        <v>223</v>
      </c>
      <c r="D61" s="50">
        <v>0.90200000000000002</v>
      </c>
      <c r="E61" s="51">
        <v>1015.35</v>
      </c>
      <c r="F61" s="51">
        <v>0.99</v>
      </c>
      <c r="G61" s="51">
        <v>0.99</v>
      </c>
    </row>
    <row r="62" spans="1:7" ht="12.75" customHeight="1">
      <c r="A62" s="83">
        <v>7394</v>
      </c>
      <c r="B62" s="83">
        <v>7394</v>
      </c>
      <c r="C62" s="46" t="s">
        <v>224</v>
      </c>
      <c r="D62" s="50">
        <v>0</v>
      </c>
      <c r="E62" s="51">
        <v>1013.18</v>
      </c>
      <c r="F62" s="51">
        <v>1.1200000000000001</v>
      </c>
      <c r="G62" s="51">
        <v>1.1200000000000001</v>
      </c>
    </row>
    <row r="63" spans="1:7" ht="12.75" customHeight="1">
      <c r="A63" s="83">
        <v>844</v>
      </c>
      <c r="B63" s="83">
        <v>2000027491213</v>
      </c>
      <c r="C63" s="46" t="s">
        <v>225</v>
      </c>
      <c r="D63" s="50">
        <v>0</v>
      </c>
      <c r="E63" s="51">
        <v>25.3</v>
      </c>
      <c r="F63" s="51">
        <v>0.88</v>
      </c>
      <c r="G63" s="51">
        <v>0.88</v>
      </c>
    </row>
    <row r="64" spans="1:7" ht="12.75" customHeight="1">
      <c r="A64" s="83">
        <v>844</v>
      </c>
      <c r="B64" s="83">
        <v>2000050044320</v>
      </c>
      <c r="C64" s="46" t="s">
        <v>226</v>
      </c>
      <c r="D64" s="50">
        <v>0</v>
      </c>
      <c r="E64" s="51">
        <v>24.5</v>
      </c>
      <c r="F64" s="51">
        <v>0.86</v>
      </c>
      <c r="G64" s="51">
        <v>0.86</v>
      </c>
    </row>
    <row r="65" spans="1:7" ht="12.75" customHeight="1">
      <c r="A65" s="83">
        <v>844</v>
      </c>
      <c r="B65" s="83">
        <v>2000052468930</v>
      </c>
      <c r="C65" s="46" t="s">
        <v>227</v>
      </c>
      <c r="D65" s="50">
        <v>0</v>
      </c>
      <c r="E65" s="51">
        <v>2.2999999999999998</v>
      </c>
      <c r="F65" s="51">
        <v>0.87</v>
      </c>
      <c r="G65" s="51">
        <v>0.87</v>
      </c>
    </row>
    <row r="66" spans="1:7" ht="12.75" customHeight="1">
      <c r="A66" s="83">
        <v>845</v>
      </c>
      <c r="B66" s="83">
        <v>2000050437959</v>
      </c>
      <c r="C66" s="46" t="s">
        <v>228</v>
      </c>
      <c r="D66" s="50">
        <v>0</v>
      </c>
      <c r="E66" s="51">
        <v>12154.24</v>
      </c>
      <c r="F66" s="51">
        <v>2.2799999999999998</v>
      </c>
      <c r="G66" s="51">
        <v>2.2799999999999998</v>
      </c>
    </row>
    <row r="67" spans="1:7" ht="12.75" customHeight="1">
      <c r="A67" s="83">
        <v>846</v>
      </c>
      <c r="B67" s="83">
        <v>2000050552457</v>
      </c>
      <c r="C67" s="46" t="s">
        <v>229</v>
      </c>
      <c r="D67" s="50">
        <v>1.5820000000000001</v>
      </c>
      <c r="E67" s="51">
        <v>4.87</v>
      </c>
      <c r="F67" s="51">
        <v>0.85</v>
      </c>
      <c r="G67" s="51">
        <v>0.85</v>
      </c>
    </row>
    <row r="68" spans="1:7" ht="12.75" customHeight="1">
      <c r="A68" s="83">
        <v>847</v>
      </c>
      <c r="B68" s="83">
        <v>2000050662007</v>
      </c>
      <c r="C68" s="46" t="s">
        <v>230</v>
      </c>
      <c r="D68" s="50">
        <v>0</v>
      </c>
      <c r="E68" s="51">
        <v>6644.73</v>
      </c>
      <c r="F68" s="51">
        <v>1</v>
      </c>
      <c r="G68" s="51">
        <v>1</v>
      </c>
    </row>
    <row r="69" spans="1:7" ht="12.75" customHeight="1">
      <c r="A69" s="83">
        <v>849</v>
      </c>
      <c r="B69" s="83">
        <v>2000052866920</v>
      </c>
      <c r="C69" s="46" t="s">
        <v>231</v>
      </c>
      <c r="D69" s="50">
        <v>0</v>
      </c>
      <c r="E69" s="51">
        <v>12949.97</v>
      </c>
      <c r="F69" s="51">
        <v>3.66</v>
      </c>
      <c r="G69" s="51">
        <v>3.66</v>
      </c>
    </row>
    <row r="70" spans="1:7" ht="12.75" customHeight="1">
      <c r="A70" s="83">
        <v>851</v>
      </c>
      <c r="B70" s="83">
        <v>2000051336018</v>
      </c>
      <c r="C70" s="46" t="s">
        <v>232</v>
      </c>
      <c r="D70" s="50">
        <v>0</v>
      </c>
      <c r="E70" s="51">
        <v>7932.53</v>
      </c>
      <c r="F70" s="51">
        <v>2.12</v>
      </c>
      <c r="G70" s="51">
        <v>2.12</v>
      </c>
    </row>
    <row r="71" spans="1:7" ht="12.75" customHeight="1">
      <c r="A71" s="83">
        <v>853</v>
      </c>
      <c r="B71" s="83">
        <v>2000052659600</v>
      </c>
      <c r="C71" s="46" t="s">
        <v>233</v>
      </c>
      <c r="D71" s="50">
        <v>0</v>
      </c>
      <c r="E71" s="51">
        <v>1309.45</v>
      </c>
      <c r="F71" s="51">
        <v>0.85</v>
      </c>
      <c r="G71" s="51">
        <v>0.85</v>
      </c>
    </row>
    <row r="72" spans="1:7" ht="12.75" customHeight="1">
      <c r="A72" s="83">
        <v>855</v>
      </c>
      <c r="B72" s="83">
        <v>2000050276556</v>
      </c>
      <c r="C72" s="46" t="s">
        <v>234</v>
      </c>
      <c r="D72" s="50">
        <v>0.41499999999999998</v>
      </c>
      <c r="E72" s="51">
        <v>7123.11</v>
      </c>
      <c r="F72" s="51">
        <v>1.34</v>
      </c>
      <c r="G72" s="51">
        <v>1.34</v>
      </c>
    </row>
    <row r="73" spans="1:7" ht="12.75" customHeight="1">
      <c r="A73" s="83">
        <v>856</v>
      </c>
      <c r="B73" s="83">
        <v>2000054315483</v>
      </c>
      <c r="C73" s="46" t="s">
        <v>235</v>
      </c>
      <c r="D73" s="50">
        <v>0</v>
      </c>
      <c r="E73" s="51">
        <v>18108.490000000002</v>
      </c>
      <c r="F73" s="51">
        <v>1.88</v>
      </c>
      <c r="G73" s="51">
        <v>1.88</v>
      </c>
    </row>
    <row r="74" spans="1:7" ht="12.75" customHeight="1">
      <c r="A74" s="83">
        <v>857</v>
      </c>
      <c r="B74" s="83">
        <v>2000054359392</v>
      </c>
      <c r="C74" s="46" t="s">
        <v>236</v>
      </c>
      <c r="D74" s="50">
        <v>0</v>
      </c>
      <c r="E74" s="51">
        <v>17870.93</v>
      </c>
      <c r="F74" s="51">
        <v>2.0499999999999998</v>
      </c>
      <c r="G74" s="51">
        <v>2.0499999999999998</v>
      </c>
    </row>
    <row r="75" spans="1:7" ht="12.75" customHeight="1">
      <c r="A75" s="83">
        <v>858</v>
      </c>
      <c r="B75" s="83">
        <v>2000051445019</v>
      </c>
      <c r="C75" s="46" t="s">
        <v>237</v>
      </c>
      <c r="D75" s="50">
        <v>0.25</v>
      </c>
      <c r="E75" s="51">
        <v>4.92</v>
      </c>
      <c r="F75" s="51">
        <v>1.1499999999999999</v>
      </c>
      <c r="G75" s="51">
        <v>1.1499999999999999</v>
      </c>
    </row>
    <row r="76" spans="1:7" ht="12.75" customHeight="1">
      <c r="A76" s="83">
        <v>859</v>
      </c>
      <c r="B76" s="83">
        <v>2000054431783</v>
      </c>
      <c r="C76" s="46" t="s">
        <v>238</v>
      </c>
      <c r="D76" s="50">
        <v>0</v>
      </c>
      <c r="E76" s="51">
        <v>16.010000000000002</v>
      </c>
      <c r="F76" s="51">
        <v>0.85</v>
      </c>
      <c r="G76" s="51">
        <v>0.85</v>
      </c>
    </row>
    <row r="77" spans="1:7" ht="12.75" customHeight="1">
      <c r="A77" s="83">
        <v>860</v>
      </c>
      <c r="B77" s="83">
        <v>2000054674344</v>
      </c>
      <c r="C77" s="46" t="s">
        <v>239</v>
      </c>
      <c r="D77" s="50">
        <v>0</v>
      </c>
      <c r="E77" s="51">
        <v>297.83</v>
      </c>
      <c r="F77" s="51">
        <v>1.3</v>
      </c>
      <c r="G77" s="51">
        <v>1.3</v>
      </c>
    </row>
    <row r="78" spans="1:7" ht="12.75" customHeight="1">
      <c r="A78" s="83">
        <v>7303</v>
      </c>
      <c r="B78" s="83">
        <v>7303</v>
      </c>
      <c r="C78" s="46" t="s">
        <v>240</v>
      </c>
      <c r="D78" s="50">
        <v>0.21299999999999999</v>
      </c>
      <c r="E78" s="51">
        <v>17543.849999999999</v>
      </c>
      <c r="F78" s="51">
        <v>3.43</v>
      </c>
      <c r="G78" s="51">
        <v>3.43</v>
      </c>
    </row>
    <row r="79" spans="1:7" ht="12.75" customHeight="1">
      <c r="A79" s="83">
        <v>863</v>
      </c>
      <c r="B79" s="83">
        <v>2000055109274</v>
      </c>
      <c r="C79" s="46" t="s">
        <v>241</v>
      </c>
      <c r="D79" s="50">
        <v>0</v>
      </c>
      <c r="E79" s="51">
        <v>1007.36</v>
      </c>
      <c r="F79" s="51">
        <v>4.4000000000000004</v>
      </c>
      <c r="G79" s="51">
        <v>4.4000000000000004</v>
      </c>
    </row>
    <row r="80" spans="1:7" ht="12.75" customHeight="1">
      <c r="A80" s="83">
        <v>852</v>
      </c>
      <c r="B80" s="83">
        <v>2000055132440</v>
      </c>
      <c r="C80" s="46" t="s">
        <v>242</v>
      </c>
      <c r="D80" s="50">
        <v>0</v>
      </c>
      <c r="E80" s="51">
        <v>3.85</v>
      </c>
      <c r="F80" s="51">
        <v>1.48</v>
      </c>
      <c r="G80" s="51">
        <v>1.48</v>
      </c>
    </row>
    <row r="81" spans="1:7" ht="12.75" customHeight="1">
      <c r="A81" s="83">
        <v>862</v>
      </c>
      <c r="B81" s="83">
        <v>2000055138985</v>
      </c>
      <c r="C81" s="46" t="s">
        <v>243</v>
      </c>
      <c r="D81" s="50">
        <v>0</v>
      </c>
      <c r="E81" s="51">
        <v>1.55</v>
      </c>
      <c r="F81" s="51">
        <v>1.44</v>
      </c>
      <c r="G81" s="51">
        <v>1.44</v>
      </c>
    </row>
    <row r="82" spans="1:7" ht="12.75" customHeight="1">
      <c r="A82" s="83">
        <v>864</v>
      </c>
      <c r="B82" s="83">
        <v>2000055125815</v>
      </c>
      <c r="C82" s="46" t="s">
        <v>244</v>
      </c>
      <c r="D82" s="50">
        <v>0.22600000000000001</v>
      </c>
      <c r="E82" s="51">
        <v>8.57</v>
      </c>
      <c r="F82" s="51">
        <v>1.82</v>
      </c>
      <c r="G82" s="51">
        <v>1.82</v>
      </c>
    </row>
    <row r="83" spans="1:7" ht="12.75" customHeight="1">
      <c r="A83" s="83">
        <v>865</v>
      </c>
      <c r="B83" s="83">
        <v>2000055125842</v>
      </c>
      <c r="C83" s="46" t="s">
        <v>245</v>
      </c>
      <c r="D83" s="50">
        <v>0.22600000000000001</v>
      </c>
      <c r="E83" s="51">
        <v>3.79</v>
      </c>
      <c r="F83" s="51">
        <v>2.37</v>
      </c>
      <c r="G83" s="51">
        <v>2.37</v>
      </c>
    </row>
    <row r="84" spans="1:7" ht="12.75" customHeight="1">
      <c r="A84" s="83">
        <v>866</v>
      </c>
      <c r="B84" s="83">
        <v>2000055213940</v>
      </c>
      <c r="C84" s="46" t="s">
        <v>246</v>
      </c>
      <c r="D84" s="50">
        <v>0.22600000000000001</v>
      </c>
      <c r="E84" s="51">
        <v>1008.39</v>
      </c>
      <c r="F84" s="51">
        <v>2.4300000000000002</v>
      </c>
      <c r="G84" s="51">
        <v>2.4300000000000002</v>
      </c>
    </row>
    <row r="85" spans="1:7" ht="12.75" customHeight="1">
      <c r="A85" s="83">
        <v>861</v>
      </c>
      <c r="B85" s="83">
        <v>2000055029502</v>
      </c>
      <c r="C85" s="46" t="s">
        <v>247</v>
      </c>
      <c r="D85" s="50">
        <v>0</v>
      </c>
      <c r="E85" s="51">
        <v>72488.97</v>
      </c>
      <c r="F85" s="51">
        <v>2.4900000000000002</v>
      </c>
      <c r="G85" s="51">
        <v>2.4900000000000002</v>
      </c>
    </row>
    <row r="86" spans="1:7" ht="12.75" customHeight="1">
      <c r="A86" s="83">
        <v>861</v>
      </c>
      <c r="B86" s="83">
        <v>2000055029511</v>
      </c>
      <c r="C86" s="46" t="s">
        <v>248</v>
      </c>
      <c r="D86" s="50">
        <v>0</v>
      </c>
      <c r="E86" s="51">
        <v>133.32</v>
      </c>
      <c r="F86" s="51">
        <v>2.37</v>
      </c>
      <c r="G86" s="51">
        <v>2.37</v>
      </c>
    </row>
    <row r="87" spans="1:7" ht="12.75" customHeight="1">
      <c r="A87" s="83">
        <v>861</v>
      </c>
      <c r="B87" s="83">
        <v>2000055029520</v>
      </c>
      <c r="C87" s="46" t="s">
        <v>249</v>
      </c>
      <c r="D87" s="50">
        <v>0</v>
      </c>
      <c r="E87" s="51">
        <v>133.32</v>
      </c>
      <c r="F87" s="51">
        <v>2.2000000000000002</v>
      </c>
      <c r="G87" s="51">
        <v>2.2000000000000002</v>
      </c>
    </row>
    <row r="88" spans="1:7" ht="12.75" customHeight="1">
      <c r="A88" s="83">
        <v>861</v>
      </c>
      <c r="B88" s="83">
        <v>2000055029530</v>
      </c>
      <c r="C88" s="46" t="s">
        <v>250</v>
      </c>
      <c r="D88" s="50">
        <v>0</v>
      </c>
      <c r="E88" s="51">
        <v>133.32</v>
      </c>
      <c r="F88" s="51">
        <v>2.35</v>
      </c>
      <c r="G88" s="51">
        <v>2.35</v>
      </c>
    </row>
    <row r="89" spans="1:7" ht="12.75" customHeight="1">
      <c r="A89" s="83">
        <v>861</v>
      </c>
      <c r="B89" s="83">
        <v>2000055029549</v>
      </c>
      <c r="C89" s="46" t="s">
        <v>251</v>
      </c>
      <c r="D89" s="50">
        <v>0</v>
      </c>
      <c r="E89" s="51">
        <v>133.32</v>
      </c>
      <c r="F89" s="51">
        <v>2.41</v>
      </c>
      <c r="G89" s="51">
        <v>2.41</v>
      </c>
    </row>
    <row r="90" spans="1:7" ht="12.75" customHeight="1">
      <c r="A90" s="83">
        <v>861</v>
      </c>
      <c r="B90" s="83">
        <v>2000055029558</v>
      </c>
      <c r="C90" s="46" t="s">
        <v>252</v>
      </c>
      <c r="D90" s="50">
        <v>0</v>
      </c>
      <c r="E90" s="51">
        <v>133.32</v>
      </c>
      <c r="F90" s="51">
        <v>2.19</v>
      </c>
      <c r="G90" s="51">
        <v>2.19</v>
      </c>
    </row>
    <row r="91" spans="1:7" ht="12.75" customHeight="1">
      <c r="A91" s="83">
        <v>7096</v>
      </c>
      <c r="B91" s="83">
        <v>7096</v>
      </c>
      <c r="C91" s="46" t="s">
        <v>253</v>
      </c>
      <c r="D91" s="50">
        <v>0</v>
      </c>
      <c r="E91" s="51">
        <v>80820.2</v>
      </c>
      <c r="F91" s="51">
        <v>2.3199999999999998</v>
      </c>
      <c r="G91" s="51">
        <v>2.3199999999999998</v>
      </c>
    </row>
    <row r="92" spans="1:7" ht="12.75" customHeight="1">
      <c r="A92" s="83">
        <v>7098</v>
      </c>
      <c r="B92" s="83">
        <v>7098</v>
      </c>
      <c r="C92" s="46" t="s">
        <v>255</v>
      </c>
      <c r="D92" s="50">
        <v>0</v>
      </c>
      <c r="E92" s="51">
        <v>11.79</v>
      </c>
      <c r="F92" s="51">
        <v>2.52</v>
      </c>
      <c r="G92" s="51">
        <v>2.52</v>
      </c>
    </row>
    <row r="93" spans="1:7" ht="12.75" customHeight="1">
      <c r="A93" s="83">
        <v>7097</v>
      </c>
      <c r="B93" s="83">
        <v>7097</v>
      </c>
      <c r="C93" s="46" t="s">
        <v>256</v>
      </c>
      <c r="D93" s="50">
        <v>0</v>
      </c>
      <c r="E93" s="51">
        <v>26841.439999999999</v>
      </c>
      <c r="F93" s="51">
        <v>2.1800000000000002</v>
      </c>
      <c r="G93" s="51">
        <v>2.1800000000000002</v>
      </c>
    </row>
    <row r="94" spans="1:7" ht="12.75" customHeight="1">
      <c r="A94" s="83">
        <v>833</v>
      </c>
      <c r="B94" s="83">
        <v>2000051300396</v>
      </c>
      <c r="C94" s="46" t="s">
        <v>257</v>
      </c>
      <c r="D94" s="50">
        <v>0</v>
      </c>
      <c r="E94" s="51">
        <v>81464.06</v>
      </c>
      <c r="F94" s="51">
        <v>1.97</v>
      </c>
      <c r="G94" s="51">
        <v>1.97</v>
      </c>
    </row>
    <row r="95" spans="1:7" ht="12.75" customHeight="1">
      <c r="A95" s="83">
        <v>867</v>
      </c>
      <c r="B95" s="83">
        <v>2000055426205</v>
      </c>
      <c r="C95" s="46" t="s">
        <v>258</v>
      </c>
      <c r="D95" s="50">
        <v>0</v>
      </c>
      <c r="E95" s="51">
        <v>5.56</v>
      </c>
      <c r="F95" s="51">
        <v>1.44</v>
      </c>
      <c r="G95" s="51">
        <v>1.44</v>
      </c>
    </row>
    <row r="96" spans="1:7" ht="12.75" customHeight="1">
      <c r="A96" s="83">
        <v>868</v>
      </c>
      <c r="B96" s="83">
        <v>2000055426232</v>
      </c>
      <c r="C96" s="46" t="s">
        <v>259</v>
      </c>
      <c r="D96" s="50">
        <v>0</v>
      </c>
      <c r="E96" s="51">
        <v>12.64</v>
      </c>
      <c r="F96" s="51">
        <v>1.51</v>
      </c>
      <c r="G96" s="51">
        <v>1.51</v>
      </c>
    </row>
    <row r="97" spans="1:7" ht="12.75" customHeight="1">
      <c r="A97" s="83">
        <v>7484</v>
      </c>
      <c r="B97" s="83">
        <v>7484</v>
      </c>
      <c r="C97" s="46" t="s">
        <v>260</v>
      </c>
      <c r="D97" s="50">
        <v>0</v>
      </c>
      <c r="E97" s="51">
        <v>3.78</v>
      </c>
      <c r="F97" s="51">
        <v>1.98</v>
      </c>
      <c r="G97" s="51">
        <v>1.98</v>
      </c>
    </row>
    <row r="98" spans="1:7" ht="12.75" customHeight="1">
      <c r="A98" s="83">
        <v>870</v>
      </c>
      <c r="B98" s="83">
        <v>2000055580574</v>
      </c>
      <c r="C98" s="46" t="s">
        <v>261</v>
      </c>
      <c r="D98" s="50">
        <v>0</v>
      </c>
      <c r="E98" s="51">
        <v>6.42</v>
      </c>
      <c r="F98" s="51">
        <v>1.55</v>
      </c>
      <c r="G98" s="51">
        <v>1.55</v>
      </c>
    </row>
    <row r="99" spans="1:7" ht="12.75" customHeight="1">
      <c r="A99" s="83">
        <v>872</v>
      </c>
      <c r="B99" s="83">
        <v>2000055580592</v>
      </c>
      <c r="C99" s="46" t="s">
        <v>262</v>
      </c>
      <c r="D99" s="50">
        <v>0</v>
      </c>
      <c r="E99" s="51">
        <v>9.1999999999999993</v>
      </c>
      <c r="F99" s="51">
        <v>1.17</v>
      </c>
      <c r="G99" s="51">
        <v>1.17</v>
      </c>
    </row>
    <row r="100" spans="1:7" ht="12.75" customHeight="1">
      <c r="A100" s="83">
        <v>873</v>
      </c>
      <c r="B100" s="83">
        <v>2000055582785</v>
      </c>
      <c r="C100" s="46" t="s">
        <v>263</v>
      </c>
      <c r="D100" s="50">
        <v>0.22600000000000001</v>
      </c>
      <c r="E100" s="51">
        <v>9.01</v>
      </c>
      <c r="F100" s="51">
        <v>2.91</v>
      </c>
      <c r="G100" s="51">
        <v>2.91</v>
      </c>
    </row>
    <row r="101" spans="1:7" ht="12.75" customHeight="1">
      <c r="A101" s="83">
        <v>874</v>
      </c>
      <c r="B101" s="83">
        <v>2000055634982</v>
      </c>
      <c r="C101" s="46" t="s">
        <v>264</v>
      </c>
      <c r="D101" s="50">
        <v>0</v>
      </c>
      <c r="E101" s="51">
        <v>5.79</v>
      </c>
      <c r="F101" s="51">
        <v>1.69</v>
      </c>
      <c r="G101" s="51">
        <v>1.69</v>
      </c>
    </row>
    <row r="102" spans="1:7" ht="12.75" customHeight="1">
      <c r="A102" s="83">
        <v>875</v>
      </c>
      <c r="B102" s="83">
        <v>2000055643198</v>
      </c>
      <c r="C102" s="46" t="s">
        <v>265</v>
      </c>
      <c r="D102" s="50">
        <v>0.22700000000000001</v>
      </c>
      <c r="E102" s="51">
        <v>4.29</v>
      </c>
      <c r="F102" s="51">
        <v>2.4700000000000002</v>
      </c>
      <c r="G102" s="51">
        <v>2.4700000000000002</v>
      </c>
    </row>
    <row r="103" spans="1:7" ht="12.75" customHeight="1">
      <c r="A103" s="83">
        <v>705</v>
      </c>
      <c r="B103" s="83">
        <v>2000051981890</v>
      </c>
      <c r="C103" s="46" t="s">
        <v>266</v>
      </c>
      <c r="D103" s="50">
        <v>0</v>
      </c>
      <c r="E103" s="51">
        <v>17810.5</v>
      </c>
      <c r="F103" s="51">
        <v>2.14</v>
      </c>
      <c r="G103" s="51">
        <v>2.14</v>
      </c>
    </row>
    <row r="104" spans="1:7" ht="12.75" customHeight="1">
      <c r="A104" s="83">
        <v>876</v>
      </c>
      <c r="B104" s="83">
        <v>2000055872892</v>
      </c>
      <c r="C104" s="46" t="s">
        <v>267</v>
      </c>
      <c r="D104" s="50">
        <v>0.22600000000000001</v>
      </c>
      <c r="E104" s="51">
        <v>5.58</v>
      </c>
      <c r="F104" s="51">
        <v>1.95</v>
      </c>
      <c r="G104" s="51">
        <v>1.95</v>
      </c>
    </row>
    <row r="105" spans="1:7" ht="12.75" customHeight="1">
      <c r="A105" s="83">
        <v>877</v>
      </c>
      <c r="B105" s="83">
        <v>2000055600255</v>
      </c>
      <c r="C105" s="46" t="s">
        <v>268</v>
      </c>
      <c r="D105" s="50">
        <v>0</v>
      </c>
      <c r="E105" s="51">
        <v>21.83</v>
      </c>
      <c r="F105" s="51">
        <v>1.17</v>
      </c>
      <c r="G105" s="51">
        <v>1.17</v>
      </c>
    </row>
    <row r="106" spans="1:7" ht="12.75" customHeight="1">
      <c r="A106" s="83">
        <v>878</v>
      </c>
      <c r="B106" s="83">
        <v>2000055600194</v>
      </c>
      <c r="C106" s="46" t="s">
        <v>269</v>
      </c>
      <c r="D106" s="50">
        <v>0.221</v>
      </c>
      <c r="E106" s="51">
        <v>17.63</v>
      </c>
      <c r="F106" s="51">
        <v>1.28</v>
      </c>
      <c r="G106" s="51">
        <v>1.28</v>
      </c>
    </row>
    <row r="107" spans="1:7" ht="12.75" customHeight="1">
      <c r="A107" s="83">
        <v>880</v>
      </c>
      <c r="B107" s="83">
        <v>2000055918093</v>
      </c>
      <c r="C107" s="46" t="s">
        <v>270</v>
      </c>
      <c r="D107" s="50">
        <v>0</v>
      </c>
      <c r="E107" s="51">
        <v>4.6399999999999997</v>
      </c>
      <c r="F107" s="51">
        <v>1.28</v>
      </c>
      <c r="G107" s="51">
        <v>1.28</v>
      </c>
    </row>
    <row r="108" spans="1:7" ht="12.75" customHeight="1">
      <c r="A108" s="83">
        <v>881</v>
      </c>
      <c r="B108" s="83">
        <v>2000055969256</v>
      </c>
      <c r="C108" s="46" t="s">
        <v>271</v>
      </c>
      <c r="D108" s="50">
        <v>1.254</v>
      </c>
      <c r="E108" s="51">
        <v>5.62</v>
      </c>
      <c r="F108" s="51">
        <v>1.94</v>
      </c>
      <c r="G108" s="51">
        <v>1.94</v>
      </c>
    </row>
    <row r="109" spans="1:7" ht="12.75" customHeight="1">
      <c r="A109" s="83">
        <v>882</v>
      </c>
      <c r="B109" s="83">
        <v>2000055600352</v>
      </c>
      <c r="C109" s="46" t="s">
        <v>272</v>
      </c>
      <c r="D109" s="50">
        <v>0</v>
      </c>
      <c r="E109" s="51">
        <v>5.56</v>
      </c>
      <c r="F109" s="51">
        <v>1.4</v>
      </c>
      <c r="G109" s="51">
        <v>1.4</v>
      </c>
    </row>
    <row r="110" spans="1:7" ht="12.75" customHeight="1">
      <c r="A110" s="83">
        <v>883</v>
      </c>
      <c r="B110" s="83">
        <v>2000055582767</v>
      </c>
      <c r="C110" s="46" t="s">
        <v>273</v>
      </c>
      <c r="D110" s="50">
        <v>0</v>
      </c>
      <c r="E110" s="51">
        <v>24.68</v>
      </c>
      <c r="F110" s="51">
        <v>1.48</v>
      </c>
      <c r="G110" s="51">
        <v>1.48</v>
      </c>
    </row>
    <row r="111" spans="1:7" ht="12.75" customHeight="1">
      <c r="A111" s="83">
        <v>884</v>
      </c>
      <c r="B111" s="83">
        <v>2000056041495</v>
      </c>
      <c r="C111" s="46" t="s">
        <v>274</v>
      </c>
      <c r="D111" s="50">
        <v>0.61299999999999999</v>
      </c>
      <c r="E111" s="51">
        <v>27.24</v>
      </c>
      <c r="F111" s="51">
        <v>1.3</v>
      </c>
      <c r="G111" s="51">
        <v>1.3</v>
      </c>
    </row>
    <row r="112" spans="1:7" ht="12.75" customHeight="1">
      <c r="A112" s="83">
        <v>349</v>
      </c>
      <c r="B112" s="83">
        <v>2000056041500</v>
      </c>
      <c r="C112" s="46" t="s">
        <v>275</v>
      </c>
      <c r="D112" s="50">
        <v>0.61</v>
      </c>
      <c r="E112" s="51">
        <v>27.24</v>
      </c>
      <c r="F112" s="51">
        <v>1.49</v>
      </c>
      <c r="G112" s="51">
        <v>1.49</v>
      </c>
    </row>
    <row r="113" spans="1:7" ht="12.75" customHeight="1">
      <c r="A113" s="83">
        <v>885</v>
      </c>
      <c r="B113" s="83">
        <v>2000055916254</v>
      </c>
      <c r="C113" s="46" t="s">
        <v>276</v>
      </c>
      <c r="D113" s="50">
        <v>0</v>
      </c>
      <c r="E113" s="51">
        <v>5.25</v>
      </c>
      <c r="F113" s="51">
        <v>1.93</v>
      </c>
      <c r="G113" s="51">
        <v>1.93</v>
      </c>
    </row>
    <row r="114" spans="1:7" ht="12.75" customHeight="1">
      <c r="A114" s="83">
        <v>886</v>
      </c>
      <c r="B114" s="83">
        <v>2000055860113</v>
      </c>
      <c r="C114" s="46" t="s">
        <v>277</v>
      </c>
      <c r="D114" s="50">
        <v>0.22600000000000001</v>
      </c>
      <c r="E114" s="51">
        <v>4.34</v>
      </c>
      <c r="F114" s="51">
        <v>2.4</v>
      </c>
      <c r="G114" s="51">
        <v>2.4</v>
      </c>
    </row>
    <row r="115" spans="1:7" ht="12.75" customHeight="1">
      <c r="A115" s="83">
        <v>888</v>
      </c>
      <c r="B115" s="83">
        <v>2000055899574</v>
      </c>
      <c r="C115" s="46" t="s">
        <v>278</v>
      </c>
      <c r="D115" s="50">
        <v>0.22600000000000001</v>
      </c>
      <c r="E115" s="51">
        <v>2.94</v>
      </c>
      <c r="F115" s="51">
        <v>1.54</v>
      </c>
      <c r="G115" s="51">
        <v>1.54</v>
      </c>
    </row>
    <row r="116" spans="1:7" ht="12.75" customHeight="1">
      <c r="A116" s="83">
        <v>889</v>
      </c>
      <c r="B116" s="83">
        <v>2000055899529</v>
      </c>
      <c r="C116" s="46" t="s">
        <v>279</v>
      </c>
      <c r="D116" s="50">
        <v>0</v>
      </c>
      <c r="E116" s="51">
        <v>30.91</v>
      </c>
      <c r="F116" s="51">
        <v>1.42</v>
      </c>
      <c r="G116" s="51">
        <v>1.42</v>
      </c>
    </row>
    <row r="117" spans="1:7" ht="12.75" customHeight="1">
      <c r="A117" s="83">
        <v>890</v>
      </c>
      <c r="B117" s="83">
        <v>2000056041556</v>
      </c>
      <c r="C117" s="46" t="s">
        <v>280</v>
      </c>
      <c r="D117" s="50">
        <v>0</v>
      </c>
      <c r="E117" s="51">
        <v>68.2</v>
      </c>
      <c r="F117" s="51">
        <v>1.27</v>
      </c>
      <c r="G117" s="51">
        <v>1.27</v>
      </c>
    </row>
    <row r="118" spans="1:7" ht="12.75" customHeight="1">
      <c r="A118" s="83">
        <v>834</v>
      </c>
      <c r="B118" s="83" t="s">
        <v>281</v>
      </c>
      <c r="C118" s="46" t="s">
        <v>283</v>
      </c>
      <c r="D118" s="50">
        <v>0</v>
      </c>
      <c r="E118" s="51">
        <v>77843.42</v>
      </c>
      <c r="F118" s="51">
        <v>2.58</v>
      </c>
      <c r="G118" s="51">
        <v>2.58</v>
      </c>
    </row>
    <row r="119" spans="1:7" ht="12.75" customHeight="1">
      <c r="A119" s="83">
        <v>891</v>
      </c>
      <c r="B119" s="83">
        <v>2000056235458</v>
      </c>
      <c r="C119" s="46" t="s">
        <v>284</v>
      </c>
      <c r="D119" s="50">
        <v>0</v>
      </c>
      <c r="E119" s="51">
        <v>10241.17</v>
      </c>
      <c r="F119" s="51">
        <v>3.45</v>
      </c>
      <c r="G119" s="51">
        <v>3.45</v>
      </c>
    </row>
    <row r="120" spans="1:7" ht="12.75" customHeight="1">
      <c r="A120" s="83">
        <v>892</v>
      </c>
      <c r="B120" s="83">
        <v>2000055582800</v>
      </c>
      <c r="C120" s="46" t="s">
        <v>285</v>
      </c>
      <c r="D120" s="50">
        <v>0</v>
      </c>
      <c r="E120" s="51">
        <v>2.2400000000000002</v>
      </c>
      <c r="F120" s="51">
        <v>2.62</v>
      </c>
      <c r="G120" s="51">
        <v>2.62</v>
      </c>
    </row>
    <row r="121" spans="1:7" ht="12.75" customHeight="1">
      <c r="A121" s="83">
        <v>893</v>
      </c>
      <c r="B121" s="83">
        <v>2000056442147</v>
      </c>
      <c r="C121" s="46" t="s">
        <v>286</v>
      </c>
      <c r="D121" s="50">
        <v>0</v>
      </c>
      <c r="E121" s="51">
        <v>4.1500000000000004</v>
      </c>
      <c r="F121" s="51">
        <v>1.38</v>
      </c>
      <c r="G121" s="51">
        <v>1.38</v>
      </c>
    </row>
    <row r="122" spans="1:7" ht="12.75" customHeight="1">
      <c r="A122" s="83">
        <v>894</v>
      </c>
      <c r="B122" s="83">
        <v>2000055894939</v>
      </c>
      <c r="C122" s="46" t="s">
        <v>287</v>
      </c>
      <c r="D122" s="50">
        <v>0</v>
      </c>
      <c r="E122" s="51">
        <v>2.0699999999999998</v>
      </c>
      <c r="F122" s="51">
        <v>2.5</v>
      </c>
      <c r="G122" s="51">
        <v>2.5</v>
      </c>
    </row>
    <row r="123" spans="1:7" ht="12.75" customHeight="1">
      <c r="A123" s="83">
        <v>895</v>
      </c>
      <c r="B123" s="83">
        <v>2000055630116</v>
      </c>
      <c r="C123" s="46" t="s">
        <v>288</v>
      </c>
      <c r="D123" s="50">
        <v>0</v>
      </c>
      <c r="E123" s="51">
        <v>6.08</v>
      </c>
      <c r="F123" s="51">
        <v>1.86</v>
      </c>
      <c r="G123" s="51">
        <v>1.86</v>
      </c>
    </row>
    <row r="124" spans="1:7" ht="12.75" customHeight="1">
      <c r="A124" s="83">
        <v>896</v>
      </c>
      <c r="B124" s="83">
        <v>2000055845773</v>
      </c>
      <c r="C124" s="46" t="s">
        <v>289</v>
      </c>
      <c r="D124" s="50">
        <v>1.226</v>
      </c>
      <c r="E124" s="51">
        <v>3.28</v>
      </c>
      <c r="F124" s="51">
        <v>1.38</v>
      </c>
      <c r="G124" s="51">
        <v>1.38</v>
      </c>
    </row>
    <row r="125" spans="1:7" ht="12.75" customHeight="1">
      <c r="A125" s="83">
        <v>720</v>
      </c>
      <c r="B125" s="83">
        <v>2000055856970</v>
      </c>
      <c r="C125" s="46" t="s">
        <v>290</v>
      </c>
      <c r="D125" s="50">
        <v>0</v>
      </c>
      <c r="E125" s="51">
        <v>9.0299999999999994</v>
      </c>
      <c r="F125" s="51">
        <v>3.75</v>
      </c>
      <c r="G125" s="51">
        <v>3.75</v>
      </c>
    </row>
    <row r="126" spans="1:7" ht="12.75" customHeight="1">
      <c r="A126" s="83">
        <v>848</v>
      </c>
      <c r="B126" s="83">
        <v>2000056875315</v>
      </c>
      <c r="C126" s="46" t="s">
        <v>291</v>
      </c>
      <c r="D126" s="50">
        <v>0.17100000000000001</v>
      </c>
      <c r="E126" s="51">
        <v>98.82</v>
      </c>
      <c r="F126" s="51">
        <v>0.89</v>
      </c>
      <c r="G126" s="51">
        <v>0.89</v>
      </c>
    </row>
    <row r="127" spans="1:7" ht="12.75" customHeight="1">
      <c r="A127" s="83">
        <v>722</v>
      </c>
      <c r="B127" s="83">
        <v>2000027480851</v>
      </c>
      <c r="C127" s="46" t="s">
        <v>293</v>
      </c>
      <c r="D127" s="50">
        <v>0</v>
      </c>
      <c r="E127" s="51">
        <v>2549.5700000000002</v>
      </c>
      <c r="F127" s="51">
        <v>0.85</v>
      </c>
      <c r="G127" s="51">
        <v>0.85</v>
      </c>
    </row>
    <row r="128" spans="1:7" ht="12.75" customHeight="1">
      <c r="A128" s="83">
        <v>724</v>
      </c>
      <c r="B128" s="83">
        <v>2000055874997</v>
      </c>
      <c r="C128" s="46" t="s">
        <v>294</v>
      </c>
      <c r="D128" s="50">
        <v>0</v>
      </c>
      <c r="E128" s="51">
        <v>36.020000000000003</v>
      </c>
      <c r="F128" s="51">
        <v>0.85</v>
      </c>
      <c r="G128" s="51">
        <v>0.85</v>
      </c>
    </row>
    <row r="129" spans="1:7" ht="12.75" customHeight="1">
      <c r="A129" s="83">
        <v>725</v>
      </c>
      <c r="B129" s="83">
        <v>2000055996659</v>
      </c>
      <c r="C129" s="46" t="s">
        <v>295</v>
      </c>
      <c r="D129" s="50">
        <v>0</v>
      </c>
      <c r="E129" s="51">
        <v>8.1999999999999993</v>
      </c>
      <c r="F129" s="51">
        <v>1.1399999999999999</v>
      </c>
      <c r="G129" s="51">
        <v>1.1399999999999999</v>
      </c>
    </row>
    <row r="130" spans="1:7" ht="12.75" customHeight="1">
      <c r="A130" s="83">
        <v>726</v>
      </c>
      <c r="B130" s="83">
        <v>2000055627860</v>
      </c>
      <c r="C130" s="46" t="s">
        <v>296</v>
      </c>
      <c r="D130" s="50">
        <v>0.60899999999999999</v>
      </c>
      <c r="E130" s="51">
        <v>6.67</v>
      </c>
      <c r="F130" s="51">
        <v>1.22</v>
      </c>
      <c r="G130" s="51">
        <v>1.22</v>
      </c>
    </row>
    <row r="131" spans="1:7" ht="12.75" customHeight="1">
      <c r="A131" s="83">
        <v>727</v>
      </c>
      <c r="B131" s="83">
        <v>2000055899788</v>
      </c>
      <c r="C131" s="46" t="s">
        <v>297</v>
      </c>
      <c r="D131" s="50">
        <v>0.222</v>
      </c>
      <c r="E131" s="51">
        <v>20.05</v>
      </c>
      <c r="F131" s="51">
        <v>1.23</v>
      </c>
      <c r="G131" s="51">
        <v>1.23</v>
      </c>
    </row>
    <row r="132" spans="1:7" ht="12.75" customHeight="1">
      <c r="A132" s="83">
        <v>831</v>
      </c>
      <c r="B132" s="83">
        <v>2000055924005</v>
      </c>
      <c r="C132" s="46" t="s">
        <v>298</v>
      </c>
      <c r="D132" s="50">
        <v>0</v>
      </c>
      <c r="E132" s="51">
        <v>29.23</v>
      </c>
      <c r="F132" s="51">
        <v>1.54</v>
      </c>
      <c r="G132" s="51">
        <v>1.54</v>
      </c>
    </row>
    <row r="133" spans="1:7" ht="12.75" customHeight="1">
      <c r="A133" s="83">
        <v>832</v>
      </c>
      <c r="B133" s="83">
        <v>2000055878690</v>
      </c>
      <c r="C133" s="46" t="s">
        <v>299</v>
      </c>
      <c r="D133" s="50">
        <v>0.22800000000000001</v>
      </c>
      <c r="E133" s="51">
        <v>5.04</v>
      </c>
      <c r="F133" s="51">
        <v>4.08</v>
      </c>
      <c r="G133" s="51">
        <v>4.08</v>
      </c>
    </row>
    <row r="134" spans="1:7" ht="12.75" customHeight="1">
      <c r="A134" s="83" t="s">
        <v>300</v>
      </c>
      <c r="B134" s="83">
        <v>2000056762133</v>
      </c>
      <c r="C134" s="46" t="s">
        <v>302</v>
      </c>
      <c r="D134" s="50">
        <v>0.20499999999999999</v>
      </c>
      <c r="E134" s="51">
        <v>15.65</v>
      </c>
      <c r="F134" s="51">
        <v>1.03</v>
      </c>
      <c r="G134" s="51">
        <v>1.03</v>
      </c>
    </row>
    <row r="135" spans="1:7" ht="12.75" customHeight="1">
      <c r="A135" s="83">
        <v>850</v>
      </c>
      <c r="B135" s="83">
        <v>2000055901285</v>
      </c>
      <c r="C135" s="46" t="s">
        <v>303</v>
      </c>
      <c r="D135" s="50">
        <v>0</v>
      </c>
      <c r="E135" s="51">
        <v>13.65</v>
      </c>
      <c r="F135" s="51">
        <v>1.1200000000000001</v>
      </c>
      <c r="G135" s="51">
        <v>1.1200000000000001</v>
      </c>
    </row>
    <row r="136" spans="1:7" ht="12.75" customHeight="1">
      <c r="A136" s="83">
        <v>661</v>
      </c>
      <c r="B136" s="83">
        <v>2000055901346</v>
      </c>
      <c r="C136" s="46" t="s">
        <v>304</v>
      </c>
      <c r="D136" s="50">
        <v>0</v>
      </c>
      <c r="E136" s="51">
        <v>8.64</v>
      </c>
      <c r="F136" s="51">
        <v>1.21</v>
      </c>
      <c r="G136" s="51">
        <v>1.21</v>
      </c>
    </row>
    <row r="137" spans="1:7" ht="12.75" customHeight="1">
      <c r="A137" s="83">
        <v>662</v>
      </c>
      <c r="B137" s="83">
        <v>2000055899389</v>
      </c>
      <c r="C137" s="46" t="s">
        <v>305</v>
      </c>
      <c r="D137" s="50">
        <v>0.22700000000000001</v>
      </c>
      <c r="E137" s="51">
        <v>10.78</v>
      </c>
      <c r="F137" s="51">
        <v>1.86</v>
      </c>
      <c r="G137" s="51">
        <v>1.86</v>
      </c>
    </row>
    <row r="138" spans="1:7" ht="12.75" customHeight="1">
      <c r="A138" s="83">
        <v>452</v>
      </c>
      <c r="B138" s="83">
        <v>2000056479100</v>
      </c>
      <c r="C138" s="46" t="s">
        <v>306</v>
      </c>
      <c r="D138" s="50">
        <v>0.20699999999999999</v>
      </c>
      <c r="E138" s="51">
        <v>33.229999999999997</v>
      </c>
      <c r="F138" s="51">
        <v>1.33</v>
      </c>
      <c r="G138" s="51">
        <v>1.33</v>
      </c>
    </row>
    <row r="139" spans="1:7" ht="12.75" customHeight="1">
      <c r="A139" s="83">
        <v>663</v>
      </c>
      <c r="B139" s="83">
        <v>2000055858718</v>
      </c>
      <c r="C139" s="46" t="s">
        <v>307</v>
      </c>
      <c r="D139" s="50">
        <v>0.22800000000000001</v>
      </c>
      <c r="E139" s="51">
        <v>5.28</v>
      </c>
      <c r="F139" s="51">
        <v>1.86</v>
      </c>
      <c r="G139" s="51">
        <v>1.86</v>
      </c>
    </row>
    <row r="140" spans="1:7" ht="12.75" customHeight="1">
      <c r="A140" s="83" t="s">
        <v>308</v>
      </c>
      <c r="B140" s="83">
        <v>2000056951250</v>
      </c>
      <c r="C140" s="46" t="s">
        <v>310</v>
      </c>
      <c r="D140" s="50">
        <v>0</v>
      </c>
      <c r="E140" s="51">
        <v>1156.19</v>
      </c>
      <c r="F140" s="51">
        <v>0.98</v>
      </c>
      <c r="G140" s="51">
        <v>0.98</v>
      </c>
    </row>
    <row r="141" spans="1:7" ht="12.75" customHeight="1">
      <c r="A141" s="83">
        <v>458</v>
      </c>
      <c r="B141" s="83">
        <v>2000056277271</v>
      </c>
      <c r="C141" s="46" t="s">
        <v>311</v>
      </c>
      <c r="D141" s="50">
        <v>0</v>
      </c>
      <c r="E141" s="51">
        <v>16.25</v>
      </c>
      <c r="F141" s="51">
        <v>1.48</v>
      </c>
      <c r="G141" s="51">
        <v>1.48</v>
      </c>
    </row>
    <row r="142" spans="1:7" ht="12.75" customHeight="1">
      <c r="A142" s="83">
        <v>596</v>
      </c>
      <c r="B142" s="83">
        <v>2000056113290</v>
      </c>
      <c r="C142" s="46" t="s">
        <v>312</v>
      </c>
      <c r="D142" s="50">
        <v>0.82</v>
      </c>
      <c r="E142" s="51">
        <v>5.56</v>
      </c>
      <c r="F142" s="51">
        <v>1.49</v>
      </c>
      <c r="G142" s="51">
        <v>1.49</v>
      </c>
    </row>
    <row r="143" spans="1:7" ht="12.75" customHeight="1">
      <c r="A143" s="83">
        <v>597</v>
      </c>
      <c r="B143" s="83">
        <v>2000056188505</v>
      </c>
      <c r="C143" s="46" t="s">
        <v>313</v>
      </c>
      <c r="D143" s="50">
        <v>0</v>
      </c>
      <c r="E143" s="51">
        <v>6.11</v>
      </c>
      <c r="F143" s="51">
        <v>1.88</v>
      </c>
      <c r="G143" s="51">
        <v>1.88</v>
      </c>
    </row>
    <row r="144" spans="1:7">
      <c r="A144" s="83">
        <v>665</v>
      </c>
      <c r="B144" s="83">
        <v>2000055924023</v>
      </c>
      <c r="C144" s="46" t="s">
        <v>314</v>
      </c>
      <c r="D144" s="50">
        <v>0</v>
      </c>
      <c r="E144" s="51">
        <v>27.73</v>
      </c>
      <c r="F144" s="51">
        <v>1.53</v>
      </c>
      <c r="G144" s="51">
        <v>1.53</v>
      </c>
    </row>
    <row r="145" spans="1:7">
      <c r="A145" s="83">
        <v>598</v>
      </c>
      <c r="B145" s="83">
        <v>2000056127229</v>
      </c>
      <c r="C145" s="46" t="s">
        <v>315</v>
      </c>
      <c r="D145" s="50">
        <v>0.21</v>
      </c>
      <c r="E145" s="51">
        <v>9.49</v>
      </c>
      <c r="F145" s="51">
        <v>2.83</v>
      </c>
      <c r="G145" s="51">
        <v>2.83</v>
      </c>
    </row>
    <row r="146" spans="1:7">
      <c r="A146" s="83">
        <v>459</v>
      </c>
      <c r="B146" s="83">
        <v>2000056455252</v>
      </c>
      <c r="C146" s="46" t="s">
        <v>316</v>
      </c>
      <c r="D146" s="50">
        <v>0.22500000000000001</v>
      </c>
      <c r="E146" s="51">
        <v>8.14</v>
      </c>
      <c r="F146" s="51">
        <v>1.32</v>
      </c>
      <c r="G146" s="51">
        <v>1.32</v>
      </c>
    </row>
    <row r="147" spans="1:7">
      <c r="A147" s="83">
        <v>599</v>
      </c>
      <c r="B147" s="83">
        <v>2000056021300</v>
      </c>
      <c r="C147" s="46" t="s">
        <v>317</v>
      </c>
      <c r="D147" s="50">
        <v>0.22700000000000001</v>
      </c>
      <c r="E147" s="51">
        <v>69.099999999999994</v>
      </c>
      <c r="F147" s="51">
        <v>1.63</v>
      </c>
      <c r="G147" s="51">
        <v>1.63</v>
      </c>
    </row>
    <row r="148" spans="1:7">
      <c r="A148" s="83">
        <v>666</v>
      </c>
      <c r="B148" s="83">
        <v>2000055815004</v>
      </c>
      <c r="C148" s="46" t="s">
        <v>318</v>
      </c>
      <c r="D148" s="50">
        <v>0.22500000000000001</v>
      </c>
      <c r="E148" s="51">
        <v>37.78</v>
      </c>
      <c r="F148" s="51">
        <v>1.36</v>
      </c>
      <c r="G148" s="51">
        <v>1.36</v>
      </c>
    </row>
    <row r="149" spans="1:7">
      <c r="A149" s="83">
        <v>460</v>
      </c>
      <c r="B149" s="83">
        <v>2000056244977</v>
      </c>
      <c r="C149" s="46" t="s">
        <v>319</v>
      </c>
      <c r="D149" s="50">
        <v>0.219</v>
      </c>
      <c r="E149" s="51">
        <v>14.58</v>
      </c>
      <c r="F149" s="51">
        <v>0.99</v>
      </c>
      <c r="G149" s="51">
        <v>0.99</v>
      </c>
    </row>
    <row r="150" spans="1:7">
      <c r="A150" s="83">
        <v>650</v>
      </c>
      <c r="B150" s="83">
        <v>2000056148799</v>
      </c>
      <c r="C150" s="46" t="s">
        <v>320</v>
      </c>
      <c r="D150" s="50">
        <v>0.61699999999999999</v>
      </c>
      <c r="E150" s="51">
        <v>11.28</v>
      </c>
      <c r="F150" s="51">
        <v>2.78</v>
      </c>
      <c r="G150" s="51">
        <v>2.78</v>
      </c>
    </row>
    <row r="151" spans="1:7">
      <c r="A151" s="83">
        <v>651</v>
      </c>
      <c r="B151" s="83">
        <v>2000056082126</v>
      </c>
      <c r="C151" s="46" t="s">
        <v>321</v>
      </c>
      <c r="D151" s="50">
        <v>1.2649999999999999</v>
      </c>
      <c r="E151" s="51">
        <v>2.15</v>
      </c>
      <c r="F151" s="51">
        <v>2.4500000000000002</v>
      </c>
      <c r="G151" s="51">
        <v>2.4500000000000002</v>
      </c>
    </row>
    <row r="152" spans="1:7">
      <c r="A152" s="83">
        <v>652</v>
      </c>
      <c r="B152" s="83">
        <v>2000056194252</v>
      </c>
      <c r="C152" s="46" t="s">
        <v>322</v>
      </c>
      <c r="D152" s="50">
        <v>0</v>
      </c>
      <c r="E152" s="51">
        <v>19.82</v>
      </c>
      <c r="F152" s="51">
        <v>1.1299999999999999</v>
      </c>
      <c r="G152" s="51">
        <v>1.1299999999999999</v>
      </c>
    </row>
    <row r="153" spans="1:7">
      <c r="A153" s="83">
        <v>667</v>
      </c>
      <c r="B153" s="83">
        <v>2000055881610</v>
      </c>
      <c r="C153" s="46" t="s">
        <v>323</v>
      </c>
      <c r="D153" s="50">
        <v>1.2749999999999999</v>
      </c>
      <c r="E153" s="51">
        <v>13.24</v>
      </c>
      <c r="F153" s="51">
        <v>1.76</v>
      </c>
      <c r="G153" s="51">
        <v>1.76</v>
      </c>
    </row>
    <row r="154" spans="1:7">
      <c r="A154" s="83">
        <v>465</v>
      </c>
      <c r="B154" s="83">
        <v>2000056474803</v>
      </c>
      <c r="C154" s="46" t="s">
        <v>324</v>
      </c>
      <c r="D154" s="50">
        <v>0</v>
      </c>
      <c r="E154" s="51">
        <v>16.82</v>
      </c>
      <c r="F154" s="51">
        <v>1.1100000000000001</v>
      </c>
      <c r="G154" s="51">
        <v>1.1100000000000001</v>
      </c>
    </row>
    <row r="155" spans="1:7">
      <c r="A155" s="83">
        <v>653</v>
      </c>
      <c r="B155" s="83">
        <v>2000056179477</v>
      </c>
      <c r="C155" s="46" t="s">
        <v>325</v>
      </c>
      <c r="D155" s="50">
        <v>0.81200000000000006</v>
      </c>
      <c r="E155" s="51">
        <v>11.37</v>
      </c>
      <c r="F155" s="51">
        <v>1.34</v>
      </c>
      <c r="G155" s="51">
        <v>1.34</v>
      </c>
    </row>
    <row r="156" spans="1:7">
      <c r="A156" s="83">
        <v>654</v>
      </c>
      <c r="B156" s="83">
        <v>2000056205295</v>
      </c>
      <c r="C156" s="46" t="s">
        <v>326</v>
      </c>
      <c r="D156" s="50">
        <v>0.224</v>
      </c>
      <c r="E156" s="51">
        <v>10.63</v>
      </c>
      <c r="F156" s="51">
        <v>1.56</v>
      </c>
      <c r="G156" s="51">
        <v>1.56</v>
      </c>
    </row>
    <row r="157" spans="1:7">
      <c r="A157" s="83">
        <v>656</v>
      </c>
      <c r="B157" s="83">
        <v>2000056199942</v>
      </c>
      <c r="C157" s="46" t="s">
        <v>327</v>
      </c>
      <c r="D157" s="50">
        <v>0.22600000000000001</v>
      </c>
      <c r="E157" s="51">
        <v>6.87</v>
      </c>
      <c r="F157" s="51">
        <v>1.78</v>
      </c>
      <c r="G157" s="51">
        <v>1.78</v>
      </c>
    </row>
    <row r="158" spans="1:7">
      <c r="A158" s="83">
        <v>664</v>
      </c>
      <c r="B158" s="83">
        <v>2000056063709</v>
      </c>
      <c r="C158" s="46" t="s">
        <v>328</v>
      </c>
      <c r="D158" s="50">
        <v>0</v>
      </c>
      <c r="E158" s="51">
        <v>31.88</v>
      </c>
      <c r="F158" s="51">
        <v>1.21</v>
      </c>
      <c r="G158" s="51">
        <v>1.21</v>
      </c>
    </row>
    <row r="159" spans="1:7">
      <c r="A159" s="83">
        <v>524</v>
      </c>
      <c r="B159" s="83">
        <v>2000056300470</v>
      </c>
      <c r="C159" s="46" t="s">
        <v>329</v>
      </c>
      <c r="D159" s="50">
        <v>0</v>
      </c>
      <c r="E159" s="51">
        <v>2.25</v>
      </c>
      <c r="F159" s="51">
        <v>2.19</v>
      </c>
      <c r="G159" s="51">
        <v>2.19</v>
      </c>
    </row>
    <row r="160" spans="1:7">
      <c r="A160" s="83">
        <v>675</v>
      </c>
      <c r="B160" s="83">
        <v>2000055907808</v>
      </c>
      <c r="C160" s="46" t="s">
        <v>330</v>
      </c>
      <c r="D160" s="50">
        <v>0.81699999999999995</v>
      </c>
      <c r="E160" s="51">
        <v>3.35</v>
      </c>
      <c r="F160" s="51">
        <v>2.06</v>
      </c>
      <c r="G160" s="51">
        <v>2.06</v>
      </c>
    </row>
    <row r="161" spans="1:7">
      <c r="A161" s="83">
        <v>676</v>
      </c>
      <c r="B161" s="83">
        <v>2000055904773</v>
      </c>
      <c r="C161" s="46" t="s">
        <v>331</v>
      </c>
      <c r="D161" s="50">
        <v>0</v>
      </c>
      <c r="E161" s="51">
        <v>6.17</v>
      </c>
      <c r="F161" s="51">
        <v>1.71</v>
      </c>
      <c r="G161" s="51">
        <v>1.71</v>
      </c>
    </row>
    <row r="162" spans="1:7">
      <c r="A162" s="83">
        <v>681</v>
      </c>
      <c r="B162" s="83">
        <v>2000055926119</v>
      </c>
      <c r="C162" s="46" t="s">
        <v>332</v>
      </c>
      <c r="D162" s="50">
        <v>0.23599999999999999</v>
      </c>
      <c r="E162" s="51">
        <v>35.42</v>
      </c>
      <c r="F162" s="51">
        <v>1.05</v>
      </c>
      <c r="G162" s="51">
        <v>1.05</v>
      </c>
    </row>
    <row r="163" spans="1:7">
      <c r="A163" s="83">
        <v>668</v>
      </c>
      <c r="B163" s="83">
        <v>2000056199766</v>
      </c>
      <c r="C163" s="46" t="s">
        <v>333</v>
      </c>
      <c r="D163" s="50">
        <v>0.224</v>
      </c>
      <c r="E163" s="51">
        <v>1043.07</v>
      </c>
      <c r="F163" s="51">
        <v>0.89</v>
      </c>
      <c r="G163" s="51">
        <v>0.89</v>
      </c>
    </row>
    <row r="164" spans="1:7">
      <c r="A164" s="83">
        <v>670</v>
      </c>
      <c r="B164" s="83">
        <v>2000056222885</v>
      </c>
      <c r="C164" s="46" t="s">
        <v>334</v>
      </c>
      <c r="D164" s="50">
        <v>0.60499999999999998</v>
      </c>
      <c r="E164" s="51">
        <v>11.12</v>
      </c>
      <c r="F164" s="51">
        <v>1.1100000000000001</v>
      </c>
      <c r="G164" s="51">
        <v>1.1100000000000001</v>
      </c>
    </row>
    <row r="165" spans="1:7">
      <c r="A165" s="83">
        <v>671</v>
      </c>
      <c r="B165" s="83">
        <v>2000056002307</v>
      </c>
      <c r="C165" s="46" t="s">
        <v>335</v>
      </c>
      <c r="D165" s="50">
        <v>0</v>
      </c>
      <c r="E165" s="51">
        <v>18.329999999999998</v>
      </c>
      <c r="F165" s="51">
        <v>1.74</v>
      </c>
      <c r="G165" s="51">
        <v>1.74</v>
      </c>
    </row>
    <row r="166" spans="1:7">
      <c r="A166" s="83">
        <v>677</v>
      </c>
      <c r="B166" s="83">
        <v>2000055904791</v>
      </c>
      <c r="C166" s="46" t="s">
        <v>336</v>
      </c>
      <c r="D166" s="50">
        <v>0</v>
      </c>
      <c r="E166" s="51">
        <v>8.3000000000000007</v>
      </c>
      <c r="F166" s="51">
        <v>0.97</v>
      </c>
      <c r="G166" s="51">
        <v>0.97</v>
      </c>
    </row>
    <row r="167" spans="1:7">
      <c r="A167" s="83">
        <v>678</v>
      </c>
      <c r="B167" s="83">
        <v>2000055916272</v>
      </c>
      <c r="C167" s="46" t="s">
        <v>337</v>
      </c>
      <c r="D167" s="50">
        <v>1.18</v>
      </c>
      <c r="E167" s="51">
        <v>9.1999999999999993</v>
      </c>
      <c r="F167" s="51">
        <v>1.43</v>
      </c>
      <c r="G167" s="51">
        <v>1.43</v>
      </c>
    </row>
    <row r="168" spans="1:7">
      <c r="A168" s="83">
        <v>679</v>
      </c>
      <c r="B168" s="83">
        <v>2000055891167</v>
      </c>
      <c r="C168" s="46" t="s">
        <v>338</v>
      </c>
      <c r="D168" s="50">
        <v>0.61799999999999999</v>
      </c>
      <c r="E168" s="51">
        <v>17.96</v>
      </c>
      <c r="F168" s="51">
        <v>1.65</v>
      </c>
      <c r="G168" s="51">
        <v>1.65</v>
      </c>
    </row>
    <row r="169" spans="1:7">
      <c r="A169" s="83">
        <v>672</v>
      </c>
      <c r="B169" s="83">
        <v>2000056147378</v>
      </c>
      <c r="C169" s="46" t="s">
        <v>339</v>
      </c>
      <c r="D169" s="50">
        <v>0</v>
      </c>
      <c r="E169" s="51">
        <v>7.82</v>
      </c>
      <c r="F169" s="51">
        <v>5.0199999999999996</v>
      </c>
      <c r="G169" s="51">
        <v>5.0199999999999996</v>
      </c>
    </row>
    <row r="170" spans="1:7">
      <c r="A170" s="83">
        <v>680</v>
      </c>
      <c r="B170" s="83">
        <v>2000055908537</v>
      </c>
      <c r="C170" s="46" t="s">
        <v>340</v>
      </c>
      <c r="D170" s="50">
        <v>0</v>
      </c>
      <c r="E170" s="51">
        <v>3.7</v>
      </c>
      <c r="F170" s="51">
        <v>1.23</v>
      </c>
      <c r="G170" s="51">
        <v>1.23</v>
      </c>
    </row>
    <row r="171" spans="1:7">
      <c r="A171" s="83">
        <v>674</v>
      </c>
      <c r="B171" s="83">
        <v>2000056049271</v>
      </c>
      <c r="C171" s="46" t="s">
        <v>341</v>
      </c>
      <c r="D171" s="50">
        <v>0</v>
      </c>
      <c r="E171" s="51">
        <v>3.73</v>
      </c>
      <c r="F171" s="51">
        <v>1.26</v>
      </c>
      <c r="G171" s="51">
        <v>1.26</v>
      </c>
    </row>
    <row r="172" spans="1:7">
      <c r="A172" s="83">
        <v>682</v>
      </c>
      <c r="B172" s="83">
        <v>2000056049305</v>
      </c>
      <c r="C172" s="46" t="s">
        <v>342</v>
      </c>
      <c r="D172" s="50">
        <v>0</v>
      </c>
      <c r="E172" s="51">
        <v>3.92</v>
      </c>
      <c r="F172" s="51">
        <v>1.28</v>
      </c>
      <c r="G172" s="51">
        <v>1.28</v>
      </c>
    </row>
    <row r="173" spans="1:7">
      <c r="A173" s="83" t="s">
        <v>343</v>
      </c>
      <c r="B173" s="83">
        <v>2000056827906</v>
      </c>
      <c r="C173" s="46" t="s">
        <v>345</v>
      </c>
      <c r="D173" s="50">
        <v>0</v>
      </c>
      <c r="E173" s="51">
        <v>1027.75</v>
      </c>
      <c r="F173" s="51">
        <v>0.99</v>
      </c>
      <c r="G173" s="51">
        <v>0.99</v>
      </c>
    </row>
    <row r="174" spans="1:7">
      <c r="A174" s="83">
        <v>683</v>
      </c>
      <c r="B174" s="83">
        <v>2000056169804</v>
      </c>
      <c r="C174" s="46" t="s">
        <v>346</v>
      </c>
      <c r="D174" s="50">
        <v>0.61599999999999999</v>
      </c>
      <c r="E174" s="51">
        <v>5.51</v>
      </c>
      <c r="F174" s="51">
        <v>2.23</v>
      </c>
      <c r="G174" s="51">
        <v>2.23</v>
      </c>
    </row>
    <row r="175" spans="1:7">
      <c r="A175" s="83">
        <v>684</v>
      </c>
      <c r="B175" s="83">
        <v>2000056179662</v>
      </c>
      <c r="C175" s="46" t="s">
        <v>347</v>
      </c>
      <c r="D175" s="50">
        <v>0</v>
      </c>
      <c r="E175" s="51">
        <v>2.84</v>
      </c>
      <c r="F175" s="51">
        <v>1.73</v>
      </c>
      <c r="G175" s="51">
        <v>1.73</v>
      </c>
    </row>
    <row r="176" spans="1:7">
      <c r="A176" s="83">
        <v>685</v>
      </c>
      <c r="B176" s="83">
        <v>2000056107107</v>
      </c>
      <c r="C176" s="46" t="s">
        <v>348</v>
      </c>
      <c r="D176" s="50">
        <v>0</v>
      </c>
      <c r="E176" s="51">
        <v>4.1500000000000004</v>
      </c>
      <c r="F176" s="51">
        <v>2.0499999999999998</v>
      </c>
      <c r="G176" s="51">
        <v>2.0499999999999998</v>
      </c>
    </row>
    <row r="177" spans="1:7">
      <c r="A177" s="83">
        <v>686</v>
      </c>
      <c r="B177" s="83">
        <v>2000056113954</v>
      </c>
      <c r="C177" s="46" t="s">
        <v>349</v>
      </c>
      <c r="D177" s="50">
        <v>0.22700000000000001</v>
      </c>
      <c r="E177" s="51">
        <v>5.09</v>
      </c>
      <c r="F177" s="51">
        <v>2.25</v>
      </c>
      <c r="G177" s="51">
        <v>2.25</v>
      </c>
    </row>
    <row r="178" spans="1:7">
      <c r="A178" s="83">
        <v>687</v>
      </c>
      <c r="B178" s="83">
        <v>2000056138132</v>
      </c>
      <c r="C178" s="46" t="s">
        <v>350</v>
      </c>
      <c r="D178" s="50">
        <v>0.22700000000000001</v>
      </c>
      <c r="E178" s="51">
        <v>1.87</v>
      </c>
      <c r="F178" s="51">
        <v>2.17</v>
      </c>
      <c r="G178" s="51">
        <v>2.17</v>
      </c>
    </row>
    <row r="179" spans="1:7">
      <c r="A179" s="83">
        <v>688</v>
      </c>
      <c r="B179" s="83">
        <v>2000056167913</v>
      </c>
      <c r="C179" s="46" t="s">
        <v>351</v>
      </c>
      <c r="D179" s="50">
        <v>0.61599999999999999</v>
      </c>
      <c r="E179" s="51">
        <v>0.81</v>
      </c>
      <c r="F179" s="51">
        <v>3.25</v>
      </c>
      <c r="G179" s="51">
        <v>3.25</v>
      </c>
    </row>
    <row r="180" spans="1:7">
      <c r="A180" s="83">
        <v>525</v>
      </c>
      <c r="B180" s="83">
        <v>2000056537756</v>
      </c>
      <c r="C180" s="46" t="s">
        <v>352</v>
      </c>
      <c r="D180" s="50">
        <v>0.20899999999999999</v>
      </c>
      <c r="E180" s="51">
        <v>26.52</v>
      </c>
      <c r="F180" s="51">
        <v>1.97</v>
      </c>
      <c r="G180" s="51">
        <v>1.97</v>
      </c>
    </row>
    <row r="181" spans="1:7">
      <c r="A181" s="83">
        <v>689</v>
      </c>
      <c r="B181" s="83">
        <v>2000055874960</v>
      </c>
      <c r="C181" s="46" t="s">
        <v>354</v>
      </c>
      <c r="D181" s="50">
        <v>0</v>
      </c>
      <c r="E181" s="51">
        <v>8239.51</v>
      </c>
      <c r="F181" s="51">
        <v>0.93</v>
      </c>
      <c r="G181" s="51">
        <v>0.93</v>
      </c>
    </row>
    <row r="182" spans="1:7">
      <c r="A182" s="83">
        <v>690</v>
      </c>
      <c r="B182" s="83">
        <v>2000056147225</v>
      </c>
      <c r="C182" s="46" t="s">
        <v>355</v>
      </c>
      <c r="D182" s="50">
        <v>0</v>
      </c>
      <c r="E182" s="51">
        <v>7.2</v>
      </c>
      <c r="F182" s="51">
        <v>1.73</v>
      </c>
      <c r="G182" s="51">
        <v>1.73</v>
      </c>
    </row>
    <row r="183" spans="1:7">
      <c r="A183" s="83">
        <v>691</v>
      </c>
      <c r="B183" s="83">
        <v>2000055932200</v>
      </c>
      <c r="C183" s="46" t="s">
        <v>356</v>
      </c>
      <c r="D183" s="50">
        <v>0</v>
      </c>
      <c r="E183" s="51">
        <v>1.1200000000000001</v>
      </c>
      <c r="F183" s="51">
        <v>5.42</v>
      </c>
      <c r="G183" s="51">
        <v>5.42</v>
      </c>
    </row>
    <row r="184" spans="1:7" ht="224.4">
      <c r="A184" s="83">
        <v>729</v>
      </c>
      <c r="B184" s="83" t="s">
        <v>357</v>
      </c>
      <c r="C184" s="46" t="s">
        <v>358</v>
      </c>
      <c r="D184" s="50">
        <v>0.79100000000000004</v>
      </c>
      <c r="E184" s="51">
        <v>92967.64</v>
      </c>
      <c r="F184" s="51">
        <v>1.63</v>
      </c>
      <c r="G184" s="51">
        <v>1.63</v>
      </c>
    </row>
    <row r="185" spans="1:7">
      <c r="A185" s="83">
        <v>527</v>
      </c>
      <c r="B185" s="83">
        <v>2000056441375</v>
      </c>
      <c r="C185" s="46" t="s">
        <v>359</v>
      </c>
      <c r="D185" s="50">
        <v>0</v>
      </c>
      <c r="E185" s="51">
        <v>6.16</v>
      </c>
      <c r="F185" s="51">
        <v>1.06</v>
      </c>
      <c r="G185" s="51">
        <v>1.06</v>
      </c>
    </row>
    <row r="186" spans="1:7">
      <c r="A186" s="83">
        <v>692</v>
      </c>
      <c r="B186" s="83">
        <v>2000056204956</v>
      </c>
      <c r="C186" s="46" t="s">
        <v>360</v>
      </c>
      <c r="D186" s="50">
        <v>0</v>
      </c>
      <c r="E186" s="51">
        <v>71.45</v>
      </c>
      <c r="F186" s="51">
        <v>1.72</v>
      </c>
      <c r="G186" s="51">
        <v>1.72</v>
      </c>
    </row>
    <row r="187" spans="1:7">
      <c r="A187" s="83">
        <v>528</v>
      </c>
      <c r="B187" s="83">
        <v>2000056213152</v>
      </c>
      <c r="C187" s="46" t="s">
        <v>361</v>
      </c>
      <c r="D187" s="50">
        <v>0</v>
      </c>
      <c r="E187" s="51">
        <v>9.6300000000000008</v>
      </c>
      <c r="F187" s="51">
        <v>1.81</v>
      </c>
      <c r="G187" s="51">
        <v>1.81</v>
      </c>
    </row>
    <row r="188" spans="1:7">
      <c r="A188" s="83">
        <v>693</v>
      </c>
      <c r="B188" s="83">
        <v>2000056147396</v>
      </c>
      <c r="C188" s="46" t="s">
        <v>362</v>
      </c>
      <c r="D188" s="50">
        <v>0.61799999999999999</v>
      </c>
      <c r="E188" s="51">
        <v>1.78</v>
      </c>
      <c r="F188" s="51">
        <v>2.77</v>
      </c>
      <c r="G188" s="51">
        <v>2.77</v>
      </c>
    </row>
    <row r="189" spans="1:7">
      <c r="A189" s="83">
        <v>529</v>
      </c>
      <c r="B189" s="83">
        <v>2000056359669</v>
      </c>
      <c r="C189" s="46" t="s">
        <v>363</v>
      </c>
      <c r="D189" s="50">
        <v>0</v>
      </c>
      <c r="E189" s="51">
        <v>28.99</v>
      </c>
      <c r="F189" s="51">
        <v>1.81</v>
      </c>
      <c r="G189" s="51">
        <v>1.81</v>
      </c>
    </row>
    <row r="190" spans="1:7">
      <c r="A190" s="83">
        <v>694</v>
      </c>
      <c r="B190" s="83">
        <v>2000056202391</v>
      </c>
      <c r="C190" s="46" t="s">
        <v>364</v>
      </c>
      <c r="D190" s="50">
        <v>0.81100000000000005</v>
      </c>
      <c r="E190" s="51">
        <v>22.69</v>
      </c>
      <c r="F190" s="51">
        <v>1.17</v>
      </c>
      <c r="G190" s="51">
        <v>1.17</v>
      </c>
    </row>
    <row r="191" spans="1:7">
      <c r="A191" s="83">
        <v>585</v>
      </c>
      <c r="B191" s="83">
        <v>2000056452109</v>
      </c>
      <c r="C191" s="46" t="s">
        <v>365</v>
      </c>
      <c r="D191" s="50">
        <v>0.22600000000000001</v>
      </c>
      <c r="E191" s="51">
        <v>10.38</v>
      </c>
      <c r="F191" s="51">
        <v>1.52</v>
      </c>
      <c r="G191" s="51">
        <v>1.52</v>
      </c>
    </row>
    <row r="192" spans="1:7">
      <c r="A192" s="83">
        <v>695</v>
      </c>
      <c r="B192" s="83">
        <v>2000056186400</v>
      </c>
      <c r="C192" s="46" t="s">
        <v>366</v>
      </c>
      <c r="D192" s="50">
        <v>0</v>
      </c>
      <c r="E192" s="51">
        <v>49.7</v>
      </c>
      <c r="F192" s="51">
        <v>1.58</v>
      </c>
      <c r="G192" s="51">
        <v>1.58</v>
      </c>
    </row>
    <row r="193" spans="1:7">
      <c r="A193" s="83">
        <v>696</v>
      </c>
      <c r="B193" s="83">
        <v>2000056166440</v>
      </c>
      <c r="C193" s="46" t="s">
        <v>367</v>
      </c>
      <c r="D193" s="50">
        <v>0</v>
      </c>
      <c r="E193" s="51">
        <v>61.5</v>
      </c>
      <c r="F193" s="51">
        <v>2.02</v>
      </c>
      <c r="G193" s="51">
        <v>2.02</v>
      </c>
    </row>
    <row r="194" spans="1:7">
      <c r="A194" s="83" t="s">
        <v>368</v>
      </c>
      <c r="B194" s="83">
        <v>2000056792652</v>
      </c>
      <c r="C194" s="46" t="s">
        <v>370</v>
      </c>
      <c r="D194" s="50">
        <v>0</v>
      </c>
      <c r="E194" s="51">
        <v>3.03</v>
      </c>
      <c r="F194" s="51">
        <v>0.86</v>
      </c>
      <c r="G194" s="51">
        <v>0.86</v>
      </c>
    </row>
    <row r="195" spans="1:7">
      <c r="A195" s="83">
        <v>595</v>
      </c>
      <c r="B195" s="83">
        <v>2000056384832</v>
      </c>
      <c r="C195" s="46" t="s">
        <v>371</v>
      </c>
      <c r="D195" s="50">
        <v>0</v>
      </c>
      <c r="E195" s="51">
        <v>1027.07</v>
      </c>
      <c r="F195" s="51">
        <v>1.02</v>
      </c>
      <c r="G195" s="51">
        <v>1.02</v>
      </c>
    </row>
    <row r="196" spans="1:7">
      <c r="A196" s="83">
        <v>655</v>
      </c>
      <c r="B196" s="83">
        <v>2000056536112</v>
      </c>
      <c r="C196" s="46" t="s">
        <v>372</v>
      </c>
      <c r="D196" s="50">
        <v>0</v>
      </c>
      <c r="E196" s="51">
        <v>15.25</v>
      </c>
      <c r="F196" s="51">
        <v>1.31</v>
      </c>
      <c r="G196" s="51">
        <v>1.31</v>
      </c>
    </row>
    <row r="197" spans="1:7">
      <c r="A197" s="83">
        <v>657</v>
      </c>
      <c r="B197" s="83">
        <v>2000056456256</v>
      </c>
      <c r="C197" s="46" t="s">
        <v>373</v>
      </c>
      <c r="D197" s="50">
        <v>0</v>
      </c>
      <c r="E197" s="51">
        <v>35.36</v>
      </c>
      <c r="F197" s="51">
        <v>0.89</v>
      </c>
      <c r="G197" s="51">
        <v>0.89</v>
      </c>
    </row>
    <row r="198" spans="1:7">
      <c r="A198" s="83">
        <v>659</v>
      </c>
      <c r="B198" s="83">
        <v>2000056439998</v>
      </c>
      <c r="C198" s="46" t="s">
        <v>374</v>
      </c>
      <c r="D198" s="50">
        <v>0</v>
      </c>
      <c r="E198" s="51">
        <v>5.51</v>
      </c>
      <c r="F198" s="51">
        <v>1.2</v>
      </c>
      <c r="G198" s="51">
        <v>1.2</v>
      </c>
    </row>
    <row r="199" spans="1:7">
      <c r="A199" s="83">
        <v>660</v>
      </c>
      <c r="B199" s="83">
        <v>2000056420339</v>
      </c>
      <c r="C199" s="46" t="s">
        <v>375</v>
      </c>
      <c r="D199" s="50">
        <v>0.80400000000000005</v>
      </c>
      <c r="E199" s="51">
        <v>9.77</v>
      </c>
      <c r="F199" s="51">
        <v>1.66</v>
      </c>
      <c r="G199" s="51">
        <v>1.66</v>
      </c>
    </row>
    <row r="200" spans="1:7">
      <c r="A200" s="83">
        <v>697</v>
      </c>
      <c r="B200" s="83">
        <v>2000056202416</v>
      </c>
      <c r="C200" s="46" t="s">
        <v>376</v>
      </c>
      <c r="D200" s="50">
        <v>0</v>
      </c>
      <c r="E200" s="51">
        <v>12.98</v>
      </c>
      <c r="F200" s="51">
        <v>2.4900000000000002</v>
      </c>
      <c r="G200" s="51">
        <v>2.4900000000000002</v>
      </c>
    </row>
    <row r="201" spans="1:7">
      <c r="A201" s="83" t="s">
        <v>1840</v>
      </c>
      <c r="B201" s="83">
        <v>2000060046760</v>
      </c>
      <c r="C201" s="46" t="s">
        <v>377</v>
      </c>
      <c r="D201" s="50">
        <v>0</v>
      </c>
      <c r="E201" s="51">
        <v>97.15</v>
      </c>
      <c r="F201" s="51">
        <v>1.42</v>
      </c>
      <c r="G201" s="51">
        <v>1.42</v>
      </c>
    </row>
    <row r="202" spans="1:7">
      <c r="A202" s="83">
        <v>669</v>
      </c>
      <c r="B202" s="83">
        <v>2000056532456</v>
      </c>
      <c r="C202" s="46" t="s">
        <v>378</v>
      </c>
      <c r="D202" s="50">
        <v>0.22500000000000001</v>
      </c>
      <c r="E202" s="51">
        <v>16.23</v>
      </c>
      <c r="F202" s="51">
        <v>1.04</v>
      </c>
      <c r="G202" s="51">
        <v>1.04</v>
      </c>
    </row>
    <row r="203" spans="1:7">
      <c r="A203" s="83">
        <v>7311</v>
      </c>
      <c r="B203" s="83">
        <v>7311</v>
      </c>
      <c r="C203" s="46" t="s">
        <v>379</v>
      </c>
      <c r="D203" s="50">
        <v>0.65</v>
      </c>
      <c r="E203" s="51">
        <v>106.2</v>
      </c>
      <c r="F203" s="51">
        <v>1.1100000000000001</v>
      </c>
      <c r="G203" s="51">
        <v>1.1100000000000001</v>
      </c>
    </row>
    <row r="204" spans="1:7">
      <c r="A204" s="83">
        <v>698</v>
      </c>
      <c r="B204" s="83">
        <v>2000056199613</v>
      </c>
      <c r="C204" s="46" t="s">
        <v>380</v>
      </c>
      <c r="D204" s="50">
        <v>0</v>
      </c>
      <c r="E204" s="51">
        <v>119.03</v>
      </c>
      <c r="F204" s="51">
        <v>0.89</v>
      </c>
      <c r="G204" s="51">
        <v>0.89</v>
      </c>
    </row>
    <row r="205" spans="1:7">
      <c r="A205" s="83">
        <v>699</v>
      </c>
      <c r="B205" s="83">
        <v>2000056191526</v>
      </c>
      <c r="C205" s="46" t="s">
        <v>381</v>
      </c>
      <c r="D205" s="50">
        <v>0</v>
      </c>
      <c r="E205" s="51">
        <v>38.26</v>
      </c>
      <c r="F205" s="51">
        <v>2.89</v>
      </c>
      <c r="G205" s="51">
        <v>2.89</v>
      </c>
    </row>
    <row r="206" spans="1:7" ht="26.4">
      <c r="A206" s="83">
        <v>703</v>
      </c>
      <c r="B206" s="83" t="s">
        <v>382</v>
      </c>
      <c r="C206" s="46" t="s">
        <v>383</v>
      </c>
      <c r="D206" s="50">
        <v>0</v>
      </c>
      <c r="E206" s="51">
        <v>66533.27</v>
      </c>
      <c r="F206" s="51">
        <v>1.36</v>
      </c>
      <c r="G206" s="51">
        <v>1.36</v>
      </c>
    </row>
    <row r="207" spans="1:7">
      <c r="A207" s="83">
        <v>730</v>
      </c>
      <c r="B207" s="83">
        <v>2000056058754</v>
      </c>
      <c r="C207" s="46" t="s">
        <v>384</v>
      </c>
      <c r="D207" s="50">
        <v>0</v>
      </c>
      <c r="E207" s="51">
        <v>2.96</v>
      </c>
      <c r="F207" s="51">
        <v>0.96</v>
      </c>
      <c r="G207" s="51">
        <v>0.96</v>
      </c>
    </row>
    <row r="208" spans="1:7">
      <c r="A208" s="83">
        <v>731</v>
      </c>
      <c r="B208" s="83">
        <v>2000056151106</v>
      </c>
      <c r="C208" s="46" t="s">
        <v>385</v>
      </c>
      <c r="D208" s="50">
        <v>0</v>
      </c>
      <c r="E208" s="51">
        <v>1057.3699999999999</v>
      </c>
      <c r="F208" s="51">
        <v>0.89</v>
      </c>
      <c r="G208" s="51">
        <v>0.89</v>
      </c>
    </row>
    <row r="209" spans="1:7">
      <c r="A209" s="83">
        <v>732</v>
      </c>
      <c r="B209" s="83">
        <v>2000056098818</v>
      </c>
      <c r="C209" s="46" t="s">
        <v>386</v>
      </c>
      <c r="D209" s="50">
        <v>0</v>
      </c>
      <c r="E209" s="51">
        <v>2.61</v>
      </c>
      <c r="F209" s="51">
        <v>1.0900000000000001</v>
      </c>
      <c r="G209" s="51">
        <v>1.0900000000000001</v>
      </c>
    </row>
    <row r="210" spans="1:7">
      <c r="A210" s="83">
        <v>673</v>
      </c>
      <c r="B210" s="83">
        <v>2000056551324</v>
      </c>
      <c r="C210" s="46" t="s">
        <v>387</v>
      </c>
      <c r="D210" s="50">
        <v>0</v>
      </c>
      <c r="E210" s="51">
        <v>29.69</v>
      </c>
      <c r="F210" s="51">
        <v>1.9</v>
      </c>
      <c r="G210" s="51">
        <v>1.9</v>
      </c>
    </row>
    <row r="211" spans="1:7">
      <c r="A211" s="83">
        <v>721</v>
      </c>
      <c r="B211" s="83">
        <v>2000056562292</v>
      </c>
      <c r="C211" s="46" t="s">
        <v>388</v>
      </c>
      <c r="D211" s="50">
        <v>0</v>
      </c>
      <c r="E211" s="51">
        <v>653.66999999999996</v>
      </c>
      <c r="F211" s="51">
        <v>0.9</v>
      </c>
      <c r="G211" s="51">
        <v>0.9</v>
      </c>
    </row>
    <row r="212" spans="1:7">
      <c r="A212" s="83">
        <v>728</v>
      </c>
      <c r="B212" s="83">
        <v>2000056194191</v>
      </c>
      <c r="C212" s="46" t="s">
        <v>389</v>
      </c>
      <c r="D212" s="50">
        <v>0.22700000000000001</v>
      </c>
      <c r="E212" s="51">
        <v>6.07</v>
      </c>
      <c r="F212" s="51">
        <v>2.39</v>
      </c>
      <c r="G212" s="51">
        <v>2.39</v>
      </c>
    </row>
    <row r="213" spans="1:7">
      <c r="A213" s="83">
        <v>901</v>
      </c>
      <c r="B213" s="83">
        <v>2000056139215</v>
      </c>
      <c r="C213" s="46" t="s">
        <v>390</v>
      </c>
      <c r="D213" s="50">
        <v>0.61899999999999999</v>
      </c>
      <c r="E213" s="51">
        <v>13.37</v>
      </c>
      <c r="F213" s="51">
        <v>5.8</v>
      </c>
      <c r="G213" s="51">
        <v>5.8</v>
      </c>
    </row>
    <row r="214" spans="1:7">
      <c r="A214" s="83">
        <v>904</v>
      </c>
      <c r="B214" s="83">
        <v>2000056219952</v>
      </c>
      <c r="C214" s="46" t="s">
        <v>391</v>
      </c>
      <c r="D214" s="50">
        <v>0</v>
      </c>
      <c r="E214" s="51">
        <v>354.75</v>
      </c>
      <c r="F214" s="51">
        <v>0.86</v>
      </c>
      <c r="G214" s="51">
        <v>0.86</v>
      </c>
    </row>
    <row r="215" spans="1:7">
      <c r="A215" s="83">
        <v>905</v>
      </c>
      <c r="B215" s="83">
        <v>2000056200010</v>
      </c>
      <c r="C215" s="46" t="s">
        <v>392</v>
      </c>
      <c r="D215" s="50">
        <v>0.81699999999999995</v>
      </c>
      <c r="E215" s="51">
        <v>4.67</v>
      </c>
      <c r="F215" s="51">
        <v>1.97</v>
      </c>
      <c r="G215" s="51">
        <v>1.97</v>
      </c>
    </row>
    <row r="216" spans="1:7">
      <c r="A216" s="83">
        <v>906</v>
      </c>
      <c r="B216" s="83">
        <v>2000056138977</v>
      </c>
      <c r="C216" s="46" t="s">
        <v>393</v>
      </c>
      <c r="D216" s="50">
        <v>0</v>
      </c>
      <c r="E216" s="51">
        <v>3.72</v>
      </c>
      <c r="F216" s="51">
        <v>1.56</v>
      </c>
      <c r="G216" s="51">
        <v>1.56</v>
      </c>
    </row>
    <row r="217" spans="1:7">
      <c r="A217" s="83">
        <v>907</v>
      </c>
      <c r="B217" s="83">
        <v>2000056212033</v>
      </c>
      <c r="C217" s="46" t="s">
        <v>394</v>
      </c>
      <c r="D217" s="50">
        <v>0</v>
      </c>
      <c r="E217" s="51">
        <v>58.93</v>
      </c>
      <c r="F217" s="51">
        <v>0.95</v>
      </c>
      <c r="G217" s="51">
        <v>0.95</v>
      </c>
    </row>
    <row r="218" spans="1:7">
      <c r="A218" s="83">
        <v>908</v>
      </c>
      <c r="B218" s="83">
        <v>2000056139395</v>
      </c>
      <c r="C218" s="46" t="s">
        <v>395</v>
      </c>
      <c r="D218" s="50">
        <v>1.264</v>
      </c>
      <c r="E218" s="51">
        <v>27.31</v>
      </c>
      <c r="F218" s="51">
        <v>2.1</v>
      </c>
      <c r="G218" s="51">
        <v>2.1</v>
      </c>
    </row>
    <row r="219" spans="1:7">
      <c r="A219" s="83">
        <v>723</v>
      </c>
      <c r="B219" s="83">
        <v>2000056530788</v>
      </c>
      <c r="C219" s="46" t="s">
        <v>396</v>
      </c>
      <c r="D219" s="50">
        <v>0</v>
      </c>
      <c r="E219" s="51">
        <v>170.79</v>
      </c>
      <c r="F219" s="51">
        <v>1.22</v>
      </c>
      <c r="G219" s="51">
        <v>1.22</v>
      </c>
    </row>
    <row r="220" spans="1:7">
      <c r="A220" s="83">
        <v>765</v>
      </c>
      <c r="B220" s="83">
        <v>2000056469176</v>
      </c>
      <c r="C220" s="46" t="s">
        <v>397</v>
      </c>
      <c r="D220" s="50">
        <v>1.1399999999999999</v>
      </c>
      <c r="E220" s="51">
        <v>24.68</v>
      </c>
      <c r="F220" s="51">
        <v>1</v>
      </c>
      <c r="G220" s="51">
        <v>1</v>
      </c>
    </row>
    <row r="221" spans="1:7">
      <c r="A221" s="83" t="s">
        <v>398</v>
      </c>
      <c r="B221" s="83">
        <v>2000056842124</v>
      </c>
      <c r="C221" s="46" t="s">
        <v>400</v>
      </c>
      <c r="D221" s="50">
        <v>0.22700000000000001</v>
      </c>
      <c r="E221" s="51">
        <v>2.88</v>
      </c>
      <c r="F221" s="51">
        <v>2.82</v>
      </c>
      <c r="G221" s="51">
        <v>2.82</v>
      </c>
    </row>
    <row r="222" spans="1:7">
      <c r="A222" s="83">
        <v>7492</v>
      </c>
      <c r="B222" s="83">
        <v>7492</v>
      </c>
      <c r="C222" s="46" t="s">
        <v>401</v>
      </c>
      <c r="D222" s="50">
        <v>0.82299999999999995</v>
      </c>
      <c r="E222" s="51">
        <v>17.09</v>
      </c>
      <c r="F222" s="51">
        <v>1.07</v>
      </c>
      <c r="G222" s="51">
        <v>1.07</v>
      </c>
    </row>
    <row r="223" spans="1:7">
      <c r="A223" s="83">
        <v>746</v>
      </c>
      <c r="B223" s="83">
        <v>2000056488513</v>
      </c>
      <c r="C223" s="46" t="s">
        <v>402</v>
      </c>
      <c r="D223" s="50">
        <v>0</v>
      </c>
      <c r="E223" s="51">
        <v>1.47</v>
      </c>
      <c r="F223" s="51">
        <v>1.25</v>
      </c>
      <c r="G223" s="51">
        <v>1.25</v>
      </c>
    </row>
    <row r="224" spans="1:7">
      <c r="A224" s="83" t="s">
        <v>403</v>
      </c>
      <c r="B224" s="83">
        <v>2000056866055</v>
      </c>
      <c r="C224" s="46" t="s">
        <v>405</v>
      </c>
      <c r="D224" s="50">
        <v>0</v>
      </c>
      <c r="E224" s="51">
        <v>10.3</v>
      </c>
      <c r="F224" s="51">
        <v>1.06</v>
      </c>
      <c r="G224" s="51">
        <v>1.06</v>
      </c>
    </row>
    <row r="225" spans="1:7">
      <c r="A225" s="83">
        <v>766</v>
      </c>
      <c r="B225" s="83">
        <v>2000056537213</v>
      </c>
      <c r="C225" s="46" t="s">
        <v>406</v>
      </c>
      <c r="D225" s="50">
        <v>0.81399999999999995</v>
      </c>
      <c r="E225" s="51">
        <v>23.13</v>
      </c>
      <c r="F225" s="51">
        <v>1.34</v>
      </c>
      <c r="G225" s="51">
        <v>1.34</v>
      </c>
    </row>
    <row r="226" spans="1:7">
      <c r="A226" s="83" t="s">
        <v>407</v>
      </c>
      <c r="B226" s="83">
        <v>2000056521960</v>
      </c>
      <c r="C226" s="46" t="s">
        <v>409</v>
      </c>
      <c r="D226" s="50">
        <v>0.86899999999999999</v>
      </c>
      <c r="E226" s="51">
        <v>16.309999999999999</v>
      </c>
      <c r="F226" s="51">
        <v>1.55</v>
      </c>
      <c r="G226" s="51">
        <v>1.55</v>
      </c>
    </row>
    <row r="227" spans="1:7">
      <c r="A227" s="83" t="s">
        <v>410</v>
      </c>
      <c r="B227" s="83">
        <v>2000056839896</v>
      </c>
      <c r="C227" s="46" t="s">
        <v>412</v>
      </c>
      <c r="D227" s="50">
        <v>0.20699999999999999</v>
      </c>
      <c r="E227" s="51">
        <v>8.06</v>
      </c>
      <c r="F227" s="51">
        <v>1.31</v>
      </c>
      <c r="G227" s="51">
        <v>1.31</v>
      </c>
    </row>
    <row r="228" spans="1:7">
      <c r="A228" s="83">
        <v>841</v>
      </c>
      <c r="B228" s="83">
        <v>2000060018140</v>
      </c>
      <c r="C228" s="46" t="s">
        <v>413</v>
      </c>
      <c r="D228" s="50">
        <v>0.80400000000000005</v>
      </c>
      <c r="E228" s="51">
        <v>35.82</v>
      </c>
      <c r="F228" s="51">
        <v>1.42</v>
      </c>
      <c r="G228" s="51">
        <v>1.42</v>
      </c>
    </row>
    <row r="229" spans="1:7">
      <c r="A229" s="83">
        <v>767</v>
      </c>
      <c r="B229" s="83">
        <v>2000056535670</v>
      </c>
      <c r="C229" s="46" t="s">
        <v>414</v>
      </c>
      <c r="D229" s="50">
        <v>0</v>
      </c>
      <c r="E229" s="51">
        <v>5.58</v>
      </c>
      <c r="F229" s="51">
        <v>1.34</v>
      </c>
      <c r="G229" s="51">
        <v>1.34</v>
      </c>
    </row>
    <row r="230" spans="1:7">
      <c r="A230" s="83">
        <v>768</v>
      </c>
      <c r="B230" s="83">
        <v>2000056345452</v>
      </c>
      <c r="C230" s="46" t="s">
        <v>415</v>
      </c>
      <c r="D230" s="50">
        <v>0</v>
      </c>
      <c r="E230" s="51">
        <v>34.520000000000003</v>
      </c>
      <c r="F230" s="51">
        <v>0.97</v>
      </c>
      <c r="G230" s="51">
        <v>0.97</v>
      </c>
    </row>
    <row r="231" spans="1:7">
      <c r="A231" s="83" t="s">
        <v>416</v>
      </c>
      <c r="B231" s="83">
        <v>2000056520910</v>
      </c>
      <c r="C231" s="46" t="s">
        <v>418</v>
      </c>
      <c r="D231" s="50">
        <v>0.86399999999999999</v>
      </c>
      <c r="E231" s="51">
        <v>16.309999999999999</v>
      </c>
      <c r="F231" s="51">
        <v>1.55</v>
      </c>
      <c r="G231" s="51">
        <v>1.55</v>
      </c>
    </row>
    <row r="232" spans="1:7">
      <c r="A232" s="83" t="s">
        <v>419</v>
      </c>
      <c r="B232" s="83">
        <v>2000056860080</v>
      </c>
      <c r="C232" s="46" t="s">
        <v>421</v>
      </c>
      <c r="D232" s="50">
        <v>1.0089999999999999</v>
      </c>
      <c r="E232" s="51">
        <v>27.98</v>
      </c>
      <c r="F232" s="51">
        <v>1.3</v>
      </c>
      <c r="G232" s="51">
        <v>1.3</v>
      </c>
    </row>
    <row r="233" spans="1:7" ht="26.4">
      <c r="A233" s="83">
        <v>769</v>
      </c>
      <c r="B233" s="83" t="s">
        <v>422</v>
      </c>
      <c r="C233" s="46" t="s">
        <v>424</v>
      </c>
      <c r="D233" s="50">
        <v>0.22500000000000001</v>
      </c>
      <c r="E233" s="51">
        <v>5.48</v>
      </c>
      <c r="F233" s="51">
        <v>1.1499999999999999</v>
      </c>
      <c r="G233" s="51">
        <v>1.1499999999999999</v>
      </c>
    </row>
    <row r="234" spans="1:7">
      <c r="A234" s="83" t="s">
        <v>425</v>
      </c>
      <c r="B234" s="83">
        <v>2000056865497</v>
      </c>
      <c r="C234" s="46" t="s">
        <v>427</v>
      </c>
      <c r="D234" s="50">
        <v>0</v>
      </c>
      <c r="E234" s="51">
        <v>27.08</v>
      </c>
      <c r="F234" s="51">
        <v>1.08</v>
      </c>
      <c r="G234" s="51">
        <v>1.08</v>
      </c>
    </row>
    <row r="235" spans="1:7">
      <c r="A235" s="83">
        <v>771</v>
      </c>
      <c r="B235" s="83">
        <v>2000056477646</v>
      </c>
      <c r="C235" s="46" t="s">
        <v>428</v>
      </c>
      <c r="D235" s="50">
        <v>0.22600000000000001</v>
      </c>
      <c r="E235" s="51">
        <v>8.32</v>
      </c>
      <c r="F235" s="51">
        <v>1.21</v>
      </c>
      <c r="G235" s="51">
        <v>1.21</v>
      </c>
    </row>
    <row r="236" spans="1:7">
      <c r="A236" s="83">
        <v>7490</v>
      </c>
      <c r="B236" s="83">
        <v>7490</v>
      </c>
      <c r="C236" s="46" t="s">
        <v>429</v>
      </c>
      <c r="D236" s="50">
        <v>0</v>
      </c>
      <c r="E236" s="51">
        <v>24.68</v>
      </c>
      <c r="F236" s="51">
        <v>1.1499999999999999</v>
      </c>
      <c r="G236" s="51">
        <v>1.1499999999999999</v>
      </c>
    </row>
    <row r="237" spans="1:7">
      <c r="A237" s="83">
        <v>7496</v>
      </c>
      <c r="B237" s="83">
        <v>7496</v>
      </c>
      <c r="C237" s="46" t="s">
        <v>430</v>
      </c>
      <c r="D237" s="50">
        <v>0</v>
      </c>
      <c r="E237" s="51">
        <v>54.39</v>
      </c>
      <c r="F237" s="51">
        <v>1.1200000000000001</v>
      </c>
      <c r="G237" s="51">
        <v>1.1200000000000001</v>
      </c>
    </row>
    <row r="238" spans="1:7">
      <c r="A238" s="83" t="s">
        <v>431</v>
      </c>
      <c r="B238" s="83">
        <v>2000056474868</v>
      </c>
      <c r="C238" s="46" t="s">
        <v>433</v>
      </c>
      <c r="D238" s="50">
        <v>0</v>
      </c>
      <c r="E238" s="51">
        <v>33.86</v>
      </c>
      <c r="F238" s="51">
        <v>1.42</v>
      </c>
      <c r="G238" s="51">
        <v>1.42</v>
      </c>
    </row>
    <row r="239" spans="1:7">
      <c r="A239" s="83">
        <v>774</v>
      </c>
      <c r="B239" s="83">
        <v>2000056474380</v>
      </c>
      <c r="C239" s="46" t="s">
        <v>434</v>
      </c>
      <c r="D239" s="50">
        <v>0</v>
      </c>
      <c r="E239" s="51">
        <v>1.94</v>
      </c>
      <c r="F239" s="51">
        <v>1.84</v>
      </c>
      <c r="G239" s="51">
        <v>1.84</v>
      </c>
    </row>
    <row r="240" spans="1:7">
      <c r="A240" s="83" t="s">
        <v>435</v>
      </c>
      <c r="B240" s="83">
        <v>2000056631430</v>
      </c>
      <c r="C240" s="46" t="s">
        <v>437</v>
      </c>
      <c r="D240" s="50">
        <v>0</v>
      </c>
      <c r="E240" s="51">
        <v>1.94</v>
      </c>
      <c r="F240" s="51">
        <v>1.67</v>
      </c>
      <c r="G240" s="51">
        <v>1.67</v>
      </c>
    </row>
    <row r="241" spans="1:7">
      <c r="A241" s="83">
        <v>733</v>
      </c>
      <c r="B241" s="83">
        <v>2000056705135</v>
      </c>
      <c r="C241" s="46" t="s">
        <v>438</v>
      </c>
      <c r="D241" s="50">
        <v>0</v>
      </c>
      <c r="E241" s="51">
        <v>62.72</v>
      </c>
      <c r="F241" s="51">
        <v>1.8</v>
      </c>
      <c r="G241" s="51">
        <v>1.8</v>
      </c>
    </row>
    <row r="242" spans="1:7">
      <c r="A242" s="83">
        <v>775</v>
      </c>
      <c r="B242" s="83">
        <v>2000056366860</v>
      </c>
      <c r="C242" s="46" t="s">
        <v>439</v>
      </c>
      <c r="D242" s="50">
        <v>0</v>
      </c>
      <c r="E242" s="51">
        <v>13.22</v>
      </c>
      <c r="F242" s="51">
        <v>1.56</v>
      </c>
      <c r="G242" s="51">
        <v>1.56</v>
      </c>
    </row>
    <row r="243" spans="1:7" ht="26.4">
      <c r="A243" s="83" t="s">
        <v>440</v>
      </c>
      <c r="B243" s="83" t="s">
        <v>441</v>
      </c>
      <c r="C243" s="46" t="s">
        <v>442</v>
      </c>
      <c r="D243" s="50">
        <v>0.245</v>
      </c>
      <c r="E243" s="51">
        <v>18305.189999999999</v>
      </c>
      <c r="F243" s="51">
        <v>1.53</v>
      </c>
      <c r="G243" s="51">
        <v>1.53</v>
      </c>
    </row>
    <row r="244" spans="1:7">
      <c r="A244" s="83">
        <v>776</v>
      </c>
      <c r="B244" s="83">
        <v>2000056563570</v>
      </c>
      <c r="C244" s="46" t="s">
        <v>443</v>
      </c>
      <c r="D244" s="50">
        <v>0.79200000000000004</v>
      </c>
      <c r="E244" s="51">
        <v>41.89</v>
      </c>
      <c r="F244" s="51">
        <v>0.88</v>
      </c>
      <c r="G244" s="51">
        <v>0.88</v>
      </c>
    </row>
    <row r="245" spans="1:7">
      <c r="A245" s="83" t="s">
        <v>444</v>
      </c>
      <c r="B245" s="83">
        <v>2000056866037</v>
      </c>
      <c r="C245" s="46" t="s">
        <v>446</v>
      </c>
      <c r="D245" s="50">
        <v>0.60599999999999998</v>
      </c>
      <c r="E245" s="51">
        <v>18.309999999999999</v>
      </c>
      <c r="F245" s="51">
        <v>0.93</v>
      </c>
      <c r="G245" s="51">
        <v>0.93</v>
      </c>
    </row>
    <row r="246" spans="1:7">
      <c r="A246" s="83" t="s">
        <v>447</v>
      </c>
      <c r="B246" s="83">
        <v>2000056848135</v>
      </c>
      <c r="C246" s="46" t="s">
        <v>449</v>
      </c>
      <c r="D246" s="50">
        <v>0</v>
      </c>
      <c r="E246" s="51">
        <v>6.28</v>
      </c>
      <c r="F246" s="51">
        <v>1.77</v>
      </c>
      <c r="G246" s="51">
        <v>1.77</v>
      </c>
    </row>
    <row r="247" spans="1:7">
      <c r="A247" s="83" t="s">
        <v>450</v>
      </c>
      <c r="B247" s="83">
        <v>2000056774592</v>
      </c>
      <c r="C247" s="46" t="s">
        <v>452</v>
      </c>
      <c r="D247" s="50">
        <v>0.224</v>
      </c>
      <c r="E247" s="51">
        <v>7.99</v>
      </c>
      <c r="F247" s="51">
        <v>0.96</v>
      </c>
      <c r="G247" s="51">
        <v>0.96</v>
      </c>
    </row>
    <row r="248" spans="1:7">
      <c r="A248" s="83" t="s">
        <v>453</v>
      </c>
      <c r="B248" s="83">
        <v>2000056647928</v>
      </c>
      <c r="C248" s="46" t="s">
        <v>455</v>
      </c>
      <c r="D248" s="50">
        <v>0</v>
      </c>
      <c r="E248" s="51">
        <v>2.48</v>
      </c>
      <c r="F248" s="51">
        <v>1.81</v>
      </c>
      <c r="G248" s="51">
        <v>1.81</v>
      </c>
    </row>
    <row r="249" spans="1:7">
      <c r="A249" s="83" t="s">
        <v>456</v>
      </c>
      <c r="B249" s="83">
        <v>2000056456743</v>
      </c>
      <c r="C249" s="46" t="s">
        <v>458</v>
      </c>
      <c r="D249" s="50">
        <v>0</v>
      </c>
      <c r="E249" s="51">
        <v>35.36</v>
      </c>
      <c r="F249" s="51">
        <v>0.89</v>
      </c>
      <c r="G249" s="51">
        <v>0.89</v>
      </c>
    </row>
    <row r="250" spans="1:7">
      <c r="A250" s="83" t="s">
        <v>459</v>
      </c>
      <c r="B250" s="83">
        <v>2000056872183</v>
      </c>
      <c r="C250" s="46" t="s">
        <v>461</v>
      </c>
      <c r="D250" s="50">
        <v>0</v>
      </c>
      <c r="E250" s="51">
        <v>16.7</v>
      </c>
      <c r="F250" s="51">
        <v>1.22</v>
      </c>
      <c r="G250" s="51">
        <v>1.22</v>
      </c>
    </row>
    <row r="251" spans="1:7">
      <c r="A251" s="83" t="s">
        <v>1842</v>
      </c>
      <c r="B251" s="83">
        <v>2000060619240</v>
      </c>
      <c r="C251" s="46" t="s">
        <v>462</v>
      </c>
      <c r="D251" s="50">
        <v>0</v>
      </c>
      <c r="E251" s="51">
        <v>1.84</v>
      </c>
      <c r="F251" s="51">
        <v>0.85</v>
      </c>
      <c r="G251" s="51">
        <v>0.85</v>
      </c>
    </row>
    <row r="252" spans="1:7">
      <c r="A252" s="83">
        <v>838</v>
      </c>
      <c r="B252" s="83">
        <v>2000056479129</v>
      </c>
      <c r="C252" s="46" t="s">
        <v>463</v>
      </c>
      <c r="D252" s="50">
        <v>0</v>
      </c>
      <c r="E252" s="51">
        <v>61.25</v>
      </c>
      <c r="F252" s="51">
        <v>1.1000000000000001</v>
      </c>
      <c r="G252" s="51">
        <v>1.1000000000000001</v>
      </c>
    </row>
    <row r="253" spans="1:7">
      <c r="A253" s="83">
        <v>843</v>
      </c>
      <c r="B253" s="83">
        <v>2000056465942</v>
      </c>
      <c r="C253" s="46" t="s">
        <v>464</v>
      </c>
      <c r="D253" s="50">
        <v>0</v>
      </c>
      <c r="E253" s="51">
        <v>5.38</v>
      </c>
      <c r="F253" s="51">
        <v>1.2</v>
      </c>
      <c r="G253" s="51">
        <v>1.2</v>
      </c>
    </row>
    <row r="254" spans="1:7">
      <c r="A254" s="83">
        <v>871</v>
      </c>
      <c r="B254" s="83">
        <v>2000056504928</v>
      </c>
      <c r="C254" s="46" t="s">
        <v>465</v>
      </c>
      <c r="D254" s="50">
        <v>0</v>
      </c>
      <c r="E254" s="51">
        <v>9.49</v>
      </c>
      <c r="F254" s="51">
        <v>1.05</v>
      </c>
      <c r="G254" s="51">
        <v>1.05</v>
      </c>
    </row>
    <row r="255" spans="1:7">
      <c r="A255" s="83">
        <v>879</v>
      </c>
      <c r="B255" s="83">
        <v>2000056522323</v>
      </c>
      <c r="C255" s="46" t="s">
        <v>466</v>
      </c>
      <c r="D255" s="50">
        <v>0</v>
      </c>
      <c r="E255" s="51">
        <v>14.23</v>
      </c>
      <c r="F255" s="51">
        <v>1.36</v>
      </c>
      <c r="G255" s="51">
        <v>1.36</v>
      </c>
    </row>
    <row r="256" spans="1:7">
      <c r="A256" s="83">
        <v>887</v>
      </c>
      <c r="B256" s="83">
        <v>2000056527544</v>
      </c>
      <c r="C256" s="46" t="s">
        <v>467</v>
      </c>
      <c r="D256" s="50">
        <v>0.22700000000000001</v>
      </c>
      <c r="E256" s="51">
        <v>45.5</v>
      </c>
      <c r="F256" s="51">
        <v>2.76</v>
      </c>
      <c r="G256" s="51">
        <v>2.76</v>
      </c>
    </row>
    <row r="257" spans="1:7">
      <c r="A257" s="83">
        <v>900</v>
      </c>
      <c r="B257" s="83">
        <v>2000056873470</v>
      </c>
      <c r="C257" s="46" t="s">
        <v>468</v>
      </c>
      <c r="D257" s="50">
        <v>0.14299999999999999</v>
      </c>
      <c r="E257" s="51">
        <v>11.79</v>
      </c>
      <c r="F257" s="51">
        <v>0.86</v>
      </c>
      <c r="G257" s="51">
        <v>0.86</v>
      </c>
    </row>
    <row r="258" spans="1:7">
      <c r="A258" s="83" t="s">
        <v>469</v>
      </c>
      <c r="B258" s="83">
        <v>2000056873512</v>
      </c>
      <c r="C258" s="46" t="s">
        <v>471</v>
      </c>
      <c r="D258" s="50">
        <v>0.78400000000000003</v>
      </c>
      <c r="E258" s="51">
        <v>31.92</v>
      </c>
      <c r="F258" s="51">
        <v>1.51</v>
      </c>
      <c r="G258" s="51">
        <v>1.51</v>
      </c>
    </row>
    <row r="259" spans="1:7">
      <c r="A259" s="83" t="s">
        <v>472</v>
      </c>
      <c r="B259" s="83">
        <v>2000056644670</v>
      </c>
      <c r="C259" s="46" t="s">
        <v>474</v>
      </c>
      <c r="D259" s="50">
        <v>0</v>
      </c>
      <c r="E259" s="51">
        <v>4.1500000000000004</v>
      </c>
      <c r="F259" s="51">
        <v>1.38</v>
      </c>
      <c r="G259" s="51">
        <v>1.38</v>
      </c>
    </row>
    <row r="260" spans="1:7">
      <c r="A260" s="83" t="s">
        <v>475</v>
      </c>
      <c r="B260" s="83">
        <v>2000056774788</v>
      </c>
      <c r="C260" s="46" t="s">
        <v>477</v>
      </c>
      <c r="D260" s="50">
        <v>0</v>
      </c>
      <c r="E260" s="51">
        <v>9.6300000000000008</v>
      </c>
      <c r="F260" s="51">
        <v>1.81</v>
      </c>
      <c r="G260" s="51">
        <v>1.81</v>
      </c>
    </row>
    <row r="261" spans="1:7">
      <c r="A261" s="83" t="s">
        <v>1844</v>
      </c>
      <c r="B261" s="83">
        <v>2000060268250</v>
      </c>
      <c r="C261" s="46" t="s">
        <v>478</v>
      </c>
      <c r="D261" s="50">
        <v>0</v>
      </c>
      <c r="E261" s="51">
        <v>146.59</v>
      </c>
      <c r="F261" s="51">
        <v>1.3</v>
      </c>
      <c r="G261" s="51">
        <v>1.3</v>
      </c>
    </row>
    <row r="262" spans="1:7">
      <c r="A262" s="83" t="s">
        <v>479</v>
      </c>
      <c r="B262" s="83">
        <v>2000057382881</v>
      </c>
      <c r="C262" s="46" t="s">
        <v>481</v>
      </c>
      <c r="D262" s="50">
        <v>0</v>
      </c>
      <c r="E262" s="51">
        <v>4.21</v>
      </c>
      <c r="F262" s="51">
        <v>2.4</v>
      </c>
      <c r="G262" s="51">
        <v>2.4</v>
      </c>
    </row>
    <row r="263" spans="1:7">
      <c r="A263" s="83" t="s">
        <v>482</v>
      </c>
      <c r="B263" s="83">
        <v>2000057829816</v>
      </c>
      <c r="C263" s="46" t="s">
        <v>484</v>
      </c>
      <c r="D263" s="50">
        <v>0</v>
      </c>
      <c r="E263" s="51">
        <v>60.29</v>
      </c>
      <c r="F263" s="51">
        <v>2.04</v>
      </c>
      <c r="G263" s="51">
        <v>2.04</v>
      </c>
    </row>
    <row r="264" spans="1:7">
      <c r="A264" s="83">
        <v>7372</v>
      </c>
      <c r="B264" s="83">
        <v>7372</v>
      </c>
      <c r="C264" s="46" t="s">
        <v>485</v>
      </c>
      <c r="D264" s="50">
        <v>0</v>
      </c>
      <c r="E264" s="51">
        <v>35.26</v>
      </c>
      <c r="F264" s="51">
        <v>1.0900000000000001</v>
      </c>
      <c r="G264" s="51">
        <v>1.0900000000000001</v>
      </c>
    </row>
    <row r="265" spans="1:7">
      <c r="A265" s="83" t="s">
        <v>486</v>
      </c>
      <c r="B265" s="83">
        <v>2000056721085</v>
      </c>
      <c r="C265" s="46" t="s">
        <v>488</v>
      </c>
      <c r="D265" s="50">
        <v>0</v>
      </c>
      <c r="E265" s="51">
        <v>15.93</v>
      </c>
      <c r="F265" s="51">
        <v>1.05</v>
      </c>
      <c r="G265" s="51">
        <v>1.05</v>
      </c>
    </row>
    <row r="266" spans="1:7">
      <c r="A266" s="83" t="s">
        <v>489</v>
      </c>
      <c r="B266" s="83">
        <v>2000056873489</v>
      </c>
      <c r="C266" s="46" t="s">
        <v>491</v>
      </c>
      <c r="D266" s="50">
        <v>0.14299999999999999</v>
      </c>
      <c r="E266" s="51">
        <v>95.49</v>
      </c>
      <c r="F266" s="51">
        <v>0.86</v>
      </c>
      <c r="G266" s="51">
        <v>0.86</v>
      </c>
    </row>
    <row r="267" spans="1:7">
      <c r="A267" s="83" t="s">
        <v>492</v>
      </c>
      <c r="B267" s="83">
        <v>2000056970234</v>
      </c>
      <c r="C267" s="46" t="s">
        <v>494</v>
      </c>
      <c r="D267" s="50">
        <v>1.2230000000000001</v>
      </c>
      <c r="E267" s="51">
        <v>16.489999999999998</v>
      </c>
      <c r="F267" s="51">
        <v>1.06</v>
      </c>
      <c r="G267" s="51">
        <v>1.06</v>
      </c>
    </row>
    <row r="268" spans="1:7">
      <c r="A268" s="83" t="s">
        <v>1846</v>
      </c>
      <c r="B268" s="83">
        <v>2000060440639</v>
      </c>
      <c r="C268" s="46" t="s">
        <v>495</v>
      </c>
      <c r="D268" s="50">
        <v>0</v>
      </c>
      <c r="E268" s="51">
        <v>5616.36</v>
      </c>
      <c r="F268" s="51">
        <v>1.1599999999999999</v>
      </c>
      <c r="G268" s="51">
        <v>1.1599999999999999</v>
      </c>
    </row>
    <row r="269" spans="1:7">
      <c r="A269" s="83">
        <v>7459</v>
      </c>
      <c r="B269" s="83">
        <v>7459</v>
      </c>
      <c r="C269" s="46" t="s">
        <v>496</v>
      </c>
      <c r="D269" s="50">
        <v>0</v>
      </c>
      <c r="E269" s="51">
        <v>437.4</v>
      </c>
      <c r="F269" s="51">
        <v>0.86</v>
      </c>
      <c r="G269" s="51">
        <v>0.86</v>
      </c>
    </row>
    <row r="270" spans="1:7">
      <c r="A270" s="83" t="s">
        <v>497</v>
      </c>
      <c r="B270" s="83">
        <v>2000056879230</v>
      </c>
      <c r="C270" s="46" t="s">
        <v>499</v>
      </c>
      <c r="D270" s="50">
        <v>0</v>
      </c>
      <c r="E270" s="51">
        <v>2.4700000000000002</v>
      </c>
      <c r="F270" s="51">
        <v>1.81</v>
      </c>
      <c r="G270" s="51">
        <v>1.81</v>
      </c>
    </row>
    <row r="271" spans="1:7">
      <c r="A271" s="83" t="s">
        <v>500</v>
      </c>
      <c r="B271" s="83">
        <v>2000056873521</v>
      </c>
      <c r="C271" s="46" t="s">
        <v>502</v>
      </c>
      <c r="D271" s="50">
        <v>0.76600000000000001</v>
      </c>
      <c r="E271" s="51">
        <v>163.41999999999999</v>
      </c>
      <c r="F271" s="51">
        <v>1.4</v>
      </c>
      <c r="G271" s="51">
        <v>1.4</v>
      </c>
    </row>
    <row r="272" spans="1:7">
      <c r="A272" s="83" t="s">
        <v>503</v>
      </c>
      <c r="B272" s="83">
        <v>2000057162785</v>
      </c>
      <c r="C272" s="46" t="s">
        <v>505</v>
      </c>
      <c r="D272" s="50">
        <v>0.22800000000000001</v>
      </c>
      <c r="E272" s="51">
        <v>302.2</v>
      </c>
      <c r="F272" s="51">
        <v>1.1200000000000001</v>
      </c>
      <c r="G272" s="51">
        <v>1.1200000000000001</v>
      </c>
    </row>
    <row r="273" spans="1:7">
      <c r="A273" s="83">
        <v>7615</v>
      </c>
      <c r="B273" s="83">
        <v>7615</v>
      </c>
      <c r="C273" s="46" t="s">
        <v>506</v>
      </c>
      <c r="D273" s="50">
        <v>0</v>
      </c>
      <c r="E273" s="51">
        <v>394.6</v>
      </c>
      <c r="F273" s="51">
        <v>1.42</v>
      </c>
      <c r="G273" s="51">
        <v>1.42</v>
      </c>
    </row>
    <row r="274" spans="1:7">
      <c r="A274" s="83">
        <v>821</v>
      </c>
      <c r="B274" s="83">
        <v>2000057983865</v>
      </c>
      <c r="C274" s="46" t="s">
        <v>508</v>
      </c>
      <c r="D274" s="50">
        <v>0</v>
      </c>
      <c r="E274" s="51">
        <v>978.72</v>
      </c>
      <c r="F274" s="51">
        <v>0.78</v>
      </c>
      <c r="G274" s="51">
        <v>0.78</v>
      </c>
    </row>
    <row r="275" spans="1:7">
      <c r="A275" s="83">
        <v>7515</v>
      </c>
      <c r="B275" s="83">
        <v>7515</v>
      </c>
      <c r="C275" s="46" t="s">
        <v>509</v>
      </c>
      <c r="D275" s="50">
        <v>0.872</v>
      </c>
      <c r="E275" s="51">
        <v>680.2</v>
      </c>
      <c r="F275" s="51">
        <v>1.43</v>
      </c>
      <c r="G275" s="51">
        <v>1.43</v>
      </c>
    </row>
    <row r="276" spans="1:7">
      <c r="A276" s="83" t="s">
        <v>510</v>
      </c>
      <c r="B276" s="83">
        <v>2000057082465</v>
      </c>
      <c r="C276" s="46" t="s">
        <v>512</v>
      </c>
      <c r="D276" s="50">
        <v>0</v>
      </c>
      <c r="E276" s="51">
        <v>153.68</v>
      </c>
      <c r="F276" s="51">
        <v>0.88</v>
      </c>
      <c r="G276" s="51">
        <v>0.88</v>
      </c>
    </row>
    <row r="277" spans="1:7">
      <c r="A277" s="83">
        <v>7527</v>
      </c>
      <c r="B277" s="83">
        <v>7527</v>
      </c>
      <c r="C277" s="46" t="s">
        <v>513</v>
      </c>
      <c r="D277" s="50">
        <v>0</v>
      </c>
      <c r="E277" s="51">
        <v>757.36</v>
      </c>
      <c r="F277" s="51">
        <v>1.03</v>
      </c>
      <c r="G277" s="51">
        <v>1.03</v>
      </c>
    </row>
    <row r="278" spans="1:7">
      <c r="A278" s="83" t="s">
        <v>514</v>
      </c>
      <c r="B278" s="83">
        <v>2000057173796</v>
      </c>
      <c r="C278" s="46" t="s">
        <v>516</v>
      </c>
      <c r="D278" s="50">
        <v>0.22600000000000001</v>
      </c>
      <c r="E278" s="51">
        <v>3</v>
      </c>
      <c r="F278" s="51">
        <v>2.4</v>
      </c>
      <c r="G278" s="51">
        <v>2.4</v>
      </c>
    </row>
    <row r="279" spans="1:7">
      <c r="A279" s="83">
        <v>897</v>
      </c>
      <c r="B279" s="83" t="s">
        <v>292</v>
      </c>
      <c r="C279" s="46" t="s">
        <v>517</v>
      </c>
      <c r="D279" s="50">
        <v>0</v>
      </c>
      <c r="E279" s="51">
        <v>411.91</v>
      </c>
      <c r="F279" s="51">
        <v>0.93</v>
      </c>
      <c r="G279" s="51">
        <v>0.93</v>
      </c>
    </row>
    <row r="280" spans="1:7">
      <c r="A280" s="83" t="s">
        <v>1918</v>
      </c>
      <c r="B280" s="83" t="s">
        <v>292</v>
      </c>
      <c r="C280" s="46" t="s">
        <v>518</v>
      </c>
      <c r="D280" s="50">
        <v>0</v>
      </c>
      <c r="E280" s="51">
        <v>2366.5</v>
      </c>
      <c r="F280" s="51">
        <v>0.74</v>
      </c>
      <c r="G280" s="51">
        <v>0.74</v>
      </c>
    </row>
    <row r="281" spans="1:7">
      <c r="A281" s="83">
        <v>897</v>
      </c>
      <c r="B281" s="83"/>
      <c r="C281" s="46" t="s">
        <v>519</v>
      </c>
      <c r="D281" s="50">
        <v>0.89300000000000002</v>
      </c>
      <c r="E281" s="51">
        <v>18060.46</v>
      </c>
      <c r="F281" s="51">
        <v>4.71</v>
      </c>
      <c r="G281" s="51">
        <v>4.71</v>
      </c>
    </row>
    <row r="282" spans="1:7" ht="26.4">
      <c r="A282" s="83">
        <v>745</v>
      </c>
      <c r="B282" s="83" t="s">
        <v>520</v>
      </c>
      <c r="C282" s="46" t="s">
        <v>521</v>
      </c>
      <c r="D282" s="50">
        <v>0.223</v>
      </c>
      <c r="E282" s="51">
        <v>80734.63</v>
      </c>
      <c r="F282" s="51">
        <v>1.64</v>
      </c>
      <c r="G282" s="51">
        <v>1.64</v>
      </c>
    </row>
    <row r="283" spans="1:7">
      <c r="A283" s="83" t="s">
        <v>522</v>
      </c>
      <c r="B283" s="83">
        <v>2000057337337</v>
      </c>
      <c r="C283" s="46" t="s">
        <v>523</v>
      </c>
      <c r="D283" s="50">
        <v>0</v>
      </c>
      <c r="E283" s="51">
        <v>91991.38</v>
      </c>
      <c r="F283" s="51">
        <v>1.36</v>
      </c>
      <c r="G283" s="51">
        <v>1.36</v>
      </c>
    </row>
    <row r="284" spans="1:7">
      <c r="A284" s="83">
        <v>897</v>
      </c>
      <c r="B284" s="83" t="s">
        <v>292</v>
      </c>
      <c r="C284" s="46" t="s">
        <v>524</v>
      </c>
      <c r="D284" s="50">
        <v>0.38</v>
      </c>
      <c r="E284" s="51">
        <v>65892.13</v>
      </c>
      <c r="F284" s="51">
        <v>0.65</v>
      </c>
      <c r="G284" s="51">
        <v>0.65</v>
      </c>
    </row>
    <row r="285" spans="1:7">
      <c r="A285" s="83">
        <v>897</v>
      </c>
      <c r="B285" s="83" t="s">
        <v>292</v>
      </c>
      <c r="C285" s="46" t="s">
        <v>525</v>
      </c>
      <c r="D285" s="50">
        <v>0</v>
      </c>
      <c r="E285" s="51">
        <v>66581.39</v>
      </c>
      <c r="F285" s="51">
        <v>1.26</v>
      </c>
      <c r="G285" s="51">
        <v>1.26</v>
      </c>
    </row>
    <row r="286" spans="1:7">
      <c r="A286" s="83">
        <v>828</v>
      </c>
      <c r="B286" s="83">
        <v>2000057906648</v>
      </c>
      <c r="C286" s="46" t="s">
        <v>527</v>
      </c>
      <c r="D286" s="50">
        <v>0.61499999999999999</v>
      </c>
      <c r="E286" s="51">
        <v>2.0699999999999998</v>
      </c>
      <c r="F286" s="51">
        <v>1.75</v>
      </c>
      <c r="G286" s="51">
        <v>1.75</v>
      </c>
    </row>
    <row r="287" spans="1:7">
      <c r="A287" s="83" t="s">
        <v>528</v>
      </c>
      <c r="B287" s="83">
        <v>2000060019376</v>
      </c>
      <c r="C287" s="46" t="s">
        <v>529</v>
      </c>
      <c r="D287" s="50">
        <v>0</v>
      </c>
      <c r="E287" s="51">
        <v>1259.76</v>
      </c>
      <c r="F287" s="51">
        <v>0.98</v>
      </c>
      <c r="G287" s="51">
        <v>0.98</v>
      </c>
    </row>
    <row r="288" spans="1:7">
      <c r="A288" s="83" t="s">
        <v>1848</v>
      </c>
      <c r="B288" s="83">
        <v>2000060556184</v>
      </c>
      <c r="C288" s="46" t="s">
        <v>530</v>
      </c>
      <c r="D288" s="50">
        <v>0.20799999999999999</v>
      </c>
      <c r="E288" s="51">
        <v>5.17</v>
      </c>
      <c r="F288" s="51">
        <v>1.45</v>
      </c>
      <c r="G288" s="51">
        <v>1.45</v>
      </c>
    </row>
    <row r="289" spans="1:7">
      <c r="A289" s="83">
        <v>739</v>
      </c>
      <c r="B289" s="83" t="s">
        <v>292</v>
      </c>
      <c r="C289" s="46" t="s">
        <v>531</v>
      </c>
      <c r="D289" s="50">
        <v>0</v>
      </c>
      <c r="E289" s="51">
        <v>92304.94</v>
      </c>
      <c r="F289" s="51">
        <v>4.57</v>
      </c>
      <c r="G289" s="51">
        <v>4.57</v>
      </c>
    </row>
    <row r="290" spans="1:7">
      <c r="A290" s="83" t="s">
        <v>1850</v>
      </c>
      <c r="B290" s="83">
        <v>2000060720482</v>
      </c>
      <c r="C290" s="46" t="s">
        <v>532</v>
      </c>
      <c r="D290" s="50">
        <v>0</v>
      </c>
      <c r="E290" s="51">
        <v>1822.55</v>
      </c>
      <c r="F290" s="51">
        <v>1.39</v>
      </c>
      <c r="G290" s="51">
        <v>1.39</v>
      </c>
    </row>
    <row r="291" spans="1:7">
      <c r="A291" s="83" t="s">
        <v>1852</v>
      </c>
      <c r="B291" s="83">
        <v>2000060526677</v>
      </c>
      <c r="C291" s="46" t="s">
        <v>533</v>
      </c>
      <c r="D291" s="50">
        <v>0.61299999999999999</v>
      </c>
      <c r="E291" s="51">
        <v>11.46</v>
      </c>
      <c r="F291" s="51">
        <v>1.45</v>
      </c>
      <c r="G291" s="51">
        <v>1.45</v>
      </c>
    </row>
    <row r="292" spans="1:7" ht="52.8">
      <c r="A292" s="83" t="s">
        <v>534</v>
      </c>
      <c r="B292" s="83" t="s">
        <v>535</v>
      </c>
      <c r="C292" s="46" t="s">
        <v>536</v>
      </c>
      <c r="D292" s="50">
        <v>0</v>
      </c>
      <c r="E292" s="51">
        <v>91833.87</v>
      </c>
      <c r="F292" s="51">
        <v>1.73</v>
      </c>
      <c r="G292" s="51">
        <v>1.73</v>
      </c>
    </row>
    <row r="293" spans="1:7">
      <c r="A293" s="83" t="s">
        <v>1855</v>
      </c>
      <c r="B293" s="83"/>
      <c r="C293" s="46" t="s">
        <v>537</v>
      </c>
      <c r="D293" s="50">
        <v>0</v>
      </c>
      <c r="E293" s="51">
        <v>40.479999999999997</v>
      </c>
      <c r="F293" s="51">
        <v>1.54</v>
      </c>
      <c r="G293" s="51">
        <v>1.54</v>
      </c>
    </row>
    <row r="294" spans="1:7">
      <c r="A294" s="83">
        <v>739</v>
      </c>
      <c r="B294" s="83"/>
      <c r="C294" s="46" t="s">
        <v>538</v>
      </c>
      <c r="D294" s="50">
        <v>1.484</v>
      </c>
      <c r="E294" s="51">
        <v>6247.04</v>
      </c>
      <c r="F294" s="51">
        <v>2.86</v>
      </c>
      <c r="G294" s="51">
        <v>2.86</v>
      </c>
    </row>
    <row r="295" spans="1:7">
      <c r="A295" s="83">
        <v>739</v>
      </c>
      <c r="B295" s="83"/>
      <c r="C295" s="46" t="s">
        <v>539</v>
      </c>
      <c r="D295" s="50">
        <v>0</v>
      </c>
      <c r="E295" s="51">
        <v>6833.29</v>
      </c>
      <c r="F295" s="51">
        <v>3.54</v>
      </c>
      <c r="G295" s="51">
        <v>3.54</v>
      </c>
    </row>
    <row r="296" spans="1:7">
      <c r="A296" s="83">
        <v>770</v>
      </c>
      <c r="B296" s="83">
        <v>2000057985393</v>
      </c>
      <c r="C296" s="46" t="s">
        <v>540</v>
      </c>
      <c r="D296" s="50">
        <v>0</v>
      </c>
      <c r="E296" s="51">
        <v>950.27</v>
      </c>
      <c r="F296" s="51">
        <v>0.88</v>
      </c>
      <c r="G296" s="51">
        <v>0.88</v>
      </c>
    </row>
    <row r="297" spans="1:7">
      <c r="A297" s="83">
        <v>822</v>
      </c>
      <c r="B297" s="83">
        <v>2000060051333</v>
      </c>
      <c r="C297" s="46" t="s">
        <v>542</v>
      </c>
      <c r="D297" s="50">
        <v>0</v>
      </c>
      <c r="E297" s="51">
        <v>1078.9000000000001</v>
      </c>
      <c r="F297" s="51">
        <v>0.88</v>
      </c>
      <c r="G297" s="51">
        <v>0.88</v>
      </c>
    </row>
    <row r="298" spans="1:7" ht="26.4">
      <c r="A298" s="83" t="s">
        <v>543</v>
      </c>
      <c r="B298" s="83" t="s">
        <v>544</v>
      </c>
      <c r="C298" s="46" t="s">
        <v>545</v>
      </c>
      <c r="D298" s="50">
        <v>1.52</v>
      </c>
      <c r="E298" s="51">
        <v>12616.69</v>
      </c>
      <c r="F298" s="51">
        <v>0.91</v>
      </c>
      <c r="G298" s="51">
        <v>0.91</v>
      </c>
    </row>
    <row r="299" spans="1:7">
      <c r="A299" s="83" t="s">
        <v>546</v>
      </c>
      <c r="B299" s="83">
        <v>2000060085722</v>
      </c>
      <c r="C299" s="46" t="s">
        <v>548</v>
      </c>
      <c r="D299" s="50">
        <v>0</v>
      </c>
      <c r="E299" s="51">
        <v>1774.49</v>
      </c>
      <c r="F299" s="51">
        <v>0.87</v>
      </c>
      <c r="G299" s="51">
        <v>0.87</v>
      </c>
    </row>
    <row r="300" spans="1:7">
      <c r="A300" s="83" t="s">
        <v>549</v>
      </c>
      <c r="B300" s="83">
        <v>2000056872582</v>
      </c>
      <c r="C300" s="46" t="s">
        <v>551</v>
      </c>
      <c r="D300" s="50">
        <v>0</v>
      </c>
      <c r="E300" s="51">
        <v>2.29</v>
      </c>
      <c r="F300" s="51">
        <v>1.95</v>
      </c>
      <c r="G300" s="51">
        <v>1.95</v>
      </c>
    </row>
    <row r="301" spans="1:7">
      <c r="A301" s="83" t="s">
        <v>552</v>
      </c>
      <c r="B301" s="83">
        <v>2000060045056</v>
      </c>
      <c r="C301" s="46" t="s">
        <v>554</v>
      </c>
      <c r="D301" s="50">
        <v>0</v>
      </c>
      <c r="E301" s="51">
        <v>2.29</v>
      </c>
      <c r="F301" s="51">
        <v>0.86</v>
      </c>
      <c r="G301" s="51">
        <v>0.86</v>
      </c>
    </row>
    <row r="302" spans="1:7">
      <c r="A302" s="83">
        <v>899</v>
      </c>
      <c r="B302" s="83"/>
      <c r="C302" s="46" t="s">
        <v>555</v>
      </c>
      <c r="D302" s="50">
        <v>0</v>
      </c>
      <c r="E302" s="51">
        <v>71861.41</v>
      </c>
      <c r="F302" s="51">
        <v>1.82</v>
      </c>
      <c r="G302" s="51">
        <v>1.82</v>
      </c>
    </row>
    <row r="303" spans="1:7">
      <c r="A303" s="83">
        <v>897</v>
      </c>
      <c r="B303" s="83"/>
      <c r="C303" s="46" t="s">
        <v>556</v>
      </c>
      <c r="D303" s="50">
        <v>0</v>
      </c>
      <c r="E303" s="51">
        <v>45.61</v>
      </c>
      <c r="F303" s="51">
        <v>2.2000000000000002</v>
      </c>
      <c r="G303" s="51">
        <v>2.2000000000000002</v>
      </c>
    </row>
    <row r="304" spans="1:7">
      <c r="A304" s="83" t="s">
        <v>557</v>
      </c>
      <c r="B304" s="83">
        <v>2000060144110</v>
      </c>
      <c r="C304" s="46" t="s">
        <v>558</v>
      </c>
      <c r="D304" s="50">
        <v>0</v>
      </c>
      <c r="E304" s="51">
        <v>0.86</v>
      </c>
      <c r="F304" s="51">
        <v>2.58</v>
      </c>
      <c r="G304" s="51">
        <v>2.58</v>
      </c>
    </row>
    <row r="305" spans="1:7">
      <c r="A305" s="83">
        <v>869</v>
      </c>
      <c r="B305" s="83">
        <v>2000060138082</v>
      </c>
      <c r="C305" s="46" t="s">
        <v>560</v>
      </c>
      <c r="D305" s="50">
        <v>0</v>
      </c>
      <c r="E305" s="51">
        <v>7780.9</v>
      </c>
      <c r="F305" s="51">
        <v>0.86</v>
      </c>
      <c r="G305" s="51">
        <v>0.86</v>
      </c>
    </row>
    <row r="306" spans="1:7">
      <c r="A306" s="83" t="s">
        <v>561</v>
      </c>
      <c r="B306" s="83">
        <v>2000060129343</v>
      </c>
      <c r="C306" s="46" t="s">
        <v>563</v>
      </c>
      <c r="D306" s="50">
        <v>0.82299999999999995</v>
      </c>
      <c r="E306" s="51">
        <v>10.25</v>
      </c>
      <c r="F306" s="51">
        <v>1.34</v>
      </c>
      <c r="G306" s="51">
        <v>1.34</v>
      </c>
    </row>
    <row r="307" spans="1:7">
      <c r="A307" s="83" t="s">
        <v>564</v>
      </c>
      <c r="B307" s="83">
        <v>2000060127114</v>
      </c>
      <c r="C307" s="46" t="s">
        <v>566</v>
      </c>
      <c r="D307" s="50">
        <v>0</v>
      </c>
      <c r="E307" s="51">
        <v>311.83</v>
      </c>
      <c r="F307" s="51">
        <v>0.99</v>
      </c>
      <c r="G307" s="51">
        <v>0.99</v>
      </c>
    </row>
    <row r="308" spans="1:7">
      <c r="A308" s="83" t="s">
        <v>1857</v>
      </c>
      <c r="B308" s="83">
        <v>2000060253227</v>
      </c>
      <c r="C308" s="46" t="s">
        <v>567</v>
      </c>
      <c r="D308" s="50">
        <v>0</v>
      </c>
      <c r="E308" s="51">
        <v>432.53</v>
      </c>
      <c r="F308" s="51">
        <v>1.05</v>
      </c>
      <c r="G308" s="51">
        <v>1.05</v>
      </c>
    </row>
    <row r="309" spans="1:7">
      <c r="A309" s="83">
        <v>7529</v>
      </c>
      <c r="B309" s="83">
        <v>7529</v>
      </c>
      <c r="C309" s="46" t="s">
        <v>568</v>
      </c>
      <c r="D309" s="50">
        <v>0</v>
      </c>
      <c r="E309" s="51">
        <v>3223.41</v>
      </c>
      <c r="F309" s="51">
        <v>0.9</v>
      </c>
      <c r="G309" s="51">
        <v>0.9</v>
      </c>
    </row>
    <row r="310" spans="1:7">
      <c r="A310" s="83" t="s">
        <v>1859</v>
      </c>
      <c r="B310" s="83">
        <v>2000060330778</v>
      </c>
      <c r="C310" s="46" t="s">
        <v>569</v>
      </c>
      <c r="D310" s="50">
        <v>1.1539999999999999</v>
      </c>
      <c r="E310" s="51">
        <v>51.2</v>
      </c>
      <c r="F310" s="51">
        <v>1.1499999999999999</v>
      </c>
      <c r="G310" s="51">
        <v>1.1499999999999999</v>
      </c>
    </row>
    <row r="311" spans="1:7">
      <c r="A311" s="83">
        <v>897</v>
      </c>
      <c r="B311" s="83"/>
      <c r="C311" s="46" t="s">
        <v>570</v>
      </c>
      <c r="D311" s="50">
        <v>0</v>
      </c>
      <c r="E311" s="51">
        <v>311.95</v>
      </c>
      <c r="F311" s="51">
        <v>0.98</v>
      </c>
      <c r="G311" s="51">
        <v>0.98</v>
      </c>
    </row>
    <row r="312" spans="1:7">
      <c r="A312" s="83" t="s">
        <v>1861</v>
      </c>
      <c r="B312" s="83"/>
      <c r="C312" s="46" t="s">
        <v>571</v>
      </c>
      <c r="D312" s="50">
        <v>0</v>
      </c>
      <c r="E312" s="51">
        <v>18770.73</v>
      </c>
      <c r="F312" s="51">
        <v>1.97</v>
      </c>
      <c r="G312" s="51">
        <v>1.97</v>
      </c>
    </row>
    <row r="313" spans="1:7">
      <c r="A313" s="83" t="s">
        <v>1862</v>
      </c>
      <c r="B313" s="83">
        <v>2000060125845</v>
      </c>
      <c r="C313" s="46" t="s">
        <v>572</v>
      </c>
      <c r="D313" s="50">
        <v>0</v>
      </c>
      <c r="E313" s="51">
        <v>45.35</v>
      </c>
      <c r="F313" s="51">
        <v>0.89</v>
      </c>
      <c r="G313" s="51">
        <v>0.89</v>
      </c>
    </row>
    <row r="314" spans="1:7">
      <c r="A314" s="83">
        <v>842</v>
      </c>
      <c r="B314" s="83">
        <v>2000060129325</v>
      </c>
      <c r="C314" s="46" t="s">
        <v>573</v>
      </c>
      <c r="D314" s="50">
        <v>0</v>
      </c>
      <c r="E314" s="51">
        <v>978.72</v>
      </c>
      <c r="F314" s="51">
        <v>0.38</v>
      </c>
      <c r="G314" s="51">
        <v>0.38</v>
      </c>
    </row>
    <row r="315" spans="1:7">
      <c r="A315" s="83">
        <v>861</v>
      </c>
      <c r="B315" s="83">
        <v>2000060380148</v>
      </c>
      <c r="C315" s="46" t="s">
        <v>574</v>
      </c>
      <c r="D315" s="50">
        <v>0</v>
      </c>
      <c r="E315" s="51">
        <v>133.32</v>
      </c>
      <c r="F315" s="51">
        <v>3.15</v>
      </c>
      <c r="G315" s="51">
        <v>3.15</v>
      </c>
    </row>
    <row r="316" spans="1:7">
      <c r="A316" s="83">
        <v>861</v>
      </c>
      <c r="B316" s="83">
        <v>2000060380157</v>
      </c>
      <c r="C316" s="46" t="s">
        <v>575</v>
      </c>
      <c r="D316" s="50">
        <v>0</v>
      </c>
      <c r="E316" s="51">
        <v>133.32</v>
      </c>
      <c r="F316" s="51">
        <v>3.15</v>
      </c>
      <c r="G316" s="51">
        <v>3.15</v>
      </c>
    </row>
    <row r="317" spans="1:7">
      <c r="A317" s="83" t="s">
        <v>1864</v>
      </c>
      <c r="B317" s="83">
        <v>2000060633963</v>
      </c>
      <c r="C317" s="46" t="s">
        <v>576</v>
      </c>
      <c r="D317" s="50">
        <v>0.20499999999999999</v>
      </c>
      <c r="E317" s="51">
        <v>0.76</v>
      </c>
      <c r="F317" s="51">
        <v>1.03</v>
      </c>
      <c r="G317" s="51">
        <v>1.03</v>
      </c>
    </row>
    <row r="318" spans="1:7">
      <c r="A318" s="83" t="s">
        <v>1866</v>
      </c>
      <c r="B318" s="83">
        <v>2000060635232</v>
      </c>
      <c r="C318" s="46" t="s">
        <v>577</v>
      </c>
      <c r="D318" s="50">
        <v>0.85499999999999998</v>
      </c>
      <c r="E318" s="51">
        <v>35.909999999999997</v>
      </c>
      <c r="F318" s="51">
        <v>1.01</v>
      </c>
      <c r="G318" s="51">
        <v>1.01</v>
      </c>
    </row>
    <row r="319" spans="1:7">
      <c r="A319" s="83" t="s">
        <v>1868</v>
      </c>
      <c r="B319" s="83">
        <v>2000060637337</v>
      </c>
      <c r="C319" s="46" t="s">
        <v>578</v>
      </c>
      <c r="D319" s="50">
        <v>0.23699999999999999</v>
      </c>
      <c r="E319" s="51">
        <v>242.01</v>
      </c>
      <c r="F319" s="51">
        <v>1.01</v>
      </c>
      <c r="G319" s="51">
        <v>1.01</v>
      </c>
    </row>
    <row r="320" spans="1:7">
      <c r="A320" s="83">
        <v>739</v>
      </c>
      <c r="B320" s="83"/>
      <c r="C320" s="46" t="s">
        <v>579</v>
      </c>
      <c r="D320" s="50">
        <v>0.86899999999999999</v>
      </c>
      <c r="E320" s="51">
        <v>6945.19</v>
      </c>
      <c r="F320" s="51">
        <v>3.75</v>
      </c>
      <c r="G320" s="51">
        <v>3.75</v>
      </c>
    </row>
    <row r="321" spans="1:7">
      <c r="A321" s="83">
        <v>739</v>
      </c>
      <c r="B321" s="83"/>
      <c r="C321" s="46" t="s">
        <v>580</v>
      </c>
      <c r="D321" s="50">
        <v>1.2410000000000001</v>
      </c>
      <c r="E321" s="51">
        <v>6306.14</v>
      </c>
      <c r="F321" s="51">
        <v>1.9</v>
      </c>
      <c r="G321" s="51">
        <v>1.9</v>
      </c>
    </row>
    <row r="322" spans="1:7">
      <c r="A322" s="83" t="s">
        <v>1870</v>
      </c>
      <c r="B322" s="83"/>
      <c r="C322" s="46" t="s">
        <v>581</v>
      </c>
      <c r="D322" s="50">
        <v>0.17</v>
      </c>
      <c r="E322" s="51">
        <v>181.41</v>
      </c>
      <c r="F322" s="51">
        <v>0.89</v>
      </c>
      <c r="G322" s="51">
        <v>0.89</v>
      </c>
    </row>
    <row r="323" spans="1:7">
      <c r="A323" s="83">
        <v>739</v>
      </c>
      <c r="B323" s="83"/>
      <c r="C323" s="46" t="s">
        <v>583</v>
      </c>
      <c r="D323" s="50">
        <v>0.22700000000000001</v>
      </c>
      <c r="E323" s="51">
        <v>229.61</v>
      </c>
      <c r="F323" s="51">
        <v>1</v>
      </c>
      <c r="G323" s="51">
        <v>1</v>
      </c>
    </row>
    <row r="324" spans="1:7">
      <c r="A324" s="83" t="s">
        <v>1873</v>
      </c>
      <c r="B324" s="83"/>
      <c r="C324" s="46" t="s">
        <v>584</v>
      </c>
      <c r="D324" s="50">
        <v>0</v>
      </c>
      <c r="E324" s="51">
        <v>1955.03</v>
      </c>
      <c r="F324" s="51">
        <v>0.5</v>
      </c>
      <c r="G324" s="51">
        <v>0.5</v>
      </c>
    </row>
    <row r="325" spans="1:7">
      <c r="A325" s="83">
        <v>739</v>
      </c>
      <c r="B325" s="83"/>
      <c r="C325" s="46" t="s">
        <v>585</v>
      </c>
      <c r="D325" s="50">
        <v>1.2749999999999999</v>
      </c>
      <c r="E325" s="51">
        <v>6894.72</v>
      </c>
      <c r="F325" s="51">
        <v>1.59</v>
      </c>
      <c r="G325" s="51">
        <v>1.59</v>
      </c>
    </row>
    <row r="326" spans="1:7">
      <c r="A326" s="83">
        <v>739</v>
      </c>
      <c r="B326" s="83"/>
      <c r="C326" s="46" t="s">
        <v>586</v>
      </c>
      <c r="D326" s="50">
        <v>0.65</v>
      </c>
      <c r="E326" s="51">
        <v>916</v>
      </c>
      <c r="F326" s="51">
        <v>1.77</v>
      </c>
      <c r="G326" s="51">
        <v>1.77</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53"/>
  <sheetViews>
    <sheetView zoomScale="80" zoomScaleNormal="80" zoomScaleSheetLayoutView="100" workbookViewId="0">
      <selection activeCell="H2" sqref="H2"/>
    </sheetView>
  </sheetViews>
  <sheetFormatPr defaultColWidth="9.21875" defaultRowHeight="13.2"/>
  <cols>
    <col min="1" max="1" width="14.5546875" style="40" customWidth="1"/>
    <col min="2" max="2" width="20.44140625" style="40" customWidth="1"/>
    <col min="3" max="3" width="15.5546875" style="47" bestFit="1" customWidth="1"/>
    <col min="4" max="4" width="13.5546875" style="47" customWidth="1"/>
    <col min="5" max="5" width="14.5546875" style="48" customWidth="1"/>
    <col min="6" max="7" width="14.5546875" style="49" customWidth="1"/>
    <col min="8" max="8" width="15.5546875" style="40" customWidth="1"/>
    <col min="9" max="16384" width="9.21875" style="40"/>
  </cols>
  <sheetData>
    <row r="1" spans="1:14" ht="66.75" customHeight="1">
      <c r="A1" s="239" t="s">
        <v>587</v>
      </c>
      <c r="B1" s="239"/>
      <c r="C1" s="239"/>
      <c r="D1" s="239"/>
      <c r="E1" s="239"/>
      <c r="F1" s="239"/>
      <c r="G1" s="239"/>
    </row>
    <row r="2" spans="1:14" s="41" customFormat="1" ht="35.1" customHeight="1">
      <c r="A2" s="230" t="str">
        <f>Overview!B4&amp; " - Effective from "&amp;Overview!D4&amp;" - "&amp;Overview!E4&amp;" Designated EHV export charges"</f>
        <v>Southern Electric Power Distribution plc - Effective from 1 April 2026 - Final Designated EHV export charges</v>
      </c>
      <c r="B2" s="231"/>
      <c r="C2" s="231"/>
      <c r="D2" s="231"/>
      <c r="E2" s="231"/>
      <c r="F2" s="231"/>
      <c r="G2" s="232"/>
    </row>
    <row r="3" spans="1:14" s="72" customFormat="1" ht="17.399999999999999">
      <c r="A3" s="76"/>
      <c r="B3" s="76"/>
      <c r="C3" s="76"/>
      <c r="D3" s="77"/>
      <c r="E3" s="78"/>
      <c r="F3" s="78"/>
      <c r="G3" s="79"/>
      <c r="H3" s="71"/>
      <c r="I3" s="71"/>
      <c r="J3" s="71"/>
      <c r="K3" s="71"/>
      <c r="L3" s="71"/>
      <c r="M3" s="71"/>
      <c r="N3" s="71"/>
    </row>
    <row r="4" spans="1:14" ht="85.2" customHeight="1">
      <c r="A4" s="43" t="s">
        <v>152</v>
      </c>
      <c r="B4" s="42" t="s">
        <v>153</v>
      </c>
      <c r="C4" s="44" t="s">
        <v>154</v>
      </c>
      <c r="D4" s="45" t="s">
        <v>160</v>
      </c>
      <c r="E4" s="44" t="s">
        <v>161</v>
      </c>
      <c r="F4" s="44" t="s">
        <v>162</v>
      </c>
      <c r="G4" s="117" t="s">
        <v>163</v>
      </c>
    </row>
    <row r="5" spans="1:14" ht="12.75" customHeight="1">
      <c r="A5" s="83">
        <v>734</v>
      </c>
      <c r="B5" s="83">
        <v>2000050928900</v>
      </c>
      <c r="C5" s="46" t="s">
        <v>167</v>
      </c>
      <c r="D5" s="84">
        <v>0</v>
      </c>
      <c r="E5" s="184">
        <v>439.73</v>
      </c>
      <c r="F5" s="85">
        <v>0.05</v>
      </c>
      <c r="G5" s="85">
        <v>0.05</v>
      </c>
    </row>
    <row r="6" spans="1:14" ht="12.75" customHeight="1">
      <c r="A6" s="83">
        <v>736</v>
      </c>
      <c r="B6" s="83">
        <v>2000050932127</v>
      </c>
      <c r="C6" s="46" t="s">
        <v>168</v>
      </c>
      <c r="D6" s="84">
        <v>0</v>
      </c>
      <c r="E6" s="184">
        <v>704.56</v>
      </c>
      <c r="F6" s="85">
        <v>0.05</v>
      </c>
      <c r="G6" s="85">
        <v>0.05</v>
      </c>
    </row>
    <row r="7" spans="1:14" ht="12.75" customHeight="1">
      <c r="A7" s="83">
        <v>737</v>
      </c>
      <c r="B7" s="83">
        <v>2000050935800</v>
      </c>
      <c r="C7" s="46" t="s">
        <v>169</v>
      </c>
      <c r="D7" s="186">
        <v>-1.1839999999999999</v>
      </c>
      <c r="E7" s="185">
        <v>146.11000000000001</v>
      </c>
      <c r="F7" s="85">
        <v>0.05</v>
      </c>
      <c r="G7" s="85">
        <v>0.05</v>
      </c>
    </row>
    <row r="8" spans="1:14" ht="12.75" customHeight="1">
      <c r="A8" s="83">
        <v>749</v>
      </c>
      <c r="B8" s="83"/>
      <c r="C8" s="46" t="s">
        <v>171</v>
      </c>
      <c r="D8" s="84">
        <v>0</v>
      </c>
      <c r="E8" s="184">
        <v>87.74</v>
      </c>
      <c r="F8" s="85">
        <v>0.05</v>
      </c>
      <c r="G8" s="85">
        <v>0.05</v>
      </c>
    </row>
    <row r="9" spans="1:14" ht="12.75" customHeight="1">
      <c r="A9" s="83">
        <v>740</v>
      </c>
      <c r="B9" s="83" t="s">
        <v>173</v>
      </c>
      <c r="C9" s="46" t="s">
        <v>174</v>
      </c>
      <c r="D9" s="84">
        <v>0</v>
      </c>
      <c r="E9" s="184">
        <v>7046.86</v>
      </c>
      <c r="F9" s="85">
        <v>0.05</v>
      </c>
      <c r="G9" s="85">
        <v>0.05</v>
      </c>
    </row>
    <row r="10" spans="1:14" ht="12.75" customHeight="1">
      <c r="A10" s="83">
        <v>738</v>
      </c>
      <c r="B10" s="83">
        <v>2000051080338</v>
      </c>
      <c r="C10" s="46" t="s">
        <v>182</v>
      </c>
      <c r="D10" s="84">
        <v>0</v>
      </c>
      <c r="E10" s="184">
        <v>1841.26</v>
      </c>
      <c r="F10" s="85">
        <v>0.05</v>
      </c>
      <c r="G10" s="85">
        <v>0.05</v>
      </c>
    </row>
    <row r="11" spans="1:14" ht="12.75" customHeight="1">
      <c r="A11" s="83">
        <v>918</v>
      </c>
      <c r="B11" s="83">
        <v>2000027292534</v>
      </c>
      <c r="C11" s="46" t="s">
        <v>197</v>
      </c>
      <c r="D11" s="84">
        <v>0</v>
      </c>
      <c r="E11" s="184">
        <v>2734.66</v>
      </c>
      <c r="F11" s="85">
        <v>0.05</v>
      </c>
      <c r="G11" s="85">
        <v>0.05</v>
      </c>
    </row>
    <row r="12" spans="1:14" ht="12.75" customHeight="1">
      <c r="A12" s="83">
        <v>929</v>
      </c>
      <c r="B12" s="83">
        <v>2000054899591</v>
      </c>
      <c r="C12" s="46" t="s">
        <v>201</v>
      </c>
      <c r="D12" s="84">
        <v>0</v>
      </c>
      <c r="E12" s="184">
        <v>676.26</v>
      </c>
      <c r="F12" s="85">
        <v>0.05</v>
      </c>
      <c r="G12" s="85">
        <v>0.05</v>
      </c>
    </row>
    <row r="13" spans="1:14" ht="12.75" customHeight="1">
      <c r="A13" s="83">
        <v>924</v>
      </c>
      <c r="B13" s="83">
        <v>2000054397290</v>
      </c>
      <c r="C13" s="46" t="s">
        <v>202</v>
      </c>
      <c r="D13" s="84">
        <v>0</v>
      </c>
      <c r="E13" s="184">
        <v>1369.91</v>
      </c>
      <c r="F13" s="85">
        <v>0.05</v>
      </c>
      <c r="G13" s="85">
        <v>0.05</v>
      </c>
    </row>
    <row r="14" spans="1:14" ht="12.75" customHeight="1">
      <c r="A14" s="83">
        <v>937</v>
      </c>
      <c r="B14" s="83">
        <v>2000050795630</v>
      </c>
      <c r="C14" s="46" t="s">
        <v>203</v>
      </c>
      <c r="D14" s="84">
        <v>0</v>
      </c>
      <c r="E14" s="184">
        <v>883.12</v>
      </c>
      <c r="F14" s="85">
        <v>0.05</v>
      </c>
      <c r="G14" s="85">
        <v>0.05</v>
      </c>
    </row>
    <row r="15" spans="1:14" ht="12.75" customHeight="1">
      <c r="A15" s="83">
        <v>7174</v>
      </c>
      <c r="B15" s="83">
        <v>7174</v>
      </c>
      <c r="C15" s="46" t="s">
        <v>206</v>
      </c>
      <c r="D15" s="84">
        <v>0</v>
      </c>
      <c r="E15" s="184">
        <v>0</v>
      </c>
      <c r="F15" s="85">
        <v>0</v>
      </c>
      <c r="G15" s="85">
        <v>0</v>
      </c>
    </row>
    <row r="16" spans="1:14" ht="12.75" customHeight="1">
      <c r="A16" s="83">
        <v>923</v>
      </c>
      <c r="B16" s="83">
        <v>2000053759174</v>
      </c>
      <c r="C16" s="46" t="s">
        <v>207</v>
      </c>
      <c r="D16" s="84">
        <v>0</v>
      </c>
      <c r="E16" s="184">
        <v>1943.27</v>
      </c>
      <c r="F16" s="85">
        <v>0.05</v>
      </c>
      <c r="G16" s="85">
        <v>0.05</v>
      </c>
    </row>
    <row r="17" spans="1:7" ht="12.75" customHeight="1">
      <c r="A17" s="83">
        <v>933</v>
      </c>
      <c r="B17" s="83"/>
      <c r="C17" s="46" t="s">
        <v>209</v>
      </c>
      <c r="D17" s="84">
        <v>0</v>
      </c>
      <c r="E17" s="184">
        <v>12438.89</v>
      </c>
      <c r="F17" s="85">
        <v>0.05</v>
      </c>
      <c r="G17" s="85">
        <v>0.05</v>
      </c>
    </row>
    <row r="18" spans="1:7" ht="12.75" customHeight="1">
      <c r="A18" s="83">
        <v>4032</v>
      </c>
      <c r="B18" s="83">
        <v>4032</v>
      </c>
      <c r="C18" s="46" t="s">
        <v>218</v>
      </c>
      <c r="D18" s="84">
        <v>0</v>
      </c>
      <c r="E18" s="184">
        <v>11.56</v>
      </c>
      <c r="F18" s="85">
        <v>0.05</v>
      </c>
      <c r="G18" s="85">
        <v>0.05</v>
      </c>
    </row>
    <row r="19" spans="1:7" ht="12.75" customHeight="1">
      <c r="A19" s="83">
        <v>4548</v>
      </c>
      <c r="B19" s="83">
        <v>4548</v>
      </c>
      <c r="C19" s="46" t="s">
        <v>219</v>
      </c>
      <c r="D19" s="84">
        <v>0</v>
      </c>
      <c r="E19" s="184">
        <v>11.75</v>
      </c>
      <c r="F19" s="85">
        <v>0.05</v>
      </c>
      <c r="G19" s="85">
        <v>0.05</v>
      </c>
    </row>
    <row r="20" spans="1:7" ht="12.75" customHeight="1">
      <c r="A20" s="83">
        <v>925</v>
      </c>
      <c r="B20" s="83">
        <v>2000053874080</v>
      </c>
      <c r="C20" s="46" t="s">
        <v>220</v>
      </c>
      <c r="D20" s="84">
        <v>0</v>
      </c>
      <c r="E20" s="184">
        <v>403.23</v>
      </c>
      <c r="F20" s="85">
        <v>0.05</v>
      </c>
      <c r="G20" s="85">
        <v>0.05</v>
      </c>
    </row>
    <row r="21" spans="1:7" ht="12.75" customHeight="1">
      <c r="A21" s="83">
        <v>521</v>
      </c>
      <c r="B21" s="83">
        <v>2000053874123</v>
      </c>
      <c r="C21" s="46" t="s">
        <v>221</v>
      </c>
      <c r="D21" s="84">
        <v>0</v>
      </c>
      <c r="E21" s="184">
        <v>590.34</v>
      </c>
      <c r="F21" s="85">
        <v>0.05</v>
      </c>
      <c r="G21" s="85">
        <v>0.05</v>
      </c>
    </row>
    <row r="22" spans="1:7" ht="12.75" customHeight="1">
      <c r="A22" s="83">
        <v>930</v>
      </c>
      <c r="B22" s="83">
        <v>2000051034322</v>
      </c>
      <c r="C22" s="46" t="s">
        <v>222</v>
      </c>
      <c r="D22" s="84">
        <v>0</v>
      </c>
      <c r="E22" s="184">
        <v>3721.7</v>
      </c>
      <c r="F22" s="85">
        <v>0.05</v>
      </c>
      <c r="G22" s="85">
        <v>0.05</v>
      </c>
    </row>
    <row r="23" spans="1:7" ht="12.75" customHeight="1">
      <c r="A23" s="83">
        <v>7390</v>
      </c>
      <c r="B23" s="83">
        <v>7390</v>
      </c>
      <c r="C23" s="46" t="s">
        <v>223</v>
      </c>
      <c r="D23" s="84">
        <v>0</v>
      </c>
      <c r="E23" s="184">
        <v>546.72</v>
      </c>
      <c r="F23" s="85">
        <v>0.05</v>
      </c>
      <c r="G23" s="85">
        <v>0.05</v>
      </c>
    </row>
    <row r="24" spans="1:7" ht="12.75" customHeight="1">
      <c r="A24" s="83">
        <v>7391</v>
      </c>
      <c r="B24" s="83">
        <v>7391</v>
      </c>
      <c r="C24" s="46" t="s">
        <v>224</v>
      </c>
      <c r="D24" s="84">
        <v>0</v>
      </c>
      <c r="E24" s="184">
        <v>548.88</v>
      </c>
      <c r="F24" s="85">
        <v>0.05</v>
      </c>
      <c r="G24" s="85">
        <v>0.05</v>
      </c>
    </row>
    <row r="25" spans="1:7" ht="12.75" customHeight="1">
      <c r="A25" s="83">
        <v>917</v>
      </c>
      <c r="B25" s="83">
        <v>2000050932697</v>
      </c>
      <c r="C25" s="46" t="s">
        <v>225</v>
      </c>
      <c r="D25" s="84">
        <v>0</v>
      </c>
      <c r="E25" s="184">
        <v>1771.02</v>
      </c>
      <c r="F25" s="85">
        <v>0.05</v>
      </c>
      <c r="G25" s="85">
        <v>0.05</v>
      </c>
    </row>
    <row r="26" spans="1:7" ht="12.75" customHeight="1">
      <c r="A26" s="83">
        <v>917</v>
      </c>
      <c r="B26" s="83">
        <v>2000051079954</v>
      </c>
      <c r="C26" s="46" t="s">
        <v>226</v>
      </c>
      <c r="D26" s="84">
        <v>0</v>
      </c>
      <c r="E26" s="184">
        <v>514.4</v>
      </c>
      <c r="F26" s="85">
        <v>0.05</v>
      </c>
      <c r="G26" s="85">
        <v>0.05</v>
      </c>
    </row>
    <row r="27" spans="1:7" ht="12.75" customHeight="1">
      <c r="A27" s="83">
        <v>917</v>
      </c>
      <c r="B27" s="83">
        <v>2000052231228</v>
      </c>
      <c r="C27" s="46" t="s">
        <v>227</v>
      </c>
      <c r="D27" s="84">
        <v>0</v>
      </c>
      <c r="E27" s="184">
        <v>0</v>
      </c>
      <c r="F27" s="85">
        <v>0</v>
      </c>
      <c r="G27" s="85">
        <v>0</v>
      </c>
    </row>
    <row r="28" spans="1:7" ht="12.75" customHeight="1">
      <c r="A28" s="83">
        <v>927</v>
      </c>
      <c r="B28" s="83">
        <v>2000050570312</v>
      </c>
      <c r="C28" s="46" t="s">
        <v>229</v>
      </c>
      <c r="D28" s="84">
        <v>0</v>
      </c>
      <c r="E28" s="184">
        <v>243.33</v>
      </c>
      <c r="F28" s="85">
        <v>0.05</v>
      </c>
      <c r="G28" s="85">
        <v>0.05</v>
      </c>
    </row>
    <row r="29" spans="1:7" ht="12.6" customHeight="1">
      <c r="A29" s="83">
        <v>928</v>
      </c>
      <c r="B29" s="83">
        <v>2000050662016</v>
      </c>
      <c r="C29" s="46" t="s">
        <v>230</v>
      </c>
      <c r="D29" s="84">
        <v>0</v>
      </c>
      <c r="E29" s="184">
        <v>604.98</v>
      </c>
      <c r="F29" s="85">
        <v>0.05</v>
      </c>
      <c r="G29" s="85">
        <v>0.05</v>
      </c>
    </row>
    <row r="30" spans="1:7" ht="12.6" customHeight="1">
      <c r="A30" s="83">
        <v>938</v>
      </c>
      <c r="B30" s="83">
        <v>2000052659585</v>
      </c>
      <c r="C30" s="46" t="s">
        <v>233</v>
      </c>
      <c r="D30" s="84">
        <v>0</v>
      </c>
      <c r="E30" s="184">
        <v>0</v>
      </c>
      <c r="F30" s="85">
        <v>0</v>
      </c>
      <c r="G30" s="85">
        <v>0</v>
      </c>
    </row>
    <row r="31" spans="1:7" ht="12.75" customHeight="1">
      <c r="A31" s="83">
        <v>921</v>
      </c>
      <c r="B31" s="83">
        <v>2000051445143</v>
      </c>
      <c r="C31" s="46" t="s">
        <v>237</v>
      </c>
      <c r="D31" s="84">
        <v>0</v>
      </c>
      <c r="E31" s="184">
        <v>541.92999999999995</v>
      </c>
      <c r="F31" s="85">
        <v>0.05</v>
      </c>
      <c r="G31" s="85">
        <v>0.05</v>
      </c>
    </row>
    <row r="32" spans="1:7" ht="12.75" customHeight="1">
      <c r="A32" s="83">
        <v>922</v>
      </c>
      <c r="B32" s="83">
        <v>2000054431792</v>
      </c>
      <c r="C32" s="46" t="s">
        <v>238</v>
      </c>
      <c r="D32" s="84">
        <v>0</v>
      </c>
      <c r="E32" s="184">
        <v>320.22000000000003</v>
      </c>
      <c r="F32" s="85">
        <v>0.05</v>
      </c>
      <c r="G32" s="85">
        <v>0.05</v>
      </c>
    </row>
    <row r="33" spans="1:7" ht="12.75" customHeight="1">
      <c r="A33" s="83">
        <v>939</v>
      </c>
      <c r="B33" s="83">
        <v>2000054674353</v>
      </c>
      <c r="C33" s="46" t="s">
        <v>239</v>
      </c>
      <c r="D33" s="84">
        <v>0</v>
      </c>
      <c r="E33" s="184">
        <v>3309.17</v>
      </c>
      <c r="F33" s="85">
        <v>0.05</v>
      </c>
      <c r="G33" s="85">
        <v>0.05</v>
      </c>
    </row>
    <row r="34" spans="1:7" ht="12.75" customHeight="1">
      <c r="A34" s="83">
        <v>941</v>
      </c>
      <c r="B34" s="83">
        <v>2000055109283</v>
      </c>
      <c r="C34" s="46" t="s">
        <v>241</v>
      </c>
      <c r="D34" s="84">
        <v>0</v>
      </c>
      <c r="E34" s="184">
        <v>388.24</v>
      </c>
      <c r="F34" s="85">
        <v>0.05</v>
      </c>
      <c r="G34" s="85">
        <v>0.05</v>
      </c>
    </row>
    <row r="35" spans="1:7" ht="12.75" customHeight="1">
      <c r="A35" s="83">
        <v>926</v>
      </c>
      <c r="B35" s="83">
        <v>2000055132450</v>
      </c>
      <c r="C35" s="46" t="s">
        <v>242</v>
      </c>
      <c r="D35" s="84">
        <v>0</v>
      </c>
      <c r="E35" s="184">
        <v>385.16</v>
      </c>
      <c r="F35" s="85">
        <v>0.05</v>
      </c>
      <c r="G35" s="85">
        <v>0.05</v>
      </c>
    </row>
    <row r="36" spans="1:7" ht="12.75" customHeight="1">
      <c r="A36" s="83">
        <v>940</v>
      </c>
      <c r="B36" s="83">
        <v>2000055138762</v>
      </c>
      <c r="C36" s="46" t="s">
        <v>243</v>
      </c>
      <c r="D36" s="84">
        <v>0</v>
      </c>
      <c r="E36" s="184">
        <v>387.46</v>
      </c>
      <c r="F36" s="85">
        <v>0.05</v>
      </c>
      <c r="G36" s="85">
        <v>0.05</v>
      </c>
    </row>
    <row r="37" spans="1:7" ht="12.75" customHeight="1">
      <c r="A37" s="83">
        <v>942</v>
      </c>
      <c r="B37" s="83">
        <v>2000055125824</v>
      </c>
      <c r="C37" s="46" t="s">
        <v>244</v>
      </c>
      <c r="D37" s="84">
        <v>0</v>
      </c>
      <c r="E37" s="184">
        <v>771.29</v>
      </c>
      <c r="F37" s="85">
        <v>0.05</v>
      </c>
      <c r="G37" s="85">
        <v>0.05</v>
      </c>
    </row>
    <row r="38" spans="1:7" ht="12.75" customHeight="1">
      <c r="A38" s="83">
        <v>943</v>
      </c>
      <c r="B38" s="83">
        <v>2000055125833</v>
      </c>
      <c r="C38" s="46" t="s">
        <v>245</v>
      </c>
      <c r="D38" s="84">
        <v>0</v>
      </c>
      <c r="E38" s="184">
        <v>1137.76</v>
      </c>
      <c r="F38" s="85">
        <v>0.05</v>
      </c>
      <c r="G38" s="85">
        <v>0.05</v>
      </c>
    </row>
    <row r="39" spans="1:7" ht="12.75" customHeight="1">
      <c r="A39" s="83">
        <v>944</v>
      </c>
      <c r="B39" s="83">
        <v>2000055213969</v>
      </c>
      <c r="C39" s="46" t="s">
        <v>246</v>
      </c>
      <c r="D39" s="84">
        <v>0</v>
      </c>
      <c r="E39" s="184">
        <v>540.62</v>
      </c>
      <c r="F39" s="85">
        <v>0.05</v>
      </c>
      <c r="G39" s="85">
        <v>0.05</v>
      </c>
    </row>
    <row r="40" spans="1:7" ht="12.75" customHeight="1">
      <c r="A40" s="83">
        <v>7081</v>
      </c>
      <c r="B40" s="83">
        <v>7081</v>
      </c>
      <c r="C40" s="46" t="s">
        <v>253</v>
      </c>
      <c r="D40" s="84">
        <v>0</v>
      </c>
      <c r="E40" s="184">
        <v>9228.27</v>
      </c>
      <c r="F40" s="85">
        <v>0.05</v>
      </c>
      <c r="G40" s="85">
        <v>0.05</v>
      </c>
    </row>
    <row r="41" spans="1:7" ht="12.75" customHeight="1">
      <c r="A41" s="83">
        <v>7095</v>
      </c>
      <c r="B41" s="83">
        <v>7095</v>
      </c>
      <c r="C41" s="46" t="s">
        <v>254</v>
      </c>
      <c r="D41" s="84">
        <v>0</v>
      </c>
      <c r="E41" s="184">
        <v>6683.95</v>
      </c>
      <c r="F41" s="85">
        <v>0.05</v>
      </c>
      <c r="G41" s="85">
        <v>0.05</v>
      </c>
    </row>
    <row r="42" spans="1:7" ht="12.75" customHeight="1">
      <c r="A42" s="83">
        <v>946</v>
      </c>
      <c r="B42" s="83">
        <v>2000055426214</v>
      </c>
      <c r="C42" s="46" t="s">
        <v>258</v>
      </c>
      <c r="D42" s="84">
        <v>0</v>
      </c>
      <c r="E42" s="184">
        <v>555.89</v>
      </c>
      <c r="F42" s="85">
        <v>0.05</v>
      </c>
      <c r="G42" s="85">
        <v>0.05</v>
      </c>
    </row>
    <row r="43" spans="1:7" ht="12.75" customHeight="1">
      <c r="A43" s="83">
        <v>947</v>
      </c>
      <c r="B43" s="83">
        <v>2000055426241</v>
      </c>
      <c r="C43" s="46" t="s">
        <v>259</v>
      </c>
      <c r="D43" s="84">
        <v>0</v>
      </c>
      <c r="E43" s="184">
        <v>1264.01</v>
      </c>
      <c r="F43" s="85">
        <v>0.05</v>
      </c>
      <c r="G43" s="85">
        <v>0.05</v>
      </c>
    </row>
    <row r="44" spans="1:7" ht="12.75" customHeight="1">
      <c r="A44" s="83">
        <v>7485</v>
      </c>
      <c r="B44" s="83">
        <v>7485</v>
      </c>
      <c r="C44" s="46" t="s">
        <v>260</v>
      </c>
      <c r="D44" s="84">
        <v>0</v>
      </c>
      <c r="E44" s="184">
        <v>907.21</v>
      </c>
      <c r="F44" s="85">
        <v>0.05</v>
      </c>
      <c r="G44" s="85">
        <v>0.05</v>
      </c>
    </row>
    <row r="45" spans="1:7" ht="12.75" customHeight="1">
      <c r="A45" s="83">
        <v>949</v>
      </c>
      <c r="B45" s="83">
        <v>2000055580583</v>
      </c>
      <c r="C45" s="46" t="s">
        <v>261</v>
      </c>
      <c r="D45" s="84">
        <v>0</v>
      </c>
      <c r="E45" s="184">
        <v>898.99</v>
      </c>
      <c r="F45" s="85">
        <v>0.05</v>
      </c>
      <c r="G45" s="85">
        <v>0.05</v>
      </c>
    </row>
    <row r="46" spans="1:7" ht="12.75" customHeight="1">
      <c r="A46" s="83">
        <v>611</v>
      </c>
      <c r="B46" s="83">
        <v>2000055580608</v>
      </c>
      <c r="C46" s="46" t="s">
        <v>262</v>
      </c>
      <c r="D46" s="84">
        <v>0</v>
      </c>
      <c r="E46" s="184">
        <v>552.24</v>
      </c>
      <c r="F46" s="85">
        <v>0.05</v>
      </c>
      <c r="G46" s="85">
        <v>0.05</v>
      </c>
    </row>
    <row r="47" spans="1:7" ht="12.75" customHeight="1">
      <c r="A47" s="83">
        <v>612</v>
      </c>
      <c r="B47" s="83">
        <v>2000055582794</v>
      </c>
      <c r="C47" s="46" t="s">
        <v>263</v>
      </c>
      <c r="D47" s="84">
        <v>0</v>
      </c>
      <c r="E47" s="184">
        <v>1802.71</v>
      </c>
      <c r="F47" s="85">
        <v>0.05</v>
      </c>
      <c r="G47" s="85">
        <v>0.05</v>
      </c>
    </row>
    <row r="48" spans="1:7" ht="12.75" customHeight="1">
      <c r="A48" s="83">
        <v>613</v>
      </c>
      <c r="B48" s="83">
        <v>2000055634991</v>
      </c>
      <c r="C48" s="46" t="s">
        <v>264</v>
      </c>
      <c r="D48" s="84">
        <v>0</v>
      </c>
      <c r="E48" s="184">
        <v>579.36</v>
      </c>
      <c r="F48" s="85">
        <v>0.05</v>
      </c>
      <c r="G48" s="85">
        <v>0.05</v>
      </c>
    </row>
    <row r="49" spans="1:7" ht="12.75" customHeight="1">
      <c r="A49" s="83">
        <v>614</v>
      </c>
      <c r="B49" s="83">
        <v>2000055643203</v>
      </c>
      <c r="C49" s="46" t="s">
        <v>265</v>
      </c>
      <c r="D49" s="84">
        <v>0</v>
      </c>
      <c r="E49" s="184">
        <v>557.16</v>
      </c>
      <c r="F49" s="85">
        <v>0.05</v>
      </c>
      <c r="G49" s="85">
        <v>0.05</v>
      </c>
    </row>
    <row r="50" spans="1:7" ht="12.75" customHeight="1">
      <c r="A50" s="83">
        <v>615</v>
      </c>
      <c r="B50" s="83">
        <v>2000055872917</v>
      </c>
      <c r="C50" s="46" t="s">
        <v>267</v>
      </c>
      <c r="D50" s="84">
        <v>0</v>
      </c>
      <c r="E50" s="184">
        <v>1338.32</v>
      </c>
      <c r="F50" s="85">
        <v>0.05</v>
      </c>
      <c r="G50" s="85">
        <v>0.05</v>
      </c>
    </row>
    <row r="51" spans="1:7" ht="12.75" customHeight="1">
      <c r="A51" s="83">
        <v>616</v>
      </c>
      <c r="B51" s="83">
        <v>2000055600291</v>
      </c>
      <c r="C51" s="46" t="s">
        <v>268</v>
      </c>
      <c r="D51" s="84">
        <v>0</v>
      </c>
      <c r="E51" s="184">
        <v>1025.79</v>
      </c>
      <c r="F51" s="85">
        <v>0.05</v>
      </c>
      <c r="G51" s="85">
        <v>0.05</v>
      </c>
    </row>
    <row r="52" spans="1:7" ht="12.75" customHeight="1">
      <c r="A52" s="83">
        <v>617</v>
      </c>
      <c r="B52" s="83">
        <v>2000055600200</v>
      </c>
      <c r="C52" s="46" t="s">
        <v>269</v>
      </c>
      <c r="D52" s="84">
        <v>0</v>
      </c>
      <c r="E52" s="184">
        <v>994.16</v>
      </c>
      <c r="F52" s="85">
        <v>0.05</v>
      </c>
      <c r="G52" s="85">
        <v>0.05</v>
      </c>
    </row>
    <row r="53" spans="1:7" ht="12.75" customHeight="1">
      <c r="A53" s="83">
        <v>619</v>
      </c>
      <c r="B53" s="83">
        <v>2000055918109</v>
      </c>
      <c r="C53" s="46" t="s">
        <v>270</v>
      </c>
      <c r="D53" s="84">
        <v>0</v>
      </c>
      <c r="E53" s="184">
        <v>556.80999999999995</v>
      </c>
      <c r="F53" s="85">
        <v>0.05</v>
      </c>
      <c r="G53" s="85">
        <v>0.05</v>
      </c>
    </row>
    <row r="54" spans="1:7" ht="12.75" customHeight="1">
      <c r="A54" s="83">
        <v>620</v>
      </c>
      <c r="B54" s="83">
        <v>2000055969265</v>
      </c>
      <c r="C54" s="46" t="s">
        <v>271</v>
      </c>
      <c r="D54" s="84">
        <v>0</v>
      </c>
      <c r="E54" s="184">
        <v>1124.67</v>
      </c>
      <c r="F54" s="85">
        <v>0.05</v>
      </c>
      <c r="G54" s="85">
        <v>0.05</v>
      </c>
    </row>
    <row r="55" spans="1:7" ht="12.75" customHeight="1">
      <c r="A55" s="83">
        <v>621</v>
      </c>
      <c r="B55" s="83">
        <v>2000055600399</v>
      </c>
      <c r="C55" s="46" t="s">
        <v>272</v>
      </c>
      <c r="D55" s="84">
        <v>0</v>
      </c>
      <c r="E55" s="184">
        <v>555.89</v>
      </c>
      <c r="F55" s="85">
        <v>0.05</v>
      </c>
      <c r="G55" s="85">
        <v>0.05</v>
      </c>
    </row>
    <row r="56" spans="1:7" ht="12.75" customHeight="1">
      <c r="A56" s="83">
        <v>622</v>
      </c>
      <c r="B56" s="83">
        <v>2000055582776</v>
      </c>
      <c r="C56" s="46" t="s">
        <v>273</v>
      </c>
      <c r="D56" s="84">
        <v>0</v>
      </c>
      <c r="E56" s="184">
        <v>2468.4699999999998</v>
      </c>
      <c r="F56" s="85">
        <v>0.05</v>
      </c>
      <c r="G56" s="85">
        <v>0.05</v>
      </c>
    </row>
    <row r="57" spans="1:7" ht="12.75" customHeight="1">
      <c r="A57" s="83">
        <v>623</v>
      </c>
      <c r="B57" s="83">
        <v>2000056041510</v>
      </c>
      <c r="C57" s="46" t="s">
        <v>274</v>
      </c>
      <c r="D57" s="84">
        <v>0</v>
      </c>
      <c r="E57" s="184">
        <v>4766.75</v>
      </c>
      <c r="F57" s="85">
        <v>0.05</v>
      </c>
      <c r="G57" s="85">
        <v>0.05</v>
      </c>
    </row>
    <row r="58" spans="1:7" ht="12.75" customHeight="1">
      <c r="A58" s="83">
        <v>504</v>
      </c>
      <c r="B58" s="83">
        <v>2000056041529</v>
      </c>
      <c r="C58" s="46" t="s">
        <v>275</v>
      </c>
      <c r="D58" s="84">
        <v>0</v>
      </c>
      <c r="E58" s="184">
        <v>4766.75</v>
      </c>
      <c r="F58" s="85">
        <v>0.05</v>
      </c>
      <c r="G58" s="85">
        <v>0.05</v>
      </c>
    </row>
    <row r="59" spans="1:7" ht="12.75" customHeight="1">
      <c r="A59" s="83">
        <v>624</v>
      </c>
      <c r="B59" s="83">
        <v>2000055916263</v>
      </c>
      <c r="C59" s="46" t="s">
        <v>276</v>
      </c>
      <c r="D59" s="84">
        <v>0</v>
      </c>
      <c r="E59" s="184">
        <v>1575.38</v>
      </c>
      <c r="F59" s="85">
        <v>0.05</v>
      </c>
      <c r="G59" s="85">
        <v>0.05</v>
      </c>
    </row>
    <row r="60" spans="1:7" ht="12.75" customHeight="1">
      <c r="A60" s="83">
        <v>625</v>
      </c>
      <c r="B60" s="83">
        <v>2000055860122</v>
      </c>
      <c r="C60" s="46" t="s">
        <v>277</v>
      </c>
      <c r="D60" s="84">
        <v>0</v>
      </c>
      <c r="E60" s="184">
        <v>345.26</v>
      </c>
      <c r="F60" s="85">
        <v>0.05</v>
      </c>
      <c r="G60" s="85">
        <v>0.05</v>
      </c>
    </row>
    <row r="61" spans="1:7" ht="12.75" customHeight="1">
      <c r="A61" s="83">
        <v>627</v>
      </c>
      <c r="B61" s="83">
        <v>2000055899583</v>
      </c>
      <c r="C61" s="46" t="s">
        <v>278</v>
      </c>
      <c r="D61" s="84">
        <v>0</v>
      </c>
      <c r="E61" s="184">
        <v>558.51</v>
      </c>
      <c r="F61" s="85">
        <v>0.05</v>
      </c>
      <c r="G61" s="85">
        <v>0.05</v>
      </c>
    </row>
    <row r="62" spans="1:7" ht="12.75" customHeight="1">
      <c r="A62" s="83">
        <v>628</v>
      </c>
      <c r="B62" s="83">
        <v>2000055899538</v>
      </c>
      <c r="C62" s="46" t="s">
        <v>279</v>
      </c>
      <c r="D62" s="84">
        <v>0</v>
      </c>
      <c r="E62" s="184">
        <v>3256.26</v>
      </c>
      <c r="F62" s="85">
        <v>0.05</v>
      </c>
      <c r="G62" s="85">
        <v>0.05</v>
      </c>
    </row>
    <row r="63" spans="1:7" ht="12.75" customHeight="1">
      <c r="A63" s="83">
        <v>629</v>
      </c>
      <c r="B63" s="83">
        <v>2000056041565</v>
      </c>
      <c r="C63" s="46" t="s">
        <v>280</v>
      </c>
      <c r="D63" s="84">
        <v>0</v>
      </c>
      <c r="E63" s="184">
        <v>3450.06</v>
      </c>
      <c r="F63" s="85">
        <v>0.05</v>
      </c>
      <c r="G63" s="85">
        <v>0.05</v>
      </c>
    </row>
    <row r="64" spans="1:7" ht="12.75" customHeight="1">
      <c r="A64" s="83">
        <v>914</v>
      </c>
      <c r="B64" s="83" t="s">
        <v>282</v>
      </c>
      <c r="C64" s="46" t="s">
        <v>283</v>
      </c>
      <c r="D64" s="84">
        <v>0</v>
      </c>
      <c r="E64" s="184">
        <v>1640.9</v>
      </c>
      <c r="F64" s="85">
        <v>0.05</v>
      </c>
      <c r="G64" s="85">
        <v>0.05</v>
      </c>
    </row>
    <row r="65" spans="1:7" ht="12.75" customHeight="1">
      <c r="A65" s="83">
        <v>630</v>
      </c>
      <c r="B65" s="83">
        <v>2000055582819</v>
      </c>
      <c r="C65" s="46" t="s">
        <v>285</v>
      </c>
      <c r="D65" s="84">
        <v>0</v>
      </c>
      <c r="E65" s="184">
        <v>559.21</v>
      </c>
      <c r="F65" s="85">
        <v>0.05</v>
      </c>
      <c r="G65" s="85">
        <v>0.05</v>
      </c>
    </row>
    <row r="66" spans="1:7" ht="12.75" customHeight="1">
      <c r="A66" s="83">
        <v>631</v>
      </c>
      <c r="B66" s="83">
        <v>2000056442156</v>
      </c>
      <c r="C66" s="46" t="s">
        <v>286</v>
      </c>
      <c r="D66" s="84">
        <v>0</v>
      </c>
      <c r="E66" s="184">
        <v>255.62</v>
      </c>
      <c r="F66" s="85">
        <v>0.05</v>
      </c>
      <c r="G66" s="85">
        <v>0.05</v>
      </c>
    </row>
    <row r="67" spans="1:7" ht="12.75" customHeight="1">
      <c r="A67" s="83">
        <v>632</v>
      </c>
      <c r="B67" s="83">
        <v>2000055894948</v>
      </c>
      <c r="C67" s="46" t="s">
        <v>287</v>
      </c>
      <c r="D67" s="84">
        <v>0</v>
      </c>
      <c r="E67" s="184">
        <v>559.38</v>
      </c>
      <c r="F67" s="85">
        <v>0.05</v>
      </c>
      <c r="G67" s="85">
        <v>0.05</v>
      </c>
    </row>
    <row r="68" spans="1:7" ht="12.75" customHeight="1">
      <c r="A68" s="83">
        <v>633</v>
      </c>
      <c r="B68" s="83">
        <v>2000055630125</v>
      </c>
      <c r="C68" s="46" t="s">
        <v>288</v>
      </c>
      <c r="D68" s="84">
        <v>0</v>
      </c>
      <c r="E68" s="184">
        <v>382.93</v>
      </c>
      <c r="F68" s="85">
        <v>0.05</v>
      </c>
      <c r="G68" s="85">
        <v>0.05</v>
      </c>
    </row>
    <row r="69" spans="1:7" ht="12.75" customHeight="1">
      <c r="A69" s="83">
        <v>634</v>
      </c>
      <c r="B69" s="83">
        <v>2000055845782</v>
      </c>
      <c r="C69" s="46" t="s">
        <v>289</v>
      </c>
      <c r="D69" s="84">
        <v>0</v>
      </c>
      <c r="E69" s="184">
        <v>385.73</v>
      </c>
      <c r="F69" s="85">
        <v>0.05</v>
      </c>
      <c r="G69" s="85">
        <v>0.05</v>
      </c>
    </row>
    <row r="70" spans="1:7" ht="12.75" customHeight="1">
      <c r="A70" s="83">
        <v>635</v>
      </c>
      <c r="B70" s="83">
        <v>2000055856989</v>
      </c>
      <c r="C70" s="46" t="s">
        <v>290</v>
      </c>
      <c r="D70" s="84">
        <v>0</v>
      </c>
      <c r="E70" s="184">
        <v>2709.29</v>
      </c>
      <c r="F70" s="85">
        <v>0.05</v>
      </c>
      <c r="G70" s="85">
        <v>0.05</v>
      </c>
    </row>
    <row r="71" spans="1:7" ht="12.75" customHeight="1">
      <c r="A71" s="83">
        <v>648</v>
      </c>
      <c r="B71" s="83">
        <v>2000056875324</v>
      </c>
      <c r="C71" s="46" t="s">
        <v>291</v>
      </c>
      <c r="D71" s="84">
        <v>0</v>
      </c>
      <c r="E71" s="184">
        <v>1242.3599999999999</v>
      </c>
      <c r="F71" s="85">
        <v>0.05</v>
      </c>
      <c r="G71" s="85">
        <v>0.05</v>
      </c>
    </row>
    <row r="72" spans="1:7" ht="12.75" customHeight="1">
      <c r="A72" s="83">
        <v>637</v>
      </c>
      <c r="B72" s="83" t="s">
        <v>292</v>
      </c>
      <c r="C72" s="46" t="s">
        <v>293</v>
      </c>
      <c r="D72" s="84">
        <v>0</v>
      </c>
      <c r="E72" s="184">
        <v>4262.3999999999996</v>
      </c>
      <c r="F72" s="85">
        <v>0.05</v>
      </c>
      <c r="G72" s="85">
        <v>0.05</v>
      </c>
    </row>
    <row r="73" spans="1:7" ht="12.75" customHeight="1">
      <c r="A73" s="83">
        <v>639</v>
      </c>
      <c r="B73" s="83">
        <v>2000055875003</v>
      </c>
      <c r="C73" s="46" t="s">
        <v>294</v>
      </c>
      <c r="D73" s="84">
        <v>0</v>
      </c>
      <c r="E73" s="184">
        <v>2113.4499999999998</v>
      </c>
      <c r="F73" s="85">
        <v>0.05</v>
      </c>
      <c r="G73" s="85">
        <v>0.05</v>
      </c>
    </row>
    <row r="74" spans="1:7" ht="12.75" customHeight="1">
      <c r="A74" s="83">
        <v>640</v>
      </c>
      <c r="B74" s="83">
        <v>2000055996668</v>
      </c>
      <c r="C74" s="46" t="s">
        <v>295</v>
      </c>
      <c r="D74" s="84">
        <v>0</v>
      </c>
      <c r="E74" s="184">
        <v>553.25</v>
      </c>
      <c r="F74" s="85">
        <v>0.05</v>
      </c>
      <c r="G74" s="85">
        <v>0.05</v>
      </c>
    </row>
    <row r="75" spans="1:7" ht="12.75" customHeight="1">
      <c r="A75" s="83">
        <v>641</v>
      </c>
      <c r="B75" s="83">
        <v>2000055627888</v>
      </c>
      <c r="C75" s="46" t="s">
        <v>296</v>
      </c>
      <c r="D75" s="84">
        <v>0</v>
      </c>
      <c r="E75" s="184">
        <v>382.34</v>
      </c>
      <c r="F75" s="85">
        <v>0.05</v>
      </c>
      <c r="G75" s="85">
        <v>0.05</v>
      </c>
    </row>
    <row r="76" spans="1:7" ht="12.75" customHeight="1">
      <c r="A76" s="83">
        <v>642</v>
      </c>
      <c r="B76" s="83">
        <v>2000055899797</v>
      </c>
      <c r="C76" s="46" t="s">
        <v>297</v>
      </c>
      <c r="D76" s="84">
        <v>0</v>
      </c>
      <c r="E76" s="184">
        <v>1222.83</v>
      </c>
      <c r="F76" s="85">
        <v>0.05</v>
      </c>
      <c r="G76" s="85">
        <v>0.05</v>
      </c>
    </row>
    <row r="77" spans="1:7" ht="12.75" customHeight="1">
      <c r="A77" s="83">
        <v>645</v>
      </c>
      <c r="B77" s="83">
        <v>2000055924014</v>
      </c>
      <c r="C77" s="46" t="s">
        <v>298</v>
      </c>
      <c r="D77" s="84">
        <v>0</v>
      </c>
      <c r="E77" s="184">
        <v>2689.09</v>
      </c>
      <c r="F77" s="85">
        <v>0.05</v>
      </c>
      <c r="G77" s="85">
        <v>0.05</v>
      </c>
    </row>
    <row r="78" spans="1:7" ht="12.75" customHeight="1">
      <c r="A78" s="83">
        <v>646</v>
      </c>
      <c r="B78" s="83">
        <v>2000055878705</v>
      </c>
      <c r="C78" s="46" t="s">
        <v>299</v>
      </c>
      <c r="D78" s="84">
        <v>0</v>
      </c>
      <c r="E78" s="184">
        <v>1294.1300000000001</v>
      </c>
      <c r="F78" s="85">
        <v>0.05</v>
      </c>
      <c r="G78" s="85">
        <v>0.05</v>
      </c>
    </row>
    <row r="79" spans="1:7" ht="12.75" customHeight="1">
      <c r="A79" s="83" t="s">
        <v>301</v>
      </c>
      <c r="B79" s="83">
        <v>2000056762142</v>
      </c>
      <c r="C79" s="46" t="s">
        <v>302</v>
      </c>
      <c r="D79" s="84">
        <v>0</v>
      </c>
      <c r="E79" s="184">
        <v>1564.98</v>
      </c>
      <c r="F79" s="85">
        <v>0.05</v>
      </c>
      <c r="G79" s="85">
        <v>0.05</v>
      </c>
    </row>
    <row r="80" spans="1:7" ht="12.75" customHeight="1">
      <c r="A80" s="83">
        <v>649</v>
      </c>
      <c r="B80" s="83">
        <v>2000055901300</v>
      </c>
      <c r="C80" s="46" t="s">
        <v>303</v>
      </c>
      <c r="D80" s="84">
        <v>0</v>
      </c>
      <c r="E80" s="184">
        <v>491.5</v>
      </c>
      <c r="F80" s="85">
        <v>0.05</v>
      </c>
      <c r="G80" s="85">
        <v>0.05</v>
      </c>
    </row>
    <row r="81" spans="1:7" ht="12.75" customHeight="1">
      <c r="A81" s="83">
        <v>911</v>
      </c>
      <c r="B81" s="83">
        <v>2000055901355</v>
      </c>
      <c r="C81" s="46" t="s">
        <v>304</v>
      </c>
      <c r="D81" s="84">
        <v>0</v>
      </c>
      <c r="E81" s="184">
        <v>552.80999999999995</v>
      </c>
      <c r="F81" s="85">
        <v>0.05</v>
      </c>
      <c r="G81" s="85">
        <v>0.05</v>
      </c>
    </row>
    <row r="82" spans="1:7" ht="12.75" customHeight="1">
      <c r="A82" s="83">
        <v>912</v>
      </c>
      <c r="B82" s="83">
        <v>2000055899398</v>
      </c>
      <c r="C82" s="46" t="s">
        <v>305</v>
      </c>
      <c r="D82" s="84">
        <v>0</v>
      </c>
      <c r="E82" s="184">
        <v>1724.76</v>
      </c>
      <c r="F82" s="85">
        <v>0.05</v>
      </c>
      <c r="G82" s="85">
        <v>0.05</v>
      </c>
    </row>
    <row r="83" spans="1:7" ht="12.75" customHeight="1">
      <c r="A83" s="83">
        <v>952</v>
      </c>
      <c r="B83" s="83">
        <v>2000056479110</v>
      </c>
      <c r="C83" s="46" t="s">
        <v>306</v>
      </c>
      <c r="D83" s="84">
        <v>0</v>
      </c>
      <c r="E83" s="184">
        <v>2953.52</v>
      </c>
      <c r="F83" s="85">
        <v>0.05</v>
      </c>
      <c r="G83" s="85">
        <v>0.05</v>
      </c>
    </row>
    <row r="84" spans="1:7" ht="12.75" customHeight="1">
      <c r="A84" s="83">
        <v>913</v>
      </c>
      <c r="B84" s="83">
        <v>2000055858727</v>
      </c>
      <c r="C84" s="46" t="s">
        <v>307</v>
      </c>
      <c r="D84" s="84">
        <v>0</v>
      </c>
      <c r="E84" s="184">
        <v>1160.95</v>
      </c>
      <c r="F84" s="85">
        <v>0.05</v>
      </c>
      <c r="G84" s="85">
        <v>0.05</v>
      </c>
    </row>
    <row r="85" spans="1:7" ht="12.75" customHeight="1">
      <c r="A85" s="83" t="s">
        <v>309</v>
      </c>
      <c r="B85" s="83">
        <v>2000056951269</v>
      </c>
      <c r="C85" s="46" t="s">
        <v>310</v>
      </c>
      <c r="D85" s="84">
        <v>0</v>
      </c>
      <c r="E85" s="184">
        <v>10672.55</v>
      </c>
      <c r="F85" s="85">
        <v>0.05</v>
      </c>
      <c r="G85" s="85">
        <v>0.05</v>
      </c>
    </row>
    <row r="86" spans="1:7" ht="12.75" customHeight="1">
      <c r="A86" s="83">
        <v>958</v>
      </c>
      <c r="B86" s="83">
        <v>2000056277280</v>
      </c>
      <c r="C86" s="46" t="s">
        <v>311</v>
      </c>
      <c r="D86" s="84">
        <v>0</v>
      </c>
      <c r="E86" s="184">
        <v>545.19000000000005</v>
      </c>
      <c r="F86" s="85">
        <v>0.05</v>
      </c>
      <c r="G86" s="85">
        <v>0.05</v>
      </c>
    </row>
    <row r="87" spans="1:7" ht="12.75" customHeight="1">
      <c r="A87" s="83">
        <v>626</v>
      </c>
      <c r="B87" s="83">
        <v>2000056113323</v>
      </c>
      <c r="C87" s="46" t="s">
        <v>312</v>
      </c>
      <c r="D87" s="84">
        <v>0</v>
      </c>
      <c r="E87" s="184">
        <v>555.89</v>
      </c>
      <c r="F87" s="85">
        <v>0.05</v>
      </c>
      <c r="G87" s="85">
        <v>0.05</v>
      </c>
    </row>
    <row r="88" spans="1:7" ht="12.75" customHeight="1">
      <c r="A88" s="83">
        <v>607</v>
      </c>
      <c r="B88" s="83">
        <v>2000056212628</v>
      </c>
      <c r="C88" s="46" t="s">
        <v>313</v>
      </c>
      <c r="D88" s="84">
        <v>0</v>
      </c>
      <c r="E88" s="184">
        <v>555.34</v>
      </c>
      <c r="F88" s="85">
        <v>0.05</v>
      </c>
      <c r="G88" s="85">
        <v>0.05</v>
      </c>
    </row>
    <row r="89" spans="1:7" ht="12.75" customHeight="1">
      <c r="A89" s="83">
        <v>915</v>
      </c>
      <c r="B89" s="83">
        <v>2000055924032</v>
      </c>
      <c r="C89" s="46" t="s">
        <v>314</v>
      </c>
      <c r="D89" s="84">
        <v>0</v>
      </c>
      <c r="E89" s="184">
        <v>1552.9</v>
      </c>
      <c r="F89" s="85">
        <v>0.05</v>
      </c>
      <c r="G89" s="85">
        <v>0.05</v>
      </c>
    </row>
    <row r="90" spans="1:7" ht="12.75" customHeight="1">
      <c r="A90" s="83">
        <v>608</v>
      </c>
      <c r="B90" s="83">
        <v>2000056127292</v>
      </c>
      <c r="C90" s="46" t="s">
        <v>315</v>
      </c>
      <c r="D90" s="84">
        <v>0</v>
      </c>
      <c r="E90" s="184">
        <v>2106.21</v>
      </c>
      <c r="F90" s="85">
        <v>0.05</v>
      </c>
      <c r="G90" s="85">
        <v>0.05</v>
      </c>
    </row>
    <row r="91" spans="1:7" ht="12.75" customHeight="1">
      <c r="A91" s="83">
        <v>959</v>
      </c>
      <c r="B91" s="83">
        <v>2000056455270</v>
      </c>
      <c r="C91" s="46" t="s">
        <v>316</v>
      </c>
      <c r="D91" s="84">
        <v>0</v>
      </c>
      <c r="E91" s="184">
        <v>553.30999999999995</v>
      </c>
      <c r="F91" s="85">
        <v>0.05</v>
      </c>
      <c r="G91" s="85">
        <v>0.05</v>
      </c>
    </row>
    <row r="92" spans="1:7" ht="12.75" customHeight="1">
      <c r="A92" s="83">
        <v>609</v>
      </c>
      <c r="B92" s="83">
        <v>2000056021319</v>
      </c>
      <c r="C92" s="46" t="s">
        <v>317</v>
      </c>
      <c r="D92" s="84">
        <v>0</v>
      </c>
      <c r="E92" s="184">
        <v>6909.53</v>
      </c>
      <c r="F92" s="85">
        <v>0.05</v>
      </c>
      <c r="G92" s="85">
        <v>0.05</v>
      </c>
    </row>
    <row r="93" spans="1:7" ht="12.75" customHeight="1">
      <c r="A93" s="83">
        <v>916</v>
      </c>
      <c r="B93" s="83">
        <v>2000055815013</v>
      </c>
      <c r="C93" s="46" t="s">
        <v>318</v>
      </c>
      <c r="D93" s="84">
        <v>0</v>
      </c>
      <c r="E93" s="184">
        <v>2455.38</v>
      </c>
      <c r="F93" s="85">
        <v>0.05</v>
      </c>
      <c r="G93" s="85">
        <v>0.05</v>
      </c>
    </row>
    <row r="94" spans="1:7" ht="12.75" customHeight="1">
      <c r="A94" s="83">
        <v>960</v>
      </c>
      <c r="B94" s="83">
        <v>2000056244986</v>
      </c>
      <c r="C94" s="46" t="s">
        <v>319</v>
      </c>
      <c r="D94" s="84">
        <v>0</v>
      </c>
      <c r="E94" s="184">
        <v>546.87</v>
      </c>
      <c r="F94" s="85">
        <v>0.05</v>
      </c>
      <c r="G94" s="85">
        <v>0.05</v>
      </c>
    </row>
    <row r="95" spans="1:7" ht="12.75" customHeight="1">
      <c r="A95" s="83">
        <v>600</v>
      </c>
      <c r="B95" s="83">
        <v>2000056148804</v>
      </c>
      <c r="C95" s="46" t="s">
        <v>320</v>
      </c>
      <c r="D95" s="84">
        <v>0</v>
      </c>
      <c r="E95" s="184">
        <v>2256.6999999999998</v>
      </c>
      <c r="F95" s="85">
        <v>0.05</v>
      </c>
      <c r="G95" s="85">
        <v>0.05</v>
      </c>
    </row>
    <row r="96" spans="1:7" ht="12.75" customHeight="1">
      <c r="A96" s="83">
        <v>601</v>
      </c>
      <c r="B96" s="83">
        <v>2000056082135</v>
      </c>
      <c r="C96" s="46" t="s">
        <v>321</v>
      </c>
      <c r="D96" s="84">
        <v>0</v>
      </c>
      <c r="E96" s="184">
        <v>754.13</v>
      </c>
      <c r="F96" s="85">
        <v>0.05</v>
      </c>
      <c r="G96" s="85">
        <v>0.05</v>
      </c>
    </row>
    <row r="97" spans="1:7" ht="12.75" customHeight="1">
      <c r="A97" s="83">
        <v>602</v>
      </c>
      <c r="B97" s="83">
        <v>2000056194261</v>
      </c>
      <c r="C97" s="46" t="s">
        <v>322</v>
      </c>
      <c r="D97" s="84">
        <v>0</v>
      </c>
      <c r="E97" s="184">
        <v>654.21</v>
      </c>
      <c r="F97" s="85">
        <v>0.05</v>
      </c>
      <c r="G97" s="85">
        <v>0.05</v>
      </c>
    </row>
    <row r="98" spans="1:7" ht="12.75" customHeight="1">
      <c r="A98" s="83">
        <v>647</v>
      </c>
      <c r="B98" s="83">
        <v>2000055881629</v>
      </c>
      <c r="C98" s="46" t="s">
        <v>323</v>
      </c>
      <c r="D98" s="84">
        <v>0</v>
      </c>
      <c r="E98" s="184">
        <v>1567.39</v>
      </c>
      <c r="F98" s="85">
        <v>0.05</v>
      </c>
      <c r="G98" s="85">
        <v>0.05</v>
      </c>
    </row>
    <row r="99" spans="1:7" ht="12.75" customHeight="1">
      <c r="A99" s="83">
        <v>954</v>
      </c>
      <c r="B99" s="83">
        <v>2000056474812</v>
      </c>
      <c r="C99" s="46" t="s">
        <v>324</v>
      </c>
      <c r="D99" s="84">
        <v>0</v>
      </c>
      <c r="E99" s="184">
        <v>1682.32</v>
      </c>
      <c r="F99" s="85">
        <v>0.05</v>
      </c>
      <c r="G99" s="85">
        <v>0.05</v>
      </c>
    </row>
    <row r="100" spans="1:7" ht="12.75" customHeight="1">
      <c r="A100" s="83">
        <v>603</v>
      </c>
      <c r="B100" s="83">
        <v>2000056179495</v>
      </c>
      <c r="C100" s="46" t="s">
        <v>325</v>
      </c>
      <c r="D100" s="84">
        <v>0</v>
      </c>
      <c r="E100" s="184">
        <v>1000.42</v>
      </c>
      <c r="F100" s="85">
        <v>0.05</v>
      </c>
      <c r="G100" s="85">
        <v>0.05</v>
      </c>
    </row>
    <row r="101" spans="1:7" ht="12.75" customHeight="1">
      <c r="A101" s="83">
        <v>604</v>
      </c>
      <c r="B101" s="83">
        <v>2000056205310</v>
      </c>
      <c r="C101" s="46" t="s">
        <v>326</v>
      </c>
      <c r="D101" s="84">
        <v>0</v>
      </c>
      <c r="E101" s="184">
        <v>1652.25</v>
      </c>
      <c r="F101" s="85">
        <v>0.05</v>
      </c>
      <c r="G101" s="85">
        <v>0.05</v>
      </c>
    </row>
    <row r="102" spans="1:7" ht="12.75" customHeight="1">
      <c r="A102" s="83">
        <v>636</v>
      </c>
      <c r="B102" s="83">
        <v>2000056199951</v>
      </c>
      <c r="C102" s="46" t="s">
        <v>327</v>
      </c>
      <c r="D102" s="84">
        <v>0</v>
      </c>
      <c r="E102" s="184">
        <v>749.41</v>
      </c>
      <c r="F102" s="85">
        <v>0.05</v>
      </c>
      <c r="G102" s="85">
        <v>0.05</v>
      </c>
    </row>
    <row r="103" spans="1:7" ht="12.75" customHeight="1">
      <c r="A103" s="83">
        <v>964</v>
      </c>
      <c r="B103" s="83">
        <v>2000056063718</v>
      </c>
      <c r="C103" s="46" t="s">
        <v>328</v>
      </c>
      <c r="D103" s="84">
        <v>0</v>
      </c>
      <c r="E103" s="184">
        <v>2312.4299999999998</v>
      </c>
      <c r="F103" s="85">
        <v>0.05</v>
      </c>
      <c r="G103" s="85">
        <v>0.05</v>
      </c>
    </row>
    <row r="104" spans="1:7" ht="12.75" customHeight="1">
      <c r="A104" s="83">
        <v>404</v>
      </c>
      <c r="B104" s="83">
        <v>2000056300489</v>
      </c>
      <c r="C104" s="46" t="s">
        <v>329</v>
      </c>
      <c r="D104" s="84">
        <v>0</v>
      </c>
      <c r="E104" s="184">
        <v>559.20000000000005</v>
      </c>
      <c r="F104" s="85">
        <v>0.05</v>
      </c>
      <c r="G104" s="85">
        <v>0.05</v>
      </c>
    </row>
    <row r="105" spans="1:7" ht="12.75" customHeight="1">
      <c r="A105" s="83">
        <v>945</v>
      </c>
      <c r="B105" s="83">
        <v>2000055907817</v>
      </c>
      <c r="C105" s="46" t="s">
        <v>330</v>
      </c>
      <c r="D105" s="84">
        <v>0</v>
      </c>
      <c r="E105" s="184">
        <v>558.1</v>
      </c>
      <c r="F105" s="85">
        <v>0.05</v>
      </c>
      <c r="G105" s="85">
        <v>0.05</v>
      </c>
    </row>
    <row r="106" spans="1:7" ht="12.75" customHeight="1">
      <c r="A106" s="83">
        <v>936</v>
      </c>
      <c r="B106" s="83">
        <v>2000055904782</v>
      </c>
      <c r="C106" s="46" t="s">
        <v>331</v>
      </c>
      <c r="D106" s="84">
        <v>0</v>
      </c>
      <c r="E106" s="184">
        <v>555.28</v>
      </c>
      <c r="F106" s="85">
        <v>0.05</v>
      </c>
      <c r="G106" s="85">
        <v>0.05</v>
      </c>
    </row>
    <row r="107" spans="1:7" ht="12.75" customHeight="1">
      <c r="A107" s="83">
        <v>781</v>
      </c>
      <c r="B107" s="83">
        <v>2000055926128</v>
      </c>
      <c r="C107" s="46" t="s">
        <v>332</v>
      </c>
      <c r="D107" s="84">
        <v>0</v>
      </c>
      <c r="E107" s="184">
        <v>833.44</v>
      </c>
      <c r="F107" s="85">
        <v>0.05</v>
      </c>
      <c r="G107" s="85">
        <v>0.05</v>
      </c>
    </row>
    <row r="108" spans="1:7" ht="12.75" customHeight="1">
      <c r="A108" s="83">
        <v>968</v>
      </c>
      <c r="B108" s="83">
        <v>2000056199793</v>
      </c>
      <c r="C108" s="46" t="s">
        <v>333</v>
      </c>
      <c r="D108" s="84">
        <v>0</v>
      </c>
      <c r="E108" s="184">
        <v>2112.9899999999998</v>
      </c>
      <c r="F108" s="85">
        <v>0.05</v>
      </c>
      <c r="G108" s="85">
        <v>0.05</v>
      </c>
    </row>
    <row r="109" spans="1:7" ht="12.75" customHeight="1">
      <c r="A109" s="83">
        <v>970</v>
      </c>
      <c r="B109" s="83">
        <v>2000056222894</v>
      </c>
      <c r="C109" s="46" t="s">
        <v>334</v>
      </c>
      <c r="D109" s="84">
        <v>0</v>
      </c>
      <c r="E109" s="184">
        <v>550.33000000000004</v>
      </c>
      <c r="F109" s="85">
        <v>0.05</v>
      </c>
      <c r="G109" s="85">
        <v>0.05</v>
      </c>
    </row>
    <row r="110" spans="1:7" ht="12.75" customHeight="1">
      <c r="A110" s="83">
        <v>971</v>
      </c>
      <c r="B110" s="83">
        <v>2000056002316</v>
      </c>
      <c r="C110" s="46" t="s">
        <v>335</v>
      </c>
      <c r="D110" s="84">
        <v>0</v>
      </c>
      <c r="E110" s="184">
        <v>4032.52</v>
      </c>
      <c r="F110" s="85">
        <v>0.05</v>
      </c>
      <c r="G110" s="85">
        <v>0.05</v>
      </c>
    </row>
    <row r="111" spans="1:7" ht="12.75" customHeight="1">
      <c r="A111" s="83">
        <v>777</v>
      </c>
      <c r="B111" s="83">
        <v>2000055904807</v>
      </c>
      <c r="C111" s="46" t="s">
        <v>336</v>
      </c>
      <c r="D111" s="84">
        <v>0</v>
      </c>
      <c r="E111" s="184">
        <v>553.15</v>
      </c>
      <c r="F111" s="85">
        <v>0.05</v>
      </c>
      <c r="G111" s="85">
        <v>0.05</v>
      </c>
    </row>
    <row r="112" spans="1:7" ht="12.75" customHeight="1">
      <c r="A112" s="83">
        <v>778</v>
      </c>
      <c r="B112" s="83">
        <v>2000055916281</v>
      </c>
      <c r="C112" s="46" t="s">
        <v>337</v>
      </c>
      <c r="D112" s="84">
        <v>0</v>
      </c>
      <c r="E112" s="184">
        <v>552.24</v>
      </c>
      <c r="F112" s="85">
        <v>0.05</v>
      </c>
      <c r="G112" s="85">
        <v>0.05</v>
      </c>
    </row>
    <row r="113" spans="1:7" ht="12.75" customHeight="1">
      <c r="A113" s="83">
        <v>779</v>
      </c>
      <c r="B113" s="83">
        <v>2000055891176</v>
      </c>
      <c r="C113" s="46" t="s">
        <v>338</v>
      </c>
      <c r="D113" s="84">
        <v>0</v>
      </c>
      <c r="E113" s="184">
        <v>1793.77</v>
      </c>
      <c r="F113" s="85">
        <v>0.05</v>
      </c>
      <c r="G113" s="85">
        <v>0.05</v>
      </c>
    </row>
    <row r="114" spans="1:7" ht="12.75" customHeight="1">
      <c r="A114" s="83">
        <v>972</v>
      </c>
      <c r="B114" s="83">
        <v>2000056147387</v>
      </c>
      <c r="C114" s="46" t="s">
        <v>339</v>
      </c>
      <c r="D114" s="84">
        <v>0</v>
      </c>
      <c r="E114" s="184">
        <v>3474.19</v>
      </c>
      <c r="F114" s="85">
        <v>0.05</v>
      </c>
      <c r="G114" s="85">
        <v>0.05</v>
      </c>
    </row>
    <row r="115" spans="1:7" ht="12.75" customHeight="1">
      <c r="A115" s="83">
        <v>780</v>
      </c>
      <c r="B115" s="83">
        <v>2000055908546</v>
      </c>
      <c r="C115" s="46" t="s">
        <v>340</v>
      </c>
      <c r="D115" s="84">
        <v>0</v>
      </c>
      <c r="E115" s="184">
        <v>385.31</v>
      </c>
      <c r="F115" s="85">
        <v>0.05</v>
      </c>
      <c r="G115" s="85">
        <v>0.05</v>
      </c>
    </row>
    <row r="116" spans="1:7" ht="12.75" customHeight="1">
      <c r="A116" s="83">
        <v>974</v>
      </c>
      <c r="B116" s="83">
        <v>2000056049280</v>
      </c>
      <c r="C116" s="46" t="s">
        <v>341</v>
      </c>
      <c r="D116" s="84">
        <v>0</v>
      </c>
      <c r="E116" s="184">
        <v>385.28</v>
      </c>
      <c r="F116" s="85">
        <v>0.05</v>
      </c>
      <c r="G116" s="85">
        <v>0.05</v>
      </c>
    </row>
    <row r="117" spans="1:7" ht="12.75" customHeight="1">
      <c r="A117" s="83">
        <v>782</v>
      </c>
      <c r="B117" s="83">
        <v>2000056049314</v>
      </c>
      <c r="C117" s="46" t="s">
        <v>342</v>
      </c>
      <c r="D117" s="84">
        <v>0</v>
      </c>
      <c r="E117" s="184">
        <v>385.1</v>
      </c>
      <c r="F117" s="85">
        <v>0.05</v>
      </c>
      <c r="G117" s="85">
        <v>0.05</v>
      </c>
    </row>
    <row r="118" spans="1:7" ht="12.75" customHeight="1">
      <c r="A118" s="83" t="s">
        <v>344</v>
      </c>
      <c r="B118" s="83">
        <v>2000056827915</v>
      </c>
      <c r="C118" s="46" t="s">
        <v>345</v>
      </c>
      <c r="D118" s="84">
        <v>0</v>
      </c>
      <c r="E118" s="184">
        <v>367.85</v>
      </c>
      <c r="F118" s="85">
        <v>0.05</v>
      </c>
      <c r="G118" s="85">
        <v>0.05</v>
      </c>
    </row>
    <row r="119" spans="1:7" ht="12.75" customHeight="1">
      <c r="A119" s="83">
        <v>783</v>
      </c>
      <c r="B119" s="83">
        <v>2000056169822</v>
      </c>
      <c r="C119" s="46" t="s">
        <v>346</v>
      </c>
      <c r="D119" s="84">
        <v>0</v>
      </c>
      <c r="E119" s="184">
        <v>1201.1099999999999</v>
      </c>
      <c r="F119" s="85">
        <v>0.05</v>
      </c>
      <c r="G119" s="85">
        <v>0.05</v>
      </c>
    </row>
    <row r="120" spans="1:7" ht="12.75" customHeight="1">
      <c r="A120" s="83">
        <v>784</v>
      </c>
      <c r="B120" s="83">
        <v>2000056179680</v>
      </c>
      <c r="C120" s="46" t="s">
        <v>347</v>
      </c>
      <c r="D120" s="84">
        <v>0</v>
      </c>
      <c r="E120" s="184">
        <v>673.89</v>
      </c>
      <c r="F120" s="85">
        <v>0.05</v>
      </c>
      <c r="G120" s="85">
        <v>0.05</v>
      </c>
    </row>
    <row r="121" spans="1:7" ht="12.75" customHeight="1">
      <c r="A121" s="83">
        <v>785</v>
      </c>
      <c r="B121" s="83">
        <v>2000056107125</v>
      </c>
      <c r="C121" s="46" t="s">
        <v>348</v>
      </c>
      <c r="D121" s="84">
        <v>0</v>
      </c>
      <c r="E121" s="184">
        <v>557.29999999999995</v>
      </c>
      <c r="F121" s="85">
        <v>0.05</v>
      </c>
      <c r="G121" s="85">
        <v>0.05</v>
      </c>
    </row>
    <row r="122" spans="1:7" ht="12.75" customHeight="1">
      <c r="A122" s="83">
        <v>786</v>
      </c>
      <c r="B122" s="83">
        <v>2000056113963</v>
      </c>
      <c r="C122" s="46" t="s">
        <v>349</v>
      </c>
      <c r="D122" s="84">
        <v>0</v>
      </c>
      <c r="E122" s="184">
        <v>556.36</v>
      </c>
      <c r="F122" s="85">
        <v>0.05</v>
      </c>
      <c r="G122" s="85">
        <v>0.05</v>
      </c>
    </row>
    <row r="123" spans="1:7" ht="12.75" customHeight="1">
      <c r="A123" s="83">
        <v>787</v>
      </c>
      <c r="B123" s="83">
        <v>2000056138160</v>
      </c>
      <c r="C123" s="46" t="s">
        <v>350</v>
      </c>
      <c r="D123" s="84">
        <v>0</v>
      </c>
      <c r="E123" s="184">
        <v>559.58000000000004</v>
      </c>
      <c r="F123" s="85">
        <v>0.05</v>
      </c>
      <c r="G123" s="85">
        <v>0.05</v>
      </c>
    </row>
    <row r="124" spans="1:7" ht="12.75" customHeight="1">
      <c r="A124" s="83">
        <v>788</v>
      </c>
      <c r="B124" s="83">
        <v>2000056167922</v>
      </c>
      <c r="C124" s="46" t="s">
        <v>351</v>
      </c>
      <c r="D124" s="84">
        <v>0</v>
      </c>
      <c r="E124" s="184">
        <v>388.2</v>
      </c>
      <c r="F124" s="85">
        <v>0.05</v>
      </c>
      <c r="G124" s="85">
        <v>0.05</v>
      </c>
    </row>
    <row r="125" spans="1:7" ht="12.75" customHeight="1">
      <c r="A125" s="83">
        <v>956</v>
      </c>
      <c r="B125" s="83">
        <v>2000056537783</v>
      </c>
      <c r="C125" s="46" t="s">
        <v>352</v>
      </c>
      <c r="D125" s="84">
        <v>0</v>
      </c>
      <c r="E125" s="184">
        <v>4685.72</v>
      </c>
      <c r="F125" s="85">
        <v>0.05</v>
      </c>
      <c r="G125" s="85">
        <v>0.05</v>
      </c>
    </row>
    <row r="126" spans="1:7" ht="12.75" customHeight="1">
      <c r="A126" s="83">
        <v>789</v>
      </c>
      <c r="B126" s="83" t="s">
        <v>353</v>
      </c>
      <c r="C126" s="46" t="s">
        <v>354</v>
      </c>
      <c r="D126" s="84">
        <v>0</v>
      </c>
      <c r="E126" s="184">
        <v>11795.26</v>
      </c>
      <c r="F126" s="85">
        <v>0.05</v>
      </c>
      <c r="G126" s="85">
        <v>0.05</v>
      </c>
    </row>
    <row r="127" spans="1:7" ht="12.75" customHeight="1">
      <c r="A127" s="83">
        <v>790</v>
      </c>
      <c r="B127" s="83">
        <v>2000056147261</v>
      </c>
      <c r="C127" s="46" t="s">
        <v>355</v>
      </c>
      <c r="D127" s="84">
        <v>0</v>
      </c>
      <c r="E127" s="184">
        <v>1199.42</v>
      </c>
      <c r="F127" s="85">
        <v>0.05</v>
      </c>
      <c r="G127" s="85">
        <v>0.05</v>
      </c>
    </row>
    <row r="128" spans="1:7" ht="12.75" customHeight="1">
      <c r="A128" s="83">
        <v>791</v>
      </c>
      <c r="B128" s="83">
        <v>2000055932238</v>
      </c>
      <c r="C128" s="46" t="s">
        <v>356</v>
      </c>
      <c r="D128" s="84">
        <v>0</v>
      </c>
      <c r="E128" s="184">
        <v>560.33000000000004</v>
      </c>
      <c r="F128" s="85">
        <v>0.05</v>
      </c>
      <c r="G128" s="85">
        <v>0.05</v>
      </c>
    </row>
    <row r="129" spans="1:7" ht="12.75" customHeight="1">
      <c r="A129" s="83">
        <v>962</v>
      </c>
      <c r="B129" s="83">
        <v>2000056441384</v>
      </c>
      <c r="C129" s="46" t="s">
        <v>359</v>
      </c>
      <c r="D129" s="84">
        <v>0</v>
      </c>
      <c r="E129" s="184">
        <v>667.87</v>
      </c>
      <c r="F129" s="85">
        <v>0.05</v>
      </c>
      <c r="G129" s="85">
        <v>0.05</v>
      </c>
    </row>
    <row r="130" spans="1:7" ht="12.75" customHeight="1">
      <c r="A130" s="83">
        <v>792</v>
      </c>
      <c r="B130" s="83">
        <v>2000056204965</v>
      </c>
      <c r="C130" s="46" t="s">
        <v>360</v>
      </c>
      <c r="D130" s="84">
        <v>0</v>
      </c>
      <c r="E130" s="184">
        <v>8335.34</v>
      </c>
      <c r="F130" s="85">
        <v>0.05</v>
      </c>
      <c r="G130" s="85">
        <v>0.05</v>
      </c>
    </row>
    <row r="131" spans="1:7" ht="12.75" customHeight="1">
      <c r="A131" s="83">
        <v>618</v>
      </c>
      <c r="B131" s="83">
        <v>2000056439613</v>
      </c>
      <c r="C131" s="46" t="s">
        <v>361</v>
      </c>
      <c r="D131" s="84">
        <v>0</v>
      </c>
      <c r="E131" s="184">
        <v>2619.33</v>
      </c>
      <c r="F131" s="85">
        <v>0.05</v>
      </c>
      <c r="G131" s="85">
        <v>0.05</v>
      </c>
    </row>
    <row r="132" spans="1:7" ht="12.75" customHeight="1">
      <c r="A132" s="83">
        <v>793</v>
      </c>
      <c r="B132" s="83">
        <v>2000056147401</v>
      </c>
      <c r="C132" s="46" t="s">
        <v>362</v>
      </c>
      <c r="D132" s="84">
        <v>0</v>
      </c>
      <c r="E132" s="184">
        <v>559.66999999999996</v>
      </c>
      <c r="F132" s="85">
        <v>0.05</v>
      </c>
      <c r="G132" s="85">
        <v>0.05</v>
      </c>
    </row>
    <row r="133" spans="1:7" ht="12.75" customHeight="1">
      <c r="A133" s="83">
        <v>989</v>
      </c>
      <c r="B133" s="83">
        <v>2000056359863</v>
      </c>
      <c r="C133" s="46" t="s">
        <v>363</v>
      </c>
      <c r="D133" s="84">
        <v>0</v>
      </c>
      <c r="E133" s="184">
        <v>4058.12</v>
      </c>
      <c r="F133" s="85">
        <v>0.05</v>
      </c>
      <c r="G133" s="85">
        <v>0.05</v>
      </c>
    </row>
    <row r="134" spans="1:7" ht="12.75" customHeight="1">
      <c r="A134" s="83">
        <v>794</v>
      </c>
      <c r="B134" s="83">
        <v>2000056202407</v>
      </c>
      <c r="C134" s="46" t="s">
        <v>364</v>
      </c>
      <c r="D134" s="84">
        <v>0</v>
      </c>
      <c r="E134" s="184">
        <v>2126.79</v>
      </c>
      <c r="F134" s="85">
        <v>0.05</v>
      </c>
      <c r="G134" s="85">
        <v>0.05</v>
      </c>
    </row>
    <row r="135" spans="1:7" ht="12.75" customHeight="1">
      <c r="A135" s="83">
        <v>963</v>
      </c>
      <c r="B135" s="83">
        <v>2000056452118</v>
      </c>
      <c r="C135" s="46" t="s">
        <v>365</v>
      </c>
      <c r="D135" s="84">
        <v>0</v>
      </c>
      <c r="E135" s="184">
        <v>776.24</v>
      </c>
      <c r="F135" s="85">
        <v>0.05</v>
      </c>
      <c r="G135" s="85">
        <v>0.05</v>
      </c>
    </row>
    <row r="136" spans="1:7" ht="12.75" customHeight="1">
      <c r="A136" s="83">
        <v>795</v>
      </c>
      <c r="B136" s="83">
        <v>2000056186438</v>
      </c>
      <c r="C136" s="46" t="s">
        <v>366</v>
      </c>
      <c r="D136" s="84">
        <v>0</v>
      </c>
      <c r="E136" s="184">
        <v>10211.049999999999</v>
      </c>
      <c r="F136" s="85">
        <v>0.05</v>
      </c>
      <c r="G136" s="85">
        <v>0.05</v>
      </c>
    </row>
    <row r="137" spans="1:7" ht="12.75" customHeight="1">
      <c r="A137" s="83">
        <v>796</v>
      </c>
      <c r="B137" s="83">
        <v>2000056166469</v>
      </c>
      <c r="C137" s="46" t="s">
        <v>367</v>
      </c>
      <c r="D137" s="84">
        <v>0</v>
      </c>
      <c r="E137" s="184">
        <v>4920.3500000000004</v>
      </c>
      <c r="F137" s="85">
        <v>0.05</v>
      </c>
      <c r="G137" s="85">
        <v>0.05</v>
      </c>
    </row>
    <row r="138" spans="1:7" ht="12.75" customHeight="1">
      <c r="A138" s="83" t="s">
        <v>369</v>
      </c>
      <c r="B138" s="83">
        <v>2000056792661</v>
      </c>
      <c r="C138" s="46" t="s">
        <v>370</v>
      </c>
      <c r="D138" s="84">
        <v>0</v>
      </c>
      <c r="E138" s="184">
        <v>727.29</v>
      </c>
      <c r="F138" s="85">
        <v>0.05</v>
      </c>
      <c r="G138" s="85">
        <v>0.05</v>
      </c>
    </row>
    <row r="139" spans="1:7" ht="12.75" customHeight="1">
      <c r="A139" s="83">
        <v>980</v>
      </c>
      <c r="B139" s="83">
        <v>2000056384850</v>
      </c>
      <c r="C139" s="46" t="s">
        <v>371</v>
      </c>
      <c r="D139" s="84">
        <v>0</v>
      </c>
      <c r="E139" s="184">
        <v>676.06</v>
      </c>
      <c r="F139" s="85">
        <v>0.05</v>
      </c>
      <c r="G139" s="85">
        <v>0.05</v>
      </c>
    </row>
    <row r="140" spans="1:7" ht="12.75" customHeight="1">
      <c r="A140" s="83">
        <v>955</v>
      </c>
      <c r="B140" s="83">
        <v>2000056536121</v>
      </c>
      <c r="C140" s="46" t="s">
        <v>372</v>
      </c>
      <c r="D140" s="84">
        <v>0</v>
      </c>
      <c r="E140" s="184">
        <v>3543.98</v>
      </c>
      <c r="F140" s="85">
        <v>0.05</v>
      </c>
      <c r="G140" s="85">
        <v>0.05</v>
      </c>
    </row>
    <row r="141" spans="1:7" ht="12.75" customHeight="1">
      <c r="A141" s="83">
        <v>957</v>
      </c>
      <c r="B141" s="83">
        <v>2000056456265</v>
      </c>
      <c r="C141" s="46" t="s">
        <v>373</v>
      </c>
      <c r="D141" s="84">
        <v>0</v>
      </c>
      <c r="E141" s="184">
        <v>353.65</v>
      </c>
      <c r="F141" s="85">
        <v>0.05</v>
      </c>
      <c r="G141" s="85">
        <v>0.05</v>
      </c>
    </row>
    <row r="142" spans="1:7" ht="12.75" customHeight="1">
      <c r="A142" s="83">
        <v>999</v>
      </c>
      <c r="B142" s="83">
        <v>2000056440006</v>
      </c>
      <c r="C142" s="46" t="s">
        <v>374</v>
      </c>
      <c r="D142" s="84">
        <v>0</v>
      </c>
      <c r="E142" s="184">
        <v>516.69000000000005</v>
      </c>
      <c r="F142" s="85">
        <v>0.05</v>
      </c>
      <c r="G142" s="85">
        <v>0.05</v>
      </c>
    </row>
    <row r="143" spans="1:7" ht="12.75" customHeight="1">
      <c r="A143" s="83">
        <v>450</v>
      </c>
      <c r="B143" s="83">
        <v>2000056420348</v>
      </c>
      <c r="C143" s="46" t="s">
        <v>375</v>
      </c>
      <c r="D143" s="84">
        <v>0</v>
      </c>
      <c r="E143" s="184">
        <v>664.26</v>
      </c>
      <c r="F143" s="85">
        <v>0.05</v>
      </c>
      <c r="G143" s="85">
        <v>0.05</v>
      </c>
    </row>
    <row r="144" spans="1:7" ht="12.75" customHeight="1">
      <c r="A144" s="83">
        <v>797</v>
      </c>
      <c r="B144" s="83">
        <v>2000056202425</v>
      </c>
      <c r="C144" s="46" t="s">
        <v>376</v>
      </c>
      <c r="D144" s="84">
        <v>0</v>
      </c>
      <c r="E144" s="184">
        <v>998.8</v>
      </c>
      <c r="F144" s="85">
        <v>0.05</v>
      </c>
      <c r="G144" s="85">
        <v>0.05</v>
      </c>
    </row>
    <row r="145" spans="1:7" ht="12.75" customHeight="1">
      <c r="A145" s="83" t="s">
        <v>1841</v>
      </c>
      <c r="B145" s="83">
        <v>2000060046797</v>
      </c>
      <c r="C145" s="46" t="s">
        <v>377</v>
      </c>
      <c r="D145" s="84">
        <v>0</v>
      </c>
      <c r="E145" s="184">
        <v>20206.45</v>
      </c>
      <c r="F145" s="85">
        <v>0.05</v>
      </c>
      <c r="G145" s="85">
        <v>0.05</v>
      </c>
    </row>
    <row r="146" spans="1:7" ht="12.75" customHeight="1">
      <c r="A146" s="83">
        <v>369</v>
      </c>
      <c r="B146" s="83">
        <v>2000056532483</v>
      </c>
      <c r="C146" s="46" t="s">
        <v>378</v>
      </c>
      <c r="D146" s="84">
        <v>0</v>
      </c>
      <c r="E146" s="184">
        <v>714.1</v>
      </c>
      <c r="F146" s="85">
        <v>0.05</v>
      </c>
      <c r="G146" s="85">
        <v>0.05</v>
      </c>
    </row>
    <row r="147" spans="1:7" ht="12.75" customHeight="1">
      <c r="A147" s="83">
        <v>7310</v>
      </c>
      <c r="B147" s="83">
        <v>7310</v>
      </c>
      <c r="C147" s="46" t="s">
        <v>379</v>
      </c>
      <c r="D147" s="84">
        <v>0</v>
      </c>
      <c r="E147" s="184">
        <v>1592.94</v>
      </c>
      <c r="F147" s="85">
        <v>0.05</v>
      </c>
      <c r="G147" s="85">
        <v>0.05</v>
      </c>
    </row>
    <row r="148" spans="1:7" ht="12.75" customHeight="1">
      <c r="A148" s="83">
        <v>798</v>
      </c>
      <c r="B148" s="83">
        <v>2000056199701</v>
      </c>
      <c r="C148" s="46" t="s">
        <v>380</v>
      </c>
      <c r="D148" s="84">
        <v>0</v>
      </c>
      <c r="E148" s="184">
        <v>892.75</v>
      </c>
      <c r="F148" s="85">
        <v>0.05</v>
      </c>
      <c r="G148" s="85">
        <v>0.05</v>
      </c>
    </row>
    <row r="149" spans="1:7" ht="12.75" customHeight="1">
      <c r="A149" s="83">
        <v>799</v>
      </c>
      <c r="B149" s="83">
        <v>2000056191535</v>
      </c>
      <c r="C149" s="46" t="s">
        <v>381</v>
      </c>
      <c r="D149" s="84">
        <v>0</v>
      </c>
      <c r="E149" s="184">
        <v>11517.22</v>
      </c>
      <c r="F149" s="85">
        <v>0.05</v>
      </c>
      <c r="G149" s="85">
        <v>0.05</v>
      </c>
    </row>
    <row r="150" spans="1:7" ht="12.75" customHeight="1">
      <c r="A150" s="83">
        <v>741</v>
      </c>
      <c r="B150" s="83">
        <v>2000056058763</v>
      </c>
      <c r="C150" s="46" t="s">
        <v>384</v>
      </c>
      <c r="D150" s="84">
        <v>0</v>
      </c>
      <c r="E150" s="184">
        <v>130.36000000000001</v>
      </c>
      <c r="F150" s="85">
        <v>0.05</v>
      </c>
      <c r="G150" s="85">
        <v>0.05</v>
      </c>
    </row>
    <row r="151" spans="1:7" ht="12.75" customHeight="1">
      <c r="A151" s="83">
        <v>742</v>
      </c>
      <c r="B151" s="83">
        <v>2000056151115</v>
      </c>
      <c r="C151" s="46" t="s">
        <v>385</v>
      </c>
      <c r="D151" s="84">
        <v>0</v>
      </c>
      <c r="E151" s="184">
        <v>82.53</v>
      </c>
      <c r="F151" s="85">
        <v>0.05</v>
      </c>
      <c r="G151" s="85">
        <v>0.05</v>
      </c>
    </row>
    <row r="152" spans="1:7" ht="12.75" customHeight="1">
      <c r="A152" s="83">
        <v>743</v>
      </c>
      <c r="B152" s="83">
        <v>2000056098827</v>
      </c>
      <c r="C152" s="46" t="s">
        <v>386</v>
      </c>
      <c r="D152" s="84">
        <v>0</v>
      </c>
      <c r="E152" s="184">
        <v>130.71</v>
      </c>
      <c r="F152" s="85">
        <v>0.05</v>
      </c>
      <c r="G152" s="85">
        <v>0.05</v>
      </c>
    </row>
    <row r="153" spans="1:7" ht="12.75" customHeight="1">
      <c r="A153" s="83">
        <v>403</v>
      </c>
      <c r="B153" s="83">
        <v>2000056551333</v>
      </c>
      <c r="C153" s="46" t="s">
        <v>387</v>
      </c>
      <c r="D153" s="84">
        <v>0</v>
      </c>
      <c r="E153" s="184">
        <v>3562.95</v>
      </c>
      <c r="F153" s="85">
        <v>0.05</v>
      </c>
      <c r="G153" s="85">
        <v>0.05</v>
      </c>
    </row>
    <row r="154" spans="1:7" ht="12.75" customHeight="1">
      <c r="A154" s="83">
        <v>451</v>
      </c>
      <c r="B154" s="83">
        <v>2000056562317</v>
      </c>
      <c r="C154" s="46" t="s">
        <v>388</v>
      </c>
      <c r="D154" s="84">
        <v>0</v>
      </c>
      <c r="E154" s="184">
        <v>5477.73</v>
      </c>
      <c r="F154" s="85">
        <v>0.05</v>
      </c>
      <c r="G154" s="85">
        <v>0.05</v>
      </c>
    </row>
    <row r="155" spans="1:7">
      <c r="A155" s="83">
        <v>978</v>
      </c>
      <c r="B155" s="83">
        <v>2000056194207</v>
      </c>
      <c r="C155" s="46" t="s">
        <v>389</v>
      </c>
      <c r="D155" s="84">
        <v>0</v>
      </c>
      <c r="E155" s="184">
        <v>2338.2399999999998</v>
      </c>
      <c r="F155" s="85">
        <v>0.05</v>
      </c>
      <c r="G155" s="85">
        <v>0.05</v>
      </c>
    </row>
    <row r="156" spans="1:7">
      <c r="A156" s="83">
        <v>991</v>
      </c>
      <c r="B156" s="83">
        <v>2000056139224</v>
      </c>
      <c r="C156" s="46" t="s">
        <v>390</v>
      </c>
      <c r="D156" s="84">
        <v>0</v>
      </c>
      <c r="E156" s="184">
        <v>7577.95</v>
      </c>
      <c r="F156" s="85">
        <v>0.05</v>
      </c>
      <c r="G156" s="85">
        <v>0.05</v>
      </c>
    </row>
    <row r="157" spans="1:7">
      <c r="A157" s="83">
        <v>994</v>
      </c>
      <c r="B157" s="83">
        <v>2000056219980</v>
      </c>
      <c r="C157" s="46" t="s">
        <v>391</v>
      </c>
      <c r="D157" s="84">
        <v>0</v>
      </c>
      <c r="E157" s="184">
        <v>319.27999999999997</v>
      </c>
      <c r="F157" s="85">
        <v>0.05</v>
      </c>
      <c r="G157" s="85">
        <v>0.05</v>
      </c>
    </row>
    <row r="158" spans="1:7">
      <c r="A158" s="83">
        <v>995</v>
      </c>
      <c r="B158" s="83">
        <v>2000056200029</v>
      </c>
      <c r="C158" s="46" t="s">
        <v>392</v>
      </c>
      <c r="D158" s="84">
        <v>0</v>
      </c>
      <c r="E158" s="184">
        <v>669.36</v>
      </c>
      <c r="F158" s="85">
        <v>0.05</v>
      </c>
      <c r="G158" s="85">
        <v>0.05</v>
      </c>
    </row>
    <row r="159" spans="1:7">
      <c r="A159" s="83">
        <v>996</v>
      </c>
      <c r="B159" s="83">
        <v>2000056139001</v>
      </c>
      <c r="C159" s="46" t="s">
        <v>393</v>
      </c>
      <c r="D159" s="84">
        <v>0</v>
      </c>
      <c r="E159" s="184">
        <v>670.31</v>
      </c>
      <c r="F159" s="85">
        <v>0.05</v>
      </c>
      <c r="G159" s="85">
        <v>0.05</v>
      </c>
    </row>
    <row r="160" spans="1:7">
      <c r="A160" s="83">
        <v>997</v>
      </c>
      <c r="B160" s="83">
        <v>2000056212042</v>
      </c>
      <c r="C160" s="46" t="s">
        <v>394</v>
      </c>
      <c r="D160" s="84">
        <v>0</v>
      </c>
      <c r="E160" s="184">
        <v>1071.3699999999999</v>
      </c>
      <c r="F160" s="85">
        <v>0.05</v>
      </c>
      <c r="G160" s="85">
        <v>0.05</v>
      </c>
    </row>
    <row r="161" spans="1:7">
      <c r="A161" s="83">
        <v>998</v>
      </c>
      <c r="B161" s="83">
        <v>2000056139438</v>
      </c>
      <c r="C161" s="46" t="s">
        <v>395</v>
      </c>
      <c r="D161" s="84">
        <v>0</v>
      </c>
      <c r="E161" s="184">
        <v>11608.15</v>
      </c>
      <c r="F161" s="85">
        <v>0.05</v>
      </c>
      <c r="G161" s="85">
        <v>0.05</v>
      </c>
    </row>
    <row r="162" spans="1:7">
      <c r="A162" s="83">
        <v>953</v>
      </c>
      <c r="B162" s="83">
        <v>2000056530797</v>
      </c>
      <c r="C162" s="46" t="s">
        <v>396</v>
      </c>
      <c r="D162" s="84">
        <v>0</v>
      </c>
      <c r="E162" s="184">
        <v>20708.419999999998</v>
      </c>
      <c r="F162" s="85">
        <v>0.05</v>
      </c>
      <c r="G162" s="85">
        <v>0.05</v>
      </c>
    </row>
    <row r="163" spans="1:7">
      <c r="A163" s="83">
        <v>983</v>
      </c>
      <c r="B163" s="83">
        <v>2000056469185</v>
      </c>
      <c r="C163" s="46" t="s">
        <v>397</v>
      </c>
      <c r="D163" s="84">
        <v>0</v>
      </c>
      <c r="E163" s="184">
        <v>987.11</v>
      </c>
      <c r="F163" s="85">
        <v>0.05</v>
      </c>
      <c r="G163" s="85">
        <v>0.05</v>
      </c>
    </row>
    <row r="164" spans="1:7">
      <c r="A164" s="83" t="s">
        <v>399</v>
      </c>
      <c r="B164" s="83">
        <v>2000056842133</v>
      </c>
      <c r="C164" s="46" t="s">
        <v>400</v>
      </c>
      <c r="D164" s="84">
        <v>0</v>
      </c>
      <c r="E164" s="184">
        <v>671.16</v>
      </c>
      <c r="F164" s="85">
        <v>0.05</v>
      </c>
      <c r="G164" s="85">
        <v>0.05</v>
      </c>
    </row>
    <row r="165" spans="1:7">
      <c r="A165" s="83">
        <v>7493</v>
      </c>
      <c r="B165" s="83">
        <v>7493</v>
      </c>
      <c r="C165" s="46" t="s">
        <v>401</v>
      </c>
      <c r="D165" s="84">
        <v>0</v>
      </c>
      <c r="E165" s="184">
        <v>683.61</v>
      </c>
      <c r="F165" s="85">
        <v>0.05</v>
      </c>
      <c r="G165" s="85">
        <v>0.05</v>
      </c>
    </row>
    <row r="166" spans="1:7">
      <c r="A166" s="83">
        <v>748</v>
      </c>
      <c r="B166" s="83">
        <v>2000056488531</v>
      </c>
      <c r="C166" s="46" t="s">
        <v>402</v>
      </c>
      <c r="D166" s="84">
        <v>0</v>
      </c>
      <c r="E166" s="184">
        <v>785.14</v>
      </c>
      <c r="F166" s="85">
        <v>0.05</v>
      </c>
      <c r="G166" s="85">
        <v>0.05</v>
      </c>
    </row>
    <row r="167" spans="1:7">
      <c r="A167" s="83" t="s">
        <v>404</v>
      </c>
      <c r="B167" s="83">
        <v>2000056866064</v>
      </c>
      <c r="C167" s="46" t="s">
        <v>405</v>
      </c>
      <c r="D167" s="84">
        <v>0</v>
      </c>
      <c r="E167" s="184">
        <v>663.74</v>
      </c>
      <c r="F167" s="85">
        <v>0.05</v>
      </c>
      <c r="G167" s="85">
        <v>0.05</v>
      </c>
    </row>
    <row r="168" spans="1:7">
      <c r="A168" s="83">
        <v>966</v>
      </c>
      <c r="B168" s="83">
        <v>2000056537222</v>
      </c>
      <c r="C168" s="46" t="s">
        <v>406</v>
      </c>
      <c r="D168" s="84">
        <v>0</v>
      </c>
      <c r="E168" s="184">
        <v>1901.18</v>
      </c>
      <c r="F168" s="85">
        <v>0.05</v>
      </c>
      <c r="G168" s="85">
        <v>0.05</v>
      </c>
    </row>
    <row r="169" spans="1:7">
      <c r="A169" s="83" t="s">
        <v>408</v>
      </c>
      <c r="B169" s="83">
        <v>2000056522003</v>
      </c>
      <c r="C169" s="46" t="s">
        <v>409</v>
      </c>
      <c r="D169" s="84">
        <v>0</v>
      </c>
      <c r="E169" s="184">
        <v>372.71</v>
      </c>
      <c r="F169" s="85">
        <v>0.05</v>
      </c>
      <c r="G169" s="85">
        <v>0.05</v>
      </c>
    </row>
    <row r="170" spans="1:7">
      <c r="A170" s="83" t="s">
        <v>411</v>
      </c>
      <c r="B170" s="83">
        <v>2000056839901</v>
      </c>
      <c r="C170" s="46" t="s">
        <v>412</v>
      </c>
      <c r="D170" s="84">
        <v>0</v>
      </c>
      <c r="E170" s="184">
        <v>665.97</v>
      </c>
      <c r="F170" s="85">
        <v>0.05</v>
      </c>
      <c r="G170" s="85">
        <v>0.05</v>
      </c>
    </row>
    <row r="171" spans="1:7">
      <c r="A171" s="83">
        <v>919</v>
      </c>
      <c r="B171" s="83">
        <v>2000060018150</v>
      </c>
      <c r="C171" s="46" t="s">
        <v>413</v>
      </c>
      <c r="D171" s="84">
        <v>0</v>
      </c>
      <c r="E171" s="184">
        <v>1094.48</v>
      </c>
      <c r="F171" s="85">
        <v>0.05</v>
      </c>
      <c r="G171" s="85">
        <v>0.05</v>
      </c>
    </row>
    <row r="172" spans="1:7">
      <c r="A172" s="83">
        <v>467</v>
      </c>
      <c r="B172" s="83">
        <v>2000056535740</v>
      </c>
      <c r="C172" s="46" t="s">
        <v>414</v>
      </c>
      <c r="D172" s="84">
        <v>0</v>
      </c>
      <c r="E172" s="184">
        <v>837.33</v>
      </c>
      <c r="F172" s="85">
        <v>0.05</v>
      </c>
      <c r="G172" s="85">
        <v>0.05</v>
      </c>
    </row>
    <row r="173" spans="1:7">
      <c r="A173" s="83">
        <v>468</v>
      </c>
      <c r="B173" s="83">
        <v>2000056345461</v>
      </c>
      <c r="C173" s="46" t="s">
        <v>415</v>
      </c>
      <c r="D173" s="84">
        <v>0</v>
      </c>
      <c r="E173" s="184">
        <v>1208.3499999999999</v>
      </c>
      <c r="F173" s="85">
        <v>0.05</v>
      </c>
      <c r="G173" s="85">
        <v>0.05</v>
      </c>
    </row>
    <row r="174" spans="1:7">
      <c r="A174" s="83" t="s">
        <v>417</v>
      </c>
      <c r="B174" s="83">
        <v>2000056520957</v>
      </c>
      <c r="C174" s="46" t="s">
        <v>418</v>
      </c>
      <c r="D174" s="84">
        <v>0</v>
      </c>
      <c r="E174" s="184">
        <v>372.71</v>
      </c>
      <c r="F174" s="85">
        <v>0.05</v>
      </c>
      <c r="G174" s="85">
        <v>0.05</v>
      </c>
    </row>
    <row r="175" spans="1:7">
      <c r="A175" s="83" t="s">
        <v>420</v>
      </c>
      <c r="B175" s="83">
        <v>2000056860090</v>
      </c>
      <c r="C175" s="46" t="s">
        <v>421</v>
      </c>
      <c r="D175" s="84">
        <v>0</v>
      </c>
      <c r="E175" s="184">
        <v>1119.3800000000001</v>
      </c>
      <c r="F175" s="85">
        <v>0.05</v>
      </c>
      <c r="G175" s="85">
        <v>0.05</v>
      </c>
    </row>
    <row r="176" spans="1:7" ht="26.4">
      <c r="A176" s="83">
        <v>984</v>
      </c>
      <c r="B176" s="83" t="s">
        <v>423</v>
      </c>
      <c r="C176" s="46" t="s">
        <v>424</v>
      </c>
      <c r="D176" s="84">
        <v>0</v>
      </c>
      <c r="E176" s="184">
        <v>383.53</v>
      </c>
      <c r="F176" s="85">
        <v>0.05</v>
      </c>
      <c r="G176" s="85">
        <v>0.05</v>
      </c>
    </row>
    <row r="177" spans="1:7">
      <c r="A177" s="83" t="s">
        <v>426</v>
      </c>
      <c r="B177" s="83">
        <v>2000056865479</v>
      </c>
      <c r="C177" s="46" t="s">
        <v>427</v>
      </c>
      <c r="D177" s="84">
        <v>0</v>
      </c>
      <c r="E177" s="184">
        <v>984.71</v>
      </c>
      <c r="F177" s="85">
        <v>0.05</v>
      </c>
      <c r="G177" s="85">
        <v>0.05</v>
      </c>
    </row>
    <row r="178" spans="1:7">
      <c r="A178" s="83">
        <v>951</v>
      </c>
      <c r="B178" s="83">
        <v>2000056477682</v>
      </c>
      <c r="C178" s="46" t="s">
        <v>428</v>
      </c>
      <c r="D178" s="84">
        <v>0</v>
      </c>
      <c r="E178" s="184">
        <v>665.71</v>
      </c>
      <c r="F178" s="85">
        <v>0.05</v>
      </c>
      <c r="G178" s="85">
        <v>0.05</v>
      </c>
    </row>
    <row r="179" spans="1:7">
      <c r="A179" s="83">
        <v>7491</v>
      </c>
      <c r="B179" s="83">
        <v>7491</v>
      </c>
      <c r="C179" s="46" t="s">
        <v>429</v>
      </c>
      <c r="D179" s="84">
        <v>0</v>
      </c>
      <c r="E179" s="184">
        <v>987.11</v>
      </c>
      <c r="F179" s="85">
        <v>0.05</v>
      </c>
      <c r="G179" s="85">
        <v>0.05</v>
      </c>
    </row>
    <row r="180" spans="1:7">
      <c r="A180" s="83">
        <v>7497</v>
      </c>
      <c r="B180" s="83">
        <v>7497</v>
      </c>
      <c r="C180" s="46" t="s">
        <v>430</v>
      </c>
      <c r="D180" s="84">
        <v>0</v>
      </c>
      <c r="E180" s="184">
        <v>2289.92</v>
      </c>
      <c r="F180" s="85">
        <v>0.05</v>
      </c>
      <c r="G180" s="85">
        <v>0.05</v>
      </c>
    </row>
    <row r="181" spans="1:7">
      <c r="A181" s="83" t="s">
        <v>432</v>
      </c>
      <c r="B181" s="83">
        <v>2000056474877</v>
      </c>
      <c r="C181" s="46" t="s">
        <v>433</v>
      </c>
      <c r="D181" s="84">
        <v>0</v>
      </c>
      <c r="E181" s="184">
        <v>3755.18</v>
      </c>
      <c r="F181" s="85">
        <v>0.05</v>
      </c>
      <c r="G181" s="85">
        <v>0.05</v>
      </c>
    </row>
    <row r="182" spans="1:7">
      <c r="A182" s="83">
        <v>644</v>
      </c>
      <c r="B182" s="83">
        <v>2000056474399</v>
      </c>
      <c r="C182" s="46" t="s">
        <v>434</v>
      </c>
      <c r="D182" s="84">
        <v>0</v>
      </c>
      <c r="E182" s="184">
        <v>387.08</v>
      </c>
      <c r="F182" s="85">
        <v>0.05</v>
      </c>
      <c r="G182" s="85">
        <v>0.05</v>
      </c>
    </row>
    <row r="183" spans="1:7">
      <c r="A183" s="83" t="s">
        <v>436</v>
      </c>
      <c r="B183" s="83">
        <v>2000056631440</v>
      </c>
      <c r="C183" s="46" t="s">
        <v>437</v>
      </c>
      <c r="D183" s="84">
        <v>0</v>
      </c>
      <c r="E183" s="184">
        <v>387.08</v>
      </c>
      <c r="F183" s="85">
        <v>0.05</v>
      </c>
      <c r="G183" s="85">
        <v>0.05</v>
      </c>
    </row>
    <row r="184" spans="1:7">
      <c r="A184" s="83">
        <v>744</v>
      </c>
      <c r="B184" s="83">
        <v>2000056705144</v>
      </c>
      <c r="C184" s="46" t="s">
        <v>438</v>
      </c>
      <c r="D184" s="84">
        <v>0</v>
      </c>
      <c r="E184" s="184">
        <v>2850.43</v>
      </c>
      <c r="F184" s="85">
        <v>0.05</v>
      </c>
      <c r="G184" s="85">
        <v>0.05</v>
      </c>
    </row>
    <row r="185" spans="1:7">
      <c r="A185" s="83">
        <v>986</v>
      </c>
      <c r="B185" s="83">
        <v>2000056366930</v>
      </c>
      <c r="C185" s="46" t="s">
        <v>439</v>
      </c>
      <c r="D185" s="84">
        <v>0</v>
      </c>
      <c r="E185" s="184">
        <v>660.82</v>
      </c>
      <c r="F185" s="85">
        <v>0.05</v>
      </c>
      <c r="G185" s="85">
        <v>0.05</v>
      </c>
    </row>
    <row r="186" spans="1:7">
      <c r="A186" s="83">
        <v>933</v>
      </c>
      <c r="B186" s="83"/>
      <c r="C186" s="46" t="s">
        <v>442</v>
      </c>
      <c r="D186" s="84">
        <v>0</v>
      </c>
      <c r="E186" s="184">
        <v>16.690000000000001</v>
      </c>
      <c r="F186" s="85">
        <v>0.05</v>
      </c>
      <c r="G186" s="85">
        <v>0.05</v>
      </c>
    </row>
    <row r="187" spans="1:7">
      <c r="A187" s="83">
        <v>976</v>
      </c>
      <c r="B187" s="83">
        <v>2000056563589</v>
      </c>
      <c r="C187" s="46" t="s">
        <v>443</v>
      </c>
      <c r="D187" s="84">
        <v>0</v>
      </c>
      <c r="E187" s="184">
        <v>632.14</v>
      </c>
      <c r="F187" s="85">
        <v>0.05</v>
      </c>
      <c r="G187" s="85">
        <v>0.05</v>
      </c>
    </row>
    <row r="188" spans="1:7">
      <c r="A188" s="83" t="s">
        <v>445</v>
      </c>
      <c r="B188" s="83">
        <v>2000056866046</v>
      </c>
      <c r="C188" s="46" t="s">
        <v>446</v>
      </c>
      <c r="D188" s="84">
        <v>0</v>
      </c>
      <c r="E188" s="184">
        <v>347.92</v>
      </c>
      <c r="F188" s="85">
        <v>0.05</v>
      </c>
      <c r="G188" s="85">
        <v>0.05</v>
      </c>
    </row>
    <row r="189" spans="1:7">
      <c r="A189" s="83" t="s">
        <v>448</v>
      </c>
      <c r="B189" s="83">
        <v>2000056848144</v>
      </c>
      <c r="C189" s="46" t="s">
        <v>449</v>
      </c>
      <c r="D189" s="84">
        <v>0</v>
      </c>
      <c r="E189" s="184">
        <v>1005.5</v>
      </c>
      <c r="F189" s="85">
        <v>0.05</v>
      </c>
      <c r="G189" s="85">
        <v>0.05</v>
      </c>
    </row>
    <row r="190" spans="1:7">
      <c r="A190" s="83" t="s">
        <v>451</v>
      </c>
      <c r="B190" s="83">
        <v>2000056774608</v>
      </c>
      <c r="C190" s="46" t="s">
        <v>452</v>
      </c>
      <c r="D190" s="84">
        <v>0</v>
      </c>
      <c r="E190" s="184">
        <v>666.04</v>
      </c>
      <c r="F190" s="85">
        <v>0.05</v>
      </c>
      <c r="G190" s="85">
        <v>0.05</v>
      </c>
    </row>
    <row r="191" spans="1:7">
      <c r="A191" s="83" t="s">
        <v>454</v>
      </c>
      <c r="B191" s="83">
        <v>2000056647946</v>
      </c>
      <c r="C191" s="46" t="s">
        <v>455</v>
      </c>
      <c r="D191" s="84">
        <v>0</v>
      </c>
      <c r="E191" s="184">
        <v>396.36</v>
      </c>
      <c r="F191" s="85">
        <v>0.05</v>
      </c>
      <c r="G191" s="85">
        <v>0.05</v>
      </c>
    </row>
    <row r="192" spans="1:7">
      <c r="A192" s="83" t="s">
        <v>457</v>
      </c>
      <c r="B192" s="83">
        <v>2000056456850</v>
      </c>
      <c r="C192" s="46" t="s">
        <v>458</v>
      </c>
      <c r="D192" s="84">
        <v>0</v>
      </c>
      <c r="E192" s="184">
        <v>353.65</v>
      </c>
      <c r="F192" s="85">
        <v>0.05</v>
      </c>
      <c r="G192" s="85">
        <v>0.05</v>
      </c>
    </row>
    <row r="193" spans="1:7">
      <c r="A193" s="83" t="s">
        <v>460</v>
      </c>
      <c r="B193" s="83">
        <v>2000056872305</v>
      </c>
      <c r="C193" s="46" t="s">
        <v>461</v>
      </c>
      <c r="D193" s="84">
        <v>0</v>
      </c>
      <c r="E193" s="184">
        <v>1670.14</v>
      </c>
      <c r="F193" s="85">
        <v>0.05</v>
      </c>
      <c r="G193" s="85">
        <v>0.05</v>
      </c>
    </row>
    <row r="194" spans="1:7">
      <c r="A194" s="83" t="s">
        <v>1843</v>
      </c>
      <c r="B194" s="83">
        <v>2000060619259</v>
      </c>
      <c r="C194" s="46" t="s">
        <v>462</v>
      </c>
      <c r="D194" s="84">
        <v>0</v>
      </c>
      <c r="E194" s="184">
        <v>559.61</v>
      </c>
      <c r="F194" s="85">
        <v>0.05</v>
      </c>
      <c r="G194" s="85">
        <v>0.05</v>
      </c>
    </row>
    <row r="195" spans="1:7">
      <c r="A195" s="83">
        <v>638</v>
      </c>
      <c r="B195" s="83">
        <v>2000056479138</v>
      </c>
      <c r="C195" s="46" t="s">
        <v>463</v>
      </c>
      <c r="D195" s="84">
        <v>0</v>
      </c>
      <c r="E195" s="184">
        <v>2663</v>
      </c>
      <c r="F195" s="85">
        <v>0.05</v>
      </c>
      <c r="G195" s="85">
        <v>0.05</v>
      </c>
    </row>
    <row r="196" spans="1:7">
      <c r="A196" s="83">
        <v>643</v>
      </c>
      <c r="B196" s="83">
        <v>2000056465970</v>
      </c>
      <c r="C196" s="46" t="s">
        <v>464</v>
      </c>
      <c r="D196" s="84">
        <v>0</v>
      </c>
      <c r="E196" s="184">
        <v>412.37</v>
      </c>
      <c r="F196" s="85">
        <v>0.05</v>
      </c>
      <c r="G196" s="85">
        <v>0.05</v>
      </c>
    </row>
    <row r="197" spans="1:7">
      <c r="A197" s="83">
        <v>981</v>
      </c>
      <c r="B197" s="83">
        <v>2000056504937</v>
      </c>
      <c r="C197" s="46" t="s">
        <v>465</v>
      </c>
      <c r="D197" s="84">
        <v>0</v>
      </c>
      <c r="E197" s="184">
        <v>379.53</v>
      </c>
      <c r="F197" s="85">
        <v>0.05</v>
      </c>
      <c r="G197" s="85">
        <v>0.05</v>
      </c>
    </row>
    <row r="198" spans="1:7">
      <c r="A198" s="83">
        <v>988</v>
      </c>
      <c r="B198" s="83">
        <v>2000056522332</v>
      </c>
      <c r="C198" s="46" t="s">
        <v>466</v>
      </c>
      <c r="D198" s="84">
        <v>0</v>
      </c>
      <c r="E198" s="184">
        <v>905.65</v>
      </c>
      <c r="F198" s="85">
        <v>0.05</v>
      </c>
      <c r="G198" s="85">
        <v>0.05</v>
      </c>
    </row>
    <row r="199" spans="1:7">
      <c r="A199" s="83">
        <v>992</v>
      </c>
      <c r="B199" s="83">
        <v>2000056527562</v>
      </c>
      <c r="C199" s="46" t="s">
        <v>467</v>
      </c>
      <c r="D199" s="84">
        <v>0</v>
      </c>
      <c r="E199" s="184">
        <v>9705.66</v>
      </c>
      <c r="F199" s="85">
        <v>0.05</v>
      </c>
      <c r="G199" s="85">
        <v>0.05</v>
      </c>
    </row>
    <row r="200" spans="1:7">
      <c r="A200" s="83">
        <v>950</v>
      </c>
      <c r="B200" s="83">
        <v>2000056873498</v>
      </c>
      <c r="C200" s="46" t="s">
        <v>468</v>
      </c>
      <c r="D200" s="84">
        <v>0</v>
      </c>
      <c r="E200" s="184">
        <v>943.16</v>
      </c>
      <c r="F200" s="85">
        <v>0.05</v>
      </c>
      <c r="G200" s="85">
        <v>0.05</v>
      </c>
    </row>
    <row r="201" spans="1:7">
      <c r="A201" s="83" t="s">
        <v>470</v>
      </c>
      <c r="B201" s="83">
        <v>2000056873530</v>
      </c>
      <c r="C201" s="46" t="s">
        <v>471</v>
      </c>
      <c r="D201" s="84">
        <v>0</v>
      </c>
      <c r="E201" s="184">
        <v>1329.94</v>
      </c>
      <c r="F201" s="85">
        <v>0.05</v>
      </c>
      <c r="G201" s="85">
        <v>0.05</v>
      </c>
    </row>
    <row r="202" spans="1:7">
      <c r="A202" s="83" t="s">
        <v>473</v>
      </c>
      <c r="B202" s="83">
        <v>2000056644680</v>
      </c>
      <c r="C202" s="46" t="s">
        <v>474</v>
      </c>
      <c r="D202" s="84">
        <v>0</v>
      </c>
      <c r="E202" s="184">
        <v>255.62</v>
      </c>
      <c r="F202" s="85">
        <v>0.05</v>
      </c>
      <c r="G202" s="85">
        <v>0.05</v>
      </c>
    </row>
    <row r="203" spans="1:7">
      <c r="A203" s="83" t="s">
        <v>476</v>
      </c>
      <c r="B203" s="83">
        <v>2000056774797</v>
      </c>
      <c r="C203" s="46" t="s">
        <v>477</v>
      </c>
      <c r="D203" s="84">
        <v>0</v>
      </c>
      <c r="E203" s="184">
        <v>2542.0100000000002</v>
      </c>
      <c r="F203" s="85">
        <v>0.05</v>
      </c>
      <c r="G203" s="85">
        <v>0.05</v>
      </c>
    </row>
    <row r="204" spans="1:7">
      <c r="A204" s="83" t="s">
        <v>1845</v>
      </c>
      <c r="B204" s="83">
        <v>2000060268260</v>
      </c>
      <c r="C204" s="46" t="s">
        <v>478</v>
      </c>
      <c r="D204" s="84">
        <v>0</v>
      </c>
      <c r="E204" s="184">
        <v>586.38</v>
      </c>
      <c r="F204" s="85">
        <v>0.05</v>
      </c>
      <c r="G204" s="85">
        <v>0.05</v>
      </c>
    </row>
    <row r="205" spans="1:7">
      <c r="A205" s="83" t="s">
        <v>480</v>
      </c>
      <c r="B205" s="83">
        <v>2000057382890</v>
      </c>
      <c r="C205" s="46" t="s">
        <v>481</v>
      </c>
      <c r="D205" s="84">
        <v>0</v>
      </c>
      <c r="E205" s="184">
        <v>324.23</v>
      </c>
      <c r="F205" s="85">
        <v>0.05</v>
      </c>
      <c r="G205" s="85">
        <v>0.05</v>
      </c>
    </row>
    <row r="206" spans="1:7">
      <c r="A206" s="83" t="s">
        <v>483</v>
      </c>
      <c r="B206" s="83">
        <v>2000057829825</v>
      </c>
      <c r="C206" s="46" t="s">
        <v>484</v>
      </c>
      <c r="D206" s="84">
        <v>0</v>
      </c>
      <c r="E206" s="184">
        <v>2411.42</v>
      </c>
      <c r="F206" s="85">
        <v>0.05</v>
      </c>
      <c r="G206" s="85">
        <v>0.05</v>
      </c>
    </row>
    <row r="207" spans="1:7">
      <c r="A207" s="83">
        <v>7373</v>
      </c>
      <c r="B207" s="83">
        <v>7373</v>
      </c>
      <c r="C207" s="46" t="s">
        <v>485</v>
      </c>
      <c r="D207" s="84">
        <v>0</v>
      </c>
      <c r="E207" s="184">
        <v>783.61</v>
      </c>
      <c r="F207" s="85">
        <v>0.05</v>
      </c>
      <c r="G207" s="85">
        <v>0.05</v>
      </c>
    </row>
    <row r="208" spans="1:7">
      <c r="A208" s="83" t="s">
        <v>487</v>
      </c>
      <c r="B208" s="83">
        <v>2000056721128</v>
      </c>
      <c r="C208" s="46" t="s">
        <v>488</v>
      </c>
      <c r="D208" s="84">
        <v>0</v>
      </c>
      <c r="E208" s="184">
        <v>382.24</v>
      </c>
      <c r="F208" s="85">
        <v>0.05</v>
      </c>
      <c r="G208" s="85">
        <v>0.05</v>
      </c>
    </row>
    <row r="209" spans="1:7">
      <c r="A209" s="83" t="s">
        <v>490</v>
      </c>
      <c r="B209" s="83">
        <v>2000056873503</v>
      </c>
      <c r="C209" s="46" t="s">
        <v>491</v>
      </c>
      <c r="D209" s="84">
        <v>0</v>
      </c>
      <c r="E209" s="184">
        <v>95.49</v>
      </c>
      <c r="F209" s="85">
        <v>0.05</v>
      </c>
      <c r="G209" s="85">
        <v>0.05</v>
      </c>
    </row>
    <row r="210" spans="1:7">
      <c r="A210" s="83" t="s">
        <v>493</v>
      </c>
      <c r="B210" s="83">
        <v>2000056970243</v>
      </c>
      <c r="C210" s="46" t="s">
        <v>494</v>
      </c>
      <c r="D210" s="84">
        <v>0</v>
      </c>
      <c r="E210" s="184">
        <v>396.76</v>
      </c>
      <c r="F210" s="85">
        <v>0.05</v>
      </c>
      <c r="G210" s="85">
        <v>0.05</v>
      </c>
    </row>
    <row r="211" spans="1:7">
      <c r="A211" s="83" t="s">
        <v>1847</v>
      </c>
      <c r="B211" s="83">
        <v>2000060440648</v>
      </c>
      <c r="C211" s="46" t="s">
        <v>495</v>
      </c>
      <c r="D211" s="84">
        <v>0</v>
      </c>
      <c r="E211" s="184">
        <v>5616.36</v>
      </c>
      <c r="F211" s="85">
        <v>0.05</v>
      </c>
      <c r="G211" s="85">
        <v>0.05</v>
      </c>
    </row>
    <row r="212" spans="1:7">
      <c r="A212" s="83">
        <v>7460</v>
      </c>
      <c r="B212" s="83">
        <v>7460</v>
      </c>
      <c r="C212" s="46" t="s">
        <v>496</v>
      </c>
      <c r="D212" s="84">
        <v>0</v>
      </c>
      <c r="E212" s="184">
        <v>437.4</v>
      </c>
      <c r="F212" s="85">
        <v>0.05</v>
      </c>
      <c r="G212" s="85">
        <v>0.05</v>
      </c>
    </row>
    <row r="213" spans="1:7">
      <c r="A213" s="83" t="s">
        <v>498</v>
      </c>
      <c r="B213" s="83">
        <v>2000056879240</v>
      </c>
      <c r="C213" s="46" t="s">
        <v>499</v>
      </c>
      <c r="D213" s="84">
        <v>0</v>
      </c>
      <c r="E213" s="184">
        <v>272.73</v>
      </c>
      <c r="F213" s="85">
        <v>0.05</v>
      </c>
      <c r="G213" s="85">
        <v>0.05</v>
      </c>
    </row>
    <row r="214" spans="1:7">
      <c r="A214" s="83" t="s">
        <v>501</v>
      </c>
      <c r="B214" s="83">
        <v>2000056873540</v>
      </c>
      <c r="C214" s="46" t="s">
        <v>502</v>
      </c>
      <c r="D214" s="84">
        <v>0</v>
      </c>
      <c r="E214" s="184">
        <v>163.41999999999999</v>
      </c>
      <c r="F214" s="85">
        <v>0.05</v>
      </c>
      <c r="G214" s="85">
        <v>0.05</v>
      </c>
    </row>
    <row r="215" spans="1:7">
      <c r="A215" s="83" t="s">
        <v>504</v>
      </c>
      <c r="B215" s="83">
        <v>2000057162794</v>
      </c>
      <c r="C215" s="46" t="s">
        <v>505</v>
      </c>
      <c r="D215" s="84">
        <v>0</v>
      </c>
      <c r="E215" s="184">
        <v>377.75</v>
      </c>
      <c r="F215" s="85">
        <v>0.05</v>
      </c>
      <c r="G215" s="85">
        <v>0.05</v>
      </c>
    </row>
    <row r="216" spans="1:7">
      <c r="A216" s="83">
        <v>7616</v>
      </c>
      <c r="B216" s="83">
        <v>7616</v>
      </c>
      <c r="C216" s="46" t="s">
        <v>506</v>
      </c>
      <c r="D216" s="84">
        <v>0</v>
      </c>
      <c r="E216" s="184">
        <v>394.6</v>
      </c>
      <c r="F216" s="85">
        <v>0.05</v>
      </c>
      <c r="G216" s="85">
        <v>0.05</v>
      </c>
    </row>
    <row r="217" spans="1:7">
      <c r="A217" s="83" t="s">
        <v>507</v>
      </c>
      <c r="B217" s="83">
        <v>2000057983847</v>
      </c>
      <c r="C217" s="46" t="s">
        <v>508</v>
      </c>
      <c r="D217" s="84">
        <v>0</v>
      </c>
      <c r="E217" s="184">
        <v>928.48</v>
      </c>
      <c r="F217" s="85">
        <v>0.05</v>
      </c>
      <c r="G217" s="85">
        <v>0.05</v>
      </c>
    </row>
    <row r="218" spans="1:7">
      <c r="A218" s="83">
        <v>7516</v>
      </c>
      <c r="B218" s="83">
        <v>7516</v>
      </c>
      <c r="C218" s="46" t="s">
        <v>509</v>
      </c>
      <c r="D218" s="84">
        <v>0</v>
      </c>
      <c r="E218" s="184">
        <v>716.01</v>
      </c>
      <c r="F218" s="85">
        <v>0.05</v>
      </c>
      <c r="G218" s="85">
        <v>0.05</v>
      </c>
    </row>
    <row r="219" spans="1:7">
      <c r="A219" s="83" t="s">
        <v>511</v>
      </c>
      <c r="B219" s="83">
        <v>2000057082474</v>
      </c>
      <c r="C219" s="46" t="s">
        <v>512</v>
      </c>
      <c r="D219" s="84">
        <v>0</v>
      </c>
      <c r="E219" s="184">
        <v>244.49</v>
      </c>
      <c r="F219" s="85">
        <v>0.05</v>
      </c>
      <c r="G219" s="85">
        <v>0.05</v>
      </c>
    </row>
    <row r="220" spans="1:7">
      <c r="A220" s="83">
        <v>7528</v>
      </c>
      <c r="B220" s="83">
        <v>7528</v>
      </c>
      <c r="C220" s="46" t="s">
        <v>513</v>
      </c>
      <c r="D220" s="84">
        <v>0</v>
      </c>
      <c r="E220" s="184">
        <v>757.36</v>
      </c>
      <c r="F220" s="85">
        <v>0.05</v>
      </c>
      <c r="G220" s="85">
        <v>0.05</v>
      </c>
    </row>
    <row r="221" spans="1:7">
      <c r="A221" s="83" t="s">
        <v>515</v>
      </c>
      <c r="B221" s="83">
        <v>2000056212186</v>
      </c>
      <c r="C221" s="46" t="s">
        <v>516</v>
      </c>
      <c r="D221" s="84">
        <v>0</v>
      </c>
      <c r="E221" s="184">
        <v>434.01</v>
      </c>
      <c r="F221" s="85">
        <v>0.05</v>
      </c>
      <c r="G221" s="85">
        <v>0.05</v>
      </c>
    </row>
    <row r="222" spans="1:7">
      <c r="A222" s="83">
        <v>933</v>
      </c>
      <c r="B222" s="83" t="s">
        <v>292</v>
      </c>
      <c r="C222" s="46" t="s">
        <v>517</v>
      </c>
      <c r="D222" s="84">
        <v>0</v>
      </c>
      <c r="E222" s="184">
        <v>353.07</v>
      </c>
      <c r="F222" s="85">
        <v>0.05</v>
      </c>
      <c r="G222" s="85">
        <v>0.05</v>
      </c>
    </row>
    <row r="223" spans="1:7">
      <c r="A223" s="83" t="s">
        <v>1918</v>
      </c>
      <c r="B223" s="83" t="s">
        <v>292</v>
      </c>
      <c r="C223" s="46" t="s">
        <v>518</v>
      </c>
      <c r="D223" s="84">
        <v>0</v>
      </c>
      <c r="E223" s="184">
        <v>2366.5</v>
      </c>
      <c r="F223" s="85">
        <v>0.05</v>
      </c>
      <c r="G223" s="85">
        <v>0.05</v>
      </c>
    </row>
    <row r="224" spans="1:7">
      <c r="A224" s="83" t="s">
        <v>526</v>
      </c>
      <c r="B224" s="83">
        <v>2000057906657</v>
      </c>
      <c r="C224" s="46" t="s">
        <v>527</v>
      </c>
      <c r="D224" s="84">
        <v>0</v>
      </c>
      <c r="E224" s="184">
        <v>565.30999999999995</v>
      </c>
      <c r="F224" s="85">
        <v>0.05</v>
      </c>
      <c r="G224" s="85">
        <v>0.05</v>
      </c>
    </row>
    <row r="225" spans="1:7">
      <c r="A225" s="83">
        <v>402</v>
      </c>
      <c r="B225" s="83">
        <v>2000060019385</v>
      </c>
      <c r="C225" s="46" t="s">
        <v>529</v>
      </c>
      <c r="D225" s="84">
        <v>0</v>
      </c>
      <c r="E225" s="184">
        <v>1196.3599999999999</v>
      </c>
      <c r="F225" s="85">
        <v>0.05</v>
      </c>
      <c r="G225" s="85">
        <v>0.05</v>
      </c>
    </row>
    <row r="226" spans="1:7">
      <c r="A226" s="83" t="s">
        <v>1849</v>
      </c>
      <c r="B226" s="83">
        <v>2000060556209</v>
      </c>
      <c r="C226" s="46" t="s">
        <v>530</v>
      </c>
      <c r="D226" s="84">
        <v>0</v>
      </c>
      <c r="E226" s="184">
        <v>393</v>
      </c>
      <c r="F226" s="85">
        <v>0.05</v>
      </c>
      <c r="G226" s="85">
        <v>0.05</v>
      </c>
    </row>
    <row r="227" spans="1:7">
      <c r="A227" s="83" t="s">
        <v>1851</v>
      </c>
      <c r="B227" s="83">
        <v>2000060720491</v>
      </c>
      <c r="C227" s="46" t="s">
        <v>532</v>
      </c>
      <c r="D227" s="84">
        <v>0</v>
      </c>
      <c r="E227" s="184">
        <v>1822.55</v>
      </c>
      <c r="F227" s="85">
        <v>0.05</v>
      </c>
      <c r="G227" s="85">
        <v>0.05</v>
      </c>
    </row>
    <row r="228" spans="1:7">
      <c r="A228" s="83" t="s">
        <v>1853</v>
      </c>
      <c r="B228" s="83">
        <v>2000060526686</v>
      </c>
      <c r="C228" s="46" t="s">
        <v>533</v>
      </c>
      <c r="D228" s="84">
        <v>0</v>
      </c>
      <c r="E228" s="184">
        <v>2463.92</v>
      </c>
      <c r="F228" s="85">
        <v>0.05</v>
      </c>
      <c r="G228" s="85">
        <v>0.05</v>
      </c>
    </row>
    <row r="229" spans="1:7">
      <c r="A229" s="83" t="s">
        <v>1854</v>
      </c>
      <c r="B229" s="83">
        <v>2000060314136</v>
      </c>
      <c r="C229" s="46" t="s">
        <v>536</v>
      </c>
      <c r="D229" s="84">
        <v>0</v>
      </c>
      <c r="E229" s="184">
        <v>0</v>
      </c>
      <c r="F229" s="85">
        <v>0</v>
      </c>
      <c r="G229" s="85">
        <v>0</v>
      </c>
    </row>
    <row r="230" spans="1:7">
      <c r="A230" s="83" t="s">
        <v>1856</v>
      </c>
      <c r="B230" s="83"/>
      <c r="C230" s="46" t="s">
        <v>537</v>
      </c>
      <c r="D230" s="84">
        <v>0</v>
      </c>
      <c r="E230" s="184">
        <v>4047.92</v>
      </c>
      <c r="F230" s="85">
        <v>0.05</v>
      </c>
      <c r="G230" s="85">
        <v>0.05</v>
      </c>
    </row>
    <row r="231" spans="1:7">
      <c r="A231" s="83">
        <v>610</v>
      </c>
      <c r="B231" s="83">
        <v>2000057985409</v>
      </c>
      <c r="C231" s="46" t="s">
        <v>540</v>
      </c>
      <c r="D231" s="84">
        <v>0</v>
      </c>
      <c r="E231" s="184">
        <v>950.27</v>
      </c>
      <c r="F231" s="85">
        <v>0.05</v>
      </c>
      <c r="G231" s="85">
        <v>0.05</v>
      </c>
    </row>
    <row r="232" spans="1:7">
      <c r="A232" s="83" t="s">
        <v>541</v>
      </c>
      <c r="B232" s="83">
        <v>2000060051342</v>
      </c>
      <c r="C232" s="46" t="s">
        <v>542</v>
      </c>
      <c r="D232" s="84">
        <v>0</v>
      </c>
      <c r="E232" s="184">
        <v>1078.9000000000001</v>
      </c>
      <c r="F232" s="85">
        <v>0.05</v>
      </c>
      <c r="G232" s="85">
        <v>0.05</v>
      </c>
    </row>
    <row r="233" spans="1:7">
      <c r="A233" s="83" t="s">
        <v>547</v>
      </c>
      <c r="B233" s="83">
        <v>2000060085731</v>
      </c>
      <c r="C233" s="46" t="s">
        <v>548</v>
      </c>
      <c r="D233" s="84">
        <v>0</v>
      </c>
      <c r="E233" s="184">
        <v>8429.09</v>
      </c>
      <c r="F233" s="85">
        <v>0.05</v>
      </c>
      <c r="G233" s="85">
        <v>0.05</v>
      </c>
    </row>
    <row r="234" spans="1:7">
      <c r="A234" s="83" t="s">
        <v>550</v>
      </c>
      <c r="B234" s="83">
        <v>2000056872607</v>
      </c>
      <c r="C234" s="46" t="s">
        <v>551</v>
      </c>
      <c r="D234" s="84">
        <v>0</v>
      </c>
      <c r="E234" s="184">
        <v>181.37</v>
      </c>
      <c r="F234" s="85">
        <v>0.05</v>
      </c>
      <c r="G234" s="85">
        <v>0.05</v>
      </c>
    </row>
    <row r="235" spans="1:7">
      <c r="A235" s="83" t="s">
        <v>553</v>
      </c>
      <c r="B235" s="83">
        <v>2000060045126</v>
      </c>
      <c r="C235" s="46" t="s">
        <v>554</v>
      </c>
      <c r="D235" s="84">
        <v>0</v>
      </c>
      <c r="E235" s="184">
        <v>212.21</v>
      </c>
      <c r="F235" s="85">
        <v>0.05</v>
      </c>
      <c r="G235" s="85">
        <v>0.05</v>
      </c>
    </row>
    <row r="236" spans="1:7">
      <c r="A236" s="83">
        <v>933</v>
      </c>
      <c r="B236" s="83"/>
      <c r="C236" s="46" t="s">
        <v>556</v>
      </c>
      <c r="D236" s="84">
        <v>0</v>
      </c>
      <c r="E236" s="184">
        <v>3283.7</v>
      </c>
      <c r="F236" s="85">
        <v>0.05</v>
      </c>
      <c r="G236" s="85">
        <v>0.05</v>
      </c>
    </row>
    <row r="237" spans="1:7">
      <c r="A237" s="83">
        <v>948</v>
      </c>
      <c r="B237" s="83">
        <v>2000060144129</v>
      </c>
      <c r="C237" s="46" t="s">
        <v>558</v>
      </c>
      <c r="D237" s="84">
        <v>0</v>
      </c>
      <c r="E237" s="184">
        <v>673.17</v>
      </c>
      <c r="F237" s="85">
        <v>0.05</v>
      </c>
      <c r="G237" s="85">
        <v>0.05</v>
      </c>
    </row>
    <row r="238" spans="1:7">
      <c r="A238" s="83" t="s">
        <v>559</v>
      </c>
      <c r="B238" s="83">
        <v>2000060138091</v>
      </c>
      <c r="C238" s="46" t="s">
        <v>560</v>
      </c>
      <c r="D238" s="84">
        <v>0</v>
      </c>
      <c r="E238" s="184">
        <v>15561.8</v>
      </c>
      <c r="F238" s="85">
        <v>0.05</v>
      </c>
      <c r="G238" s="85">
        <v>0.05</v>
      </c>
    </row>
    <row r="239" spans="1:7">
      <c r="A239" s="83" t="s">
        <v>562</v>
      </c>
      <c r="B239" s="83">
        <v>2000060129352</v>
      </c>
      <c r="C239" s="46" t="s">
        <v>563</v>
      </c>
      <c r="D239" s="84">
        <v>0</v>
      </c>
      <c r="E239" s="184">
        <v>779.33</v>
      </c>
      <c r="F239" s="85">
        <v>0.05</v>
      </c>
      <c r="G239" s="85">
        <v>0.05</v>
      </c>
    </row>
    <row r="240" spans="1:7">
      <c r="A240" s="83" t="s">
        <v>565</v>
      </c>
      <c r="B240" s="83">
        <v>2000060127123</v>
      </c>
      <c r="C240" s="46" t="s">
        <v>566</v>
      </c>
      <c r="D240" s="84">
        <v>0</v>
      </c>
      <c r="E240" s="184">
        <v>311.83</v>
      </c>
      <c r="F240" s="85">
        <v>0.05</v>
      </c>
      <c r="G240" s="85">
        <v>0.05</v>
      </c>
    </row>
    <row r="241" spans="1:7">
      <c r="A241" s="83" t="s">
        <v>1858</v>
      </c>
      <c r="B241" s="83">
        <v>2000060253236</v>
      </c>
      <c r="C241" s="46" t="s">
        <v>567</v>
      </c>
      <c r="D241" s="84">
        <v>0</v>
      </c>
      <c r="E241" s="184">
        <v>432.53</v>
      </c>
      <c r="F241" s="85">
        <v>0.05</v>
      </c>
      <c r="G241" s="85">
        <v>0.05</v>
      </c>
    </row>
    <row r="242" spans="1:7">
      <c r="A242" s="83">
        <v>7530</v>
      </c>
      <c r="B242" s="83">
        <v>7530</v>
      </c>
      <c r="C242" s="46" t="s">
        <v>568</v>
      </c>
      <c r="D242" s="84">
        <v>0</v>
      </c>
      <c r="E242" s="184">
        <v>3223.41</v>
      </c>
      <c r="F242" s="85">
        <v>0.05</v>
      </c>
      <c r="G242" s="85">
        <v>0.05</v>
      </c>
    </row>
    <row r="243" spans="1:7">
      <c r="A243" s="83" t="s">
        <v>1860</v>
      </c>
      <c r="B243" s="83">
        <v>2000060330787</v>
      </c>
      <c r="C243" s="46" t="s">
        <v>569</v>
      </c>
      <c r="D243" s="84">
        <v>0</v>
      </c>
      <c r="E243" s="184">
        <v>9600.4699999999993</v>
      </c>
      <c r="F243" s="85">
        <v>0.05</v>
      </c>
      <c r="G243" s="85">
        <v>0.05</v>
      </c>
    </row>
    <row r="244" spans="1:7">
      <c r="A244" s="83">
        <v>933</v>
      </c>
      <c r="B244" s="83"/>
      <c r="C244" s="46" t="s">
        <v>570</v>
      </c>
      <c r="D244" s="84">
        <v>0</v>
      </c>
      <c r="E244" s="184">
        <v>311.95</v>
      </c>
      <c r="F244" s="85">
        <v>0.05</v>
      </c>
      <c r="G244" s="85">
        <v>0.05</v>
      </c>
    </row>
    <row r="245" spans="1:7">
      <c r="A245" s="83" t="s">
        <v>1863</v>
      </c>
      <c r="B245" s="83">
        <v>2000060125854</v>
      </c>
      <c r="C245" s="46" t="s">
        <v>572</v>
      </c>
      <c r="D245" s="84">
        <v>0</v>
      </c>
      <c r="E245" s="184">
        <v>422.39</v>
      </c>
      <c r="F245" s="85">
        <v>0.05</v>
      </c>
      <c r="G245" s="85">
        <v>0.05</v>
      </c>
    </row>
    <row r="246" spans="1:7">
      <c r="A246" s="83">
        <v>920</v>
      </c>
      <c r="B246" s="83">
        <v>2000060129334</v>
      </c>
      <c r="C246" s="46" t="s">
        <v>573</v>
      </c>
      <c r="D246" s="84">
        <v>0</v>
      </c>
      <c r="E246" s="184">
        <v>928.48</v>
      </c>
      <c r="F246" s="85">
        <v>0.05</v>
      </c>
      <c r="G246" s="85">
        <v>0.05</v>
      </c>
    </row>
    <row r="247" spans="1:7">
      <c r="A247" s="83" t="s">
        <v>1865</v>
      </c>
      <c r="B247" s="83">
        <v>2000060633972</v>
      </c>
      <c r="C247" s="46" t="s">
        <v>576</v>
      </c>
      <c r="D247" s="84">
        <v>0</v>
      </c>
      <c r="E247" s="184">
        <v>136.11000000000001</v>
      </c>
      <c r="F247" s="85">
        <v>0.05</v>
      </c>
      <c r="G247" s="85">
        <v>0.05</v>
      </c>
    </row>
    <row r="248" spans="1:7">
      <c r="A248" s="83" t="s">
        <v>1867</v>
      </c>
      <c r="B248" s="83">
        <v>2000060635241</v>
      </c>
      <c r="C248" s="46" t="s">
        <v>577</v>
      </c>
      <c r="D248" s="84">
        <v>0</v>
      </c>
      <c r="E248" s="184">
        <v>1595.83</v>
      </c>
      <c r="F248" s="85">
        <v>0.05</v>
      </c>
      <c r="G248" s="85">
        <v>0.05</v>
      </c>
    </row>
    <row r="249" spans="1:7">
      <c r="A249" s="83" t="s">
        <v>1869</v>
      </c>
      <c r="B249" s="83">
        <v>2000060637346</v>
      </c>
      <c r="C249" s="46" t="s">
        <v>578</v>
      </c>
      <c r="D249" s="84">
        <v>0</v>
      </c>
      <c r="E249" s="184">
        <v>600.09</v>
      </c>
      <c r="F249" s="85">
        <v>0.05</v>
      </c>
      <c r="G249" s="85">
        <v>0.05</v>
      </c>
    </row>
    <row r="250" spans="1:7">
      <c r="A250" s="83" t="s">
        <v>1871</v>
      </c>
      <c r="B250" s="83"/>
      <c r="C250" s="46" t="s">
        <v>581</v>
      </c>
      <c r="D250" s="84">
        <v>0</v>
      </c>
      <c r="E250" s="184">
        <v>14523.27</v>
      </c>
      <c r="F250" s="85">
        <v>0.05</v>
      </c>
      <c r="G250" s="85">
        <v>0.05</v>
      </c>
    </row>
    <row r="251" spans="1:7">
      <c r="A251" s="83" t="s">
        <v>1872</v>
      </c>
      <c r="B251" s="83"/>
      <c r="C251" s="46" t="s">
        <v>582</v>
      </c>
      <c r="D251" s="84">
        <v>0</v>
      </c>
      <c r="E251" s="184">
        <v>307.45999999999998</v>
      </c>
      <c r="F251" s="85">
        <v>0.05</v>
      </c>
      <c r="G251" s="85">
        <v>0.05</v>
      </c>
    </row>
    <row r="252" spans="1:7">
      <c r="A252" s="83">
        <v>749</v>
      </c>
      <c r="B252" s="83"/>
      <c r="C252" s="46" t="s">
        <v>583</v>
      </c>
      <c r="D252" s="84">
        <v>0</v>
      </c>
      <c r="E252" s="184">
        <v>114.8</v>
      </c>
      <c r="F252" s="85">
        <v>0.05</v>
      </c>
      <c r="G252" s="85">
        <v>0.05</v>
      </c>
    </row>
    <row r="253" spans="1:7">
      <c r="A253" s="83" t="s">
        <v>1874</v>
      </c>
      <c r="B253" s="83"/>
      <c r="C253" s="46" t="s">
        <v>584</v>
      </c>
      <c r="D253" s="84">
        <v>0</v>
      </c>
      <c r="E253" s="184">
        <v>1859.36</v>
      </c>
      <c r="F253" s="85">
        <v>0.05</v>
      </c>
      <c r="G253" s="85">
        <v>0.05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3"/>
  <sheetViews>
    <sheetView showGridLines="0" zoomScale="80" zoomScaleNormal="80" zoomScaleSheetLayoutView="100" workbookViewId="0">
      <selection activeCell="K2" sqref="K2"/>
    </sheetView>
  </sheetViews>
  <sheetFormatPr defaultColWidth="8.5546875" defaultRowHeight="13.2"/>
  <cols>
    <col min="1" max="1" width="27.44140625" customWidth="1"/>
    <col min="2" max="2" width="14.21875" customWidth="1"/>
    <col min="3" max="3" width="9.21875"/>
    <col min="4" max="10" width="16.5546875" customWidth="1"/>
    <col min="11" max="16384" width="8.5546875" style="38"/>
  </cols>
  <sheetData>
    <row r="1" spans="1:12" s="64" customFormat="1" ht="27.75" customHeight="1">
      <c r="A1" s="39" t="s">
        <v>39</v>
      </c>
      <c r="B1" s="3"/>
      <c r="C1" s="2"/>
      <c r="D1" s="3"/>
      <c r="E1" s="3"/>
      <c r="F1" s="3"/>
      <c r="G1" s="8"/>
      <c r="H1" s="4"/>
      <c r="I1" s="4"/>
      <c r="J1" s="2"/>
    </row>
    <row r="2" spans="1:12" s="64" customFormat="1" ht="27" customHeight="1">
      <c r="A2" s="219" t="str">
        <f>Overview!B4&amp; " - Effective from "&amp;Overview!D4&amp;" - "&amp;Overview!E4&amp;" LV and HV tariffs"</f>
        <v>Southern Electric Power Distribution plc - Effective from 1 April 2026 - Final LV and HV tariffs</v>
      </c>
      <c r="B2" s="219"/>
      <c r="C2" s="219"/>
      <c r="D2" s="219"/>
      <c r="E2" s="219"/>
      <c r="F2" s="219"/>
      <c r="G2" s="219"/>
      <c r="H2" s="219"/>
      <c r="I2" s="219"/>
      <c r="J2" s="219"/>
      <c r="K2" s="38"/>
      <c r="L2" s="38"/>
    </row>
    <row r="3" spans="1:12" s="64" customFormat="1" ht="27" customHeight="1">
      <c r="A3" s="244" t="s">
        <v>588</v>
      </c>
      <c r="B3" s="244"/>
      <c r="C3" s="244"/>
      <c r="D3" s="244"/>
      <c r="E3" s="244"/>
      <c r="F3" s="244"/>
      <c r="G3" s="244"/>
      <c r="H3" s="244"/>
      <c r="I3" s="244"/>
      <c r="J3" s="244"/>
      <c r="K3" s="38"/>
      <c r="L3" s="38"/>
    </row>
    <row r="4" spans="1:12" s="64" customFormat="1" ht="71.25" customHeight="1">
      <c r="A4" s="13"/>
      <c r="B4" s="26" t="s">
        <v>589</v>
      </c>
      <c r="C4" s="12" t="s">
        <v>64</v>
      </c>
      <c r="D4" s="42" t="s">
        <v>65</v>
      </c>
      <c r="E4" s="42" t="s">
        <v>66</v>
      </c>
      <c r="F4" s="42" t="s">
        <v>67</v>
      </c>
      <c r="G4" s="12" t="s">
        <v>68</v>
      </c>
      <c r="H4" s="12"/>
      <c r="I4" s="12"/>
      <c r="J4" s="12"/>
      <c r="K4" s="38"/>
      <c r="L4" s="38"/>
    </row>
    <row r="5" spans="1:12" s="64" customFormat="1" ht="26.4">
      <c r="A5" s="14" t="s">
        <v>73</v>
      </c>
      <c r="B5" s="183" t="s">
        <v>76</v>
      </c>
      <c r="C5" s="15" t="s">
        <v>75</v>
      </c>
      <c r="D5" s="16">
        <v>14.016999999999999</v>
      </c>
      <c r="E5" s="16">
        <v>1.8660000000000001</v>
      </c>
      <c r="F5" s="16">
        <v>9.5000000000000001E-2</v>
      </c>
      <c r="G5" s="17">
        <v>5.28</v>
      </c>
      <c r="H5" s="24"/>
      <c r="I5" s="24"/>
      <c r="J5" s="24"/>
      <c r="K5" s="38"/>
      <c r="L5" s="38"/>
    </row>
    <row r="6" spans="1:12" s="64" customFormat="1" ht="27.6">
      <c r="A6" s="14" t="s">
        <v>77</v>
      </c>
      <c r="B6" s="183" t="s">
        <v>79</v>
      </c>
      <c r="C6" s="15">
        <v>2</v>
      </c>
      <c r="D6" s="16">
        <v>14.016999999999999</v>
      </c>
      <c r="E6" s="16">
        <v>1.8660000000000001</v>
      </c>
      <c r="F6" s="16">
        <v>9.5000000000000001E-2</v>
      </c>
      <c r="G6" s="24"/>
      <c r="H6" s="24"/>
      <c r="I6" s="24"/>
      <c r="J6" s="24"/>
      <c r="K6" s="38"/>
      <c r="L6" s="38"/>
    </row>
    <row r="7" spans="1:12" s="64" customFormat="1" ht="27.6">
      <c r="A7" s="14" t="s">
        <v>80</v>
      </c>
      <c r="B7" s="183" t="s">
        <v>83</v>
      </c>
      <c r="C7" s="15" t="s">
        <v>82</v>
      </c>
      <c r="D7" s="16">
        <v>12.061</v>
      </c>
      <c r="E7" s="16">
        <v>1.6060000000000001</v>
      </c>
      <c r="F7" s="16">
        <v>8.2000000000000003E-2</v>
      </c>
      <c r="G7" s="17">
        <v>15.47</v>
      </c>
      <c r="H7" s="24"/>
      <c r="I7" s="24"/>
      <c r="J7" s="24"/>
      <c r="K7" s="38"/>
      <c r="L7" s="38"/>
    </row>
    <row r="8" spans="1:12" s="64" customFormat="1" ht="27.6">
      <c r="A8" s="14" t="s">
        <v>84</v>
      </c>
      <c r="B8" s="183" t="s">
        <v>86</v>
      </c>
      <c r="C8" s="15" t="s">
        <v>82</v>
      </c>
      <c r="D8" s="16">
        <v>12.061</v>
      </c>
      <c r="E8" s="16">
        <v>1.6060000000000001</v>
      </c>
      <c r="F8" s="16">
        <v>8.2000000000000003E-2</v>
      </c>
      <c r="G8" s="17">
        <v>13.57</v>
      </c>
      <c r="H8" s="24"/>
      <c r="I8" s="24"/>
      <c r="J8" s="24"/>
      <c r="K8" s="38"/>
      <c r="L8" s="38"/>
    </row>
    <row r="9" spans="1:12" s="64" customFormat="1" ht="27.6">
      <c r="A9" s="14" t="s">
        <v>87</v>
      </c>
      <c r="B9" s="183" t="s">
        <v>89</v>
      </c>
      <c r="C9" s="15" t="s">
        <v>82</v>
      </c>
      <c r="D9" s="16">
        <v>12.061</v>
      </c>
      <c r="E9" s="16">
        <v>1.6060000000000001</v>
      </c>
      <c r="F9" s="16">
        <v>8.2000000000000003E-2</v>
      </c>
      <c r="G9" s="17">
        <v>3.71</v>
      </c>
      <c r="H9" s="24"/>
      <c r="I9" s="24"/>
      <c r="J9" s="24"/>
      <c r="K9" s="38"/>
      <c r="L9" s="38"/>
    </row>
    <row r="10" spans="1:12" s="64" customFormat="1" ht="27.6">
      <c r="A10" s="14" t="s">
        <v>90</v>
      </c>
      <c r="B10" s="183" t="s">
        <v>92</v>
      </c>
      <c r="C10" s="15" t="s">
        <v>82</v>
      </c>
      <c r="D10" s="16">
        <v>11.706</v>
      </c>
      <c r="E10" s="16">
        <v>1.25</v>
      </c>
      <c r="F10" s="16">
        <v>0</v>
      </c>
      <c r="G10" s="17">
        <v>0</v>
      </c>
      <c r="H10" s="24"/>
      <c r="I10" s="24"/>
      <c r="J10" s="24"/>
      <c r="K10" s="38"/>
      <c r="L10" s="38"/>
    </row>
    <row r="11" spans="1:12" s="64" customFormat="1" ht="27.6">
      <c r="A11" s="14" t="s">
        <v>93</v>
      </c>
      <c r="B11" s="183" t="s">
        <v>95</v>
      </c>
      <c r="C11" s="15" t="s">
        <v>82</v>
      </c>
      <c r="D11" s="16">
        <v>11.422000000000001</v>
      </c>
      <c r="E11" s="16">
        <v>0.96599999999999997</v>
      </c>
      <c r="F11" s="16">
        <v>0</v>
      </c>
      <c r="G11" s="17">
        <v>0</v>
      </c>
      <c r="H11" s="24"/>
      <c r="I11" s="24"/>
      <c r="J11" s="24"/>
      <c r="K11" s="38"/>
      <c r="L11" s="38"/>
    </row>
    <row r="12" spans="1:12" s="64" customFormat="1" ht="27.6">
      <c r="A12" s="14" t="s">
        <v>96</v>
      </c>
      <c r="B12" s="183" t="s">
        <v>98</v>
      </c>
      <c r="C12" s="15">
        <v>4</v>
      </c>
      <c r="D12" s="16">
        <v>12.061</v>
      </c>
      <c r="E12" s="16">
        <v>1.6060000000000001</v>
      </c>
      <c r="F12" s="16">
        <v>8.2000000000000003E-2</v>
      </c>
      <c r="G12" s="24"/>
      <c r="H12" s="24"/>
      <c r="I12" s="24"/>
      <c r="J12" s="24"/>
      <c r="K12" s="38"/>
      <c r="L12" s="38"/>
    </row>
    <row r="13" spans="1:12">
      <c r="A13" s="180" t="s">
        <v>590</v>
      </c>
      <c r="B13" s="240" t="s">
        <v>591</v>
      </c>
      <c r="C13" s="240"/>
      <c r="D13" s="240"/>
      <c r="E13" s="240"/>
      <c r="F13" s="240"/>
      <c r="G13" s="240"/>
      <c r="H13" s="241"/>
      <c r="I13" s="241"/>
      <c r="J13" s="241"/>
    </row>
    <row r="14" spans="1:12">
      <c r="A14" s="38"/>
      <c r="B14" s="38"/>
      <c r="C14" s="38"/>
      <c r="D14" s="38"/>
      <c r="E14" s="38"/>
      <c r="F14" s="38"/>
      <c r="G14" s="38"/>
      <c r="H14" s="38"/>
      <c r="I14" s="38"/>
      <c r="J14" s="38"/>
    </row>
    <row r="15" spans="1:12">
      <c r="A15" s="38"/>
      <c r="B15" s="38"/>
      <c r="C15" s="38"/>
      <c r="D15" s="38"/>
      <c r="E15" s="38"/>
      <c r="F15" s="38"/>
      <c r="G15" s="38"/>
      <c r="H15" s="38"/>
      <c r="I15" s="38"/>
      <c r="J15" s="38"/>
    </row>
    <row r="16" spans="1:12" s="64" customFormat="1" ht="27" customHeight="1">
      <c r="A16" s="244" t="s">
        <v>592</v>
      </c>
      <c r="B16" s="244"/>
      <c r="C16" s="244"/>
      <c r="D16" s="244"/>
      <c r="E16" s="244"/>
      <c r="F16" s="244"/>
      <c r="G16" s="244"/>
      <c r="H16" s="244"/>
      <c r="I16" s="244"/>
      <c r="J16" s="244"/>
      <c r="K16" s="38"/>
      <c r="L16" s="38"/>
    </row>
    <row r="17" spans="1:12" s="64" customFormat="1" ht="58.5" customHeight="1">
      <c r="A17" s="13"/>
      <c r="B17" s="26" t="s">
        <v>72</v>
      </c>
      <c r="C17" s="12" t="s">
        <v>64</v>
      </c>
      <c r="D17" s="42" t="s">
        <v>65</v>
      </c>
      <c r="E17" s="42" t="s">
        <v>66</v>
      </c>
      <c r="F17" s="42" t="s">
        <v>67</v>
      </c>
      <c r="G17" s="12" t="s">
        <v>68</v>
      </c>
      <c r="H17" s="12" t="s">
        <v>69</v>
      </c>
      <c r="I17" s="26" t="s">
        <v>70</v>
      </c>
      <c r="J17" s="12" t="s">
        <v>71</v>
      </c>
      <c r="K17" s="38"/>
      <c r="L17" s="38"/>
    </row>
    <row r="18" spans="1:12" s="64" customFormat="1" ht="32.25" customHeight="1">
      <c r="A18" s="14"/>
      <c r="B18" s="25"/>
      <c r="C18" s="15">
        <v>0</v>
      </c>
      <c r="D18" s="16"/>
      <c r="E18" s="16"/>
      <c r="F18" s="16"/>
      <c r="G18" s="17"/>
      <c r="H18" s="17"/>
      <c r="I18" s="17"/>
      <c r="J18" s="16"/>
      <c r="K18" s="38"/>
      <c r="L18" s="38"/>
    </row>
    <row r="19" spans="1:12">
      <c r="A19" s="247" t="s">
        <v>590</v>
      </c>
      <c r="B19" s="245" t="s">
        <v>43</v>
      </c>
      <c r="C19" s="245"/>
      <c r="D19" s="245"/>
      <c r="E19" s="245"/>
      <c r="F19" s="245"/>
      <c r="G19" s="245"/>
      <c r="H19" s="246"/>
      <c r="I19" s="246"/>
      <c r="J19" s="246"/>
    </row>
    <row r="20" spans="1:12">
      <c r="A20" s="247"/>
      <c r="B20" s="240" t="s">
        <v>593</v>
      </c>
      <c r="C20" s="240"/>
      <c r="D20" s="240"/>
      <c r="E20" s="240"/>
      <c r="F20" s="240"/>
      <c r="G20" s="240"/>
      <c r="H20" s="241"/>
      <c r="I20" s="241"/>
      <c r="J20" s="241"/>
    </row>
    <row r="21" spans="1:12">
      <c r="A21" s="248"/>
      <c r="B21" s="240" t="s">
        <v>594</v>
      </c>
      <c r="C21" s="240"/>
      <c r="D21" s="240"/>
      <c r="E21" s="240"/>
      <c r="F21" s="240"/>
      <c r="G21" s="240"/>
      <c r="H21" s="241"/>
      <c r="I21" s="241"/>
      <c r="J21" s="241"/>
    </row>
    <row r="22" spans="1:12" ht="26.55" customHeight="1">
      <c r="A22" s="248"/>
      <c r="B22" s="242" t="s">
        <v>595</v>
      </c>
      <c r="C22" s="242"/>
      <c r="D22" s="242"/>
      <c r="E22" s="242"/>
      <c r="F22" s="242"/>
      <c r="G22" s="242"/>
      <c r="H22" s="243"/>
      <c r="I22" s="243"/>
      <c r="J22" s="243"/>
    </row>
    <row r="23" spans="1:12">
      <c r="A23" s="248"/>
      <c r="B23" s="240" t="s">
        <v>596</v>
      </c>
      <c r="C23" s="240"/>
      <c r="D23" s="240"/>
      <c r="E23" s="240"/>
      <c r="F23" s="240"/>
      <c r="G23" s="240"/>
      <c r="H23" s="241"/>
      <c r="I23" s="241"/>
      <c r="J23" s="241"/>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3:J23"/>
    <mergeCell ref="B22:J22"/>
    <mergeCell ref="A2:J2"/>
    <mergeCell ref="A3:J3"/>
    <mergeCell ref="B13:J13"/>
    <mergeCell ref="B21:J21"/>
    <mergeCell ref="A16:J16"/>
    <mergeCell ref="B19:J19"/>
    <mergeCell ref="B20:J20"/>
    <mergeCell ref="A19:A23"/>
  </mergeCells>
  <phoneticPr fontId="15"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election activeCell="K2" sqref="K2"/>
    </sheetView>
  </sheetViews>
  <sheetFormatPr defaultColWidth="9.21875" defaultRowHeight="27.75" customHeight="1"/>
  <cols>
    <col min="1" max="1" width="58" style="2" bestFit="1" customWidth="1"/>
    <col min="2" max="2" width="17.5546875" style="3" customWidth="1"/>
    <col min="3" max="4" width="17.5546875" style="2" customWidth="1"/>
    <col min="5" max="7" width="17.5546875" style="3" customWidth="1"/>
    <col min="8" max="9" width="17.5546875" style="7" customWidth="1"/>
    <col min="10" max="10" width="17.5546875" style="4" customWidth="1"/>
    <col min="11" max="11" width="15.5546875" style="4" customWidth="1"/>
    <col min="12" max="17" width="15.5546875" style="2" customWidth="1"/>
    <col min="18" max="16384" width="9.21875" style="2"/>
  </cols>
  <sheetData>
    <row r="1" spans="1:13" ht="27.75" customHeight="1">
      <c r="A1" s="39" t="s">
        <v>39</v>
      </c>
      <c r="B1" s="249" t="s">
        <v>597</v>
      </c>
      <c r="C1" s="250"/>
      <c r="D1" s="250"/>
      <c r="F1" s="251" t="s">
        <v>598</v>
      </c>
      <c r="G1" s="252"/>
      <c r="H1" s="253"/>
      <c r="I1" s="4"/>
      <c r="J1" s="2"/>
      <c r="K1" s="2"/>
    </row>
    <row r="2" spans="1:13" ht="31.5" customHeight="1">
      <c r="A2" s="254" t="str">
        <f>Overview!B4&amp; " - Effective from "&amp;Overview!D4&amp;" - "&amp;Overview!E4&amp;" LDNO tariffs"</f>
        <v>Southern Electric Power Distribution plc - Effective from 1 April 2026 - Final LDNO tariffs</v>
      </c>
      <c r="B2" s="254"/>
      <c r="C2" s="254"/>
      <c r="D2" s="254"/>
      <c r="E2" s="254"/>
      <c r="F2" s="254"/>
      <c r="G2" s="254"/>
      <c r="H2" s="254"/>
      <c r="I2" s="254"/>
      <c r="J2" s="254"/>
    </row>
    <row r="3" spans="1:13" ht="8.25" customHeight="1">
      <c r="A3" s="73"/>
      <c r="B3" s="73"/>
      <c r="C3" s="73"/>
      <c r="D3" s="73"/>
      <c r="E3" s="73"/>
      <c r="F3" s="73"/>
      <c r="G3" s="73"/>
      <c r="H3" s="73"/>
      <c r="I3" s="73"/>
      <c r="J3" s="73"/>
    </row>
    <row r="4" spans="1:13" ht="27" customHeight="1">
      <c r="A4" s="219" t="s">
        <v>41</v>
      </c>
      <c r="B4" s="219"/>
      <c r="C4" s="219"/>
      <c r="D4" s="219"/>
      <c r="E4" s="75"/>
      <c r="F4" s="219" t="s">
        <v>42</v>
      </c>
      <c r="G4" s="219"/>
      <c r="H4" s="219"/>
      <c r="I4" s="219"/>
      <c r="J4" s="219"/>
      <c r="L4" s="4"/>
    </row>
    <row r="5" spans="1:13" ht="32.25" customHeight="1">
      <c r="A5" s="63" t="s">
        <v>43</v>
      </c>
      <c r="B5" s="67" t="s">
        <v>44</v>
      </c>
      <c r="C5" s="80" t="s">
        <v>45</v>
      </c>
      <c r="D5" s="65" t="s">
        <v>46</v>
      </c>
      <c r="E5" s="71"/>
      <c r="F5" s="224"/>
      <c r="G5" s="225"/>
      <c r="H5" s="68" t="s">
        <v>47</v>
      </c>
      <c r="I5" s="69" t="s">
        <v>48</v>
      </c>
      <c r="J5" s="65" t="s">
        <v>46</v>
      </c>
      <c r="K5" s="71"/>
      <c r="L5" s="4"/>
      <c r="M5" s="4"/>
    </row>
    <row r="6" spans="1:13" ht="56.25" customHeight="1">
      <c r="A6" s="66" t="s">
        <v>49</v>
      </c>
      <c r="B6" s="21" t="s">
        <v>50</v>
      </c>
      <c r="C6" s="19"/>
      <c r="D6" s="19"/>
      <c r="E6" s="71"/>
      <c r="F6" s="214" t="s">
        <v>51</v>
      </c>
      <c r="G6" s="214"/>
      <c r="H6" s="19"/>
      <c r="I6" s="70" t="s">
        <v>52</v>
      </c>
      <c r="J6" s="19"/>
      <c r="K6" s="71"/>
      <c r="L6" s="4"/>
      <c r="M6" s="4"/>
    </row>
    <row r="7" spans="1:13" ht="56.25" customHeight="1">
      <c r="A7" s="66" t="s">
        <v>49</v>
      </c>
      <c r="B7" s="19"/>
      <c r="C7" s="70" t="s">
        <v>53</v>
      </c>
      <c r="D7" s="19"/>
      <c r="E7" s="71"/>
      <c r="F7" s="214" t="s">
        <v>54</v>
      </c>
      <c r="G7" s="214"/>
      <c r="H7" s="21" t="s">
        <v>50</v>
      </c>
      <c r="I7" s="70" t="s">
        <v>53</v>
      </c>
      <c r="J7" s="19"/>
      <c r="K7" s="71"/>
      <c r="L7" s="4"/>
      <c r="M7" s="4"/>
    </row>
    <row r="8" spans="1:13" ht="55.5" customHeight="1">
      <c r="A8" s="66" t="s">
        <v>49</v>
      </c>
      <c r="B8" s="19"/>
      <c r="C8" s="19"/>
      <c r="D8" s="70" t="s">
        <v>55</v>
      </c>
      <c r="E8" s="71"/>
      <c r="F8" s="214" t="s">
        <v>56</v>
      </c>
      <c r="G8" s="214"/>
      <c r="H8" s="19"/>
      <c r="I8" s="19"/>
      <c r="J8" s="70" t="s">
        <v>55</v>
      </c>
      <c r="K8" s="71"/>
      <c r="L8" s="4"/>
      <c r="M8" s="4"/>
    </row>
    <row r="9" spans="1:13" s="64" customFormat="1" ht="55.5" customHeight="1">
      <c r="A9" s="172" t="s">
        <v>599</v>
      </c>
      <c r="B9" s="19"/>
      <c r="C9" s="70" t="s">
        <v>58</v>
      </c>
      <c r="D9" s="70" t="s">
        <v>59</v>
      </c>
      <c r="E9" s="74"/>
      <c r="F9" s="257" t="s">
        <v>599</v>
      </c>
      <c r="G9" s="258"/>
      <c r="H9" s="19"/>
      <c r="I9" s="70" t="s">
        <v>58</v>
      </c>
      <c r="J9" s="70" t="s">
        <v>59</v>
      </c>
      <c r="K9" s="71"/>
      <c r="L9" s="38"/>
      <c r="M9" s="38"/>
    </row>
    <row r="10" spans="1:13" ht="27.75" customHeight="1">
      <c r="A10" s="173" t="s">
        <v>60</v>
      </c>
      <c r="B10" s="255" t="s">
        <v>61</v>
      </c>
      <c r="C10" s="256"/>
      <c r="D10" s="256"/>
      <c r="F10" s="255" t="s">
        <v>60</v>
      </c>
      <c r="G10" s="255"/>
      <c r="H10" s="255" t="s">
        <v>61</v>
      </c>
      <c r="I10" s="255"/>
      <c r="J10" s="255"/>
    </row>
    <row r="13" spans="1:13" ht="39.6">
      <c r="A13" s="26" t="s">
        <v>62</v>
      </c>
      <c r="B13" s="26" t="s">
        <v>600</v>
      </c>
      <c r="C13" s="12" t="s">
        <v>64</v>
      </c>
      <c r="D13" s="42" t="s">
        <v>65</v>
      </c>
      <c r="E13" s="42" t="s">
        <v>66</v>
      </c>
      <c r="F13" s="42" t="s">
        <v>67</v>
      </c>
      <c r="G13" s="12" t="s">
        <v>68</v>
      </c>
      <c r="H13" s="12" t="s">
        <v>69</v>
      </c>
      <c r="I13" s="12" t="s">
        <v>70</v>
      </c>
      <c r="J13" s="12" t="s">
        <v>71</v>
      </c>
    </row>
    <row r="14" spans="1:13" ht="27.75" customHeight="1">
      <c r="A14" s="148" t="s">
        <v>601</v>
      </c>
      <c r="B14" s="25"/>
      <c r="C14" s="149" t="s">
        <v>75</v>
      </c>
      <c r="D14" s="120">
        <v>8.8949999999999996</v>
      </c>
      <c r="E14" s="121">
        <v>1.1839999999999999</v>
      </c>
      <c r="F14" s="122">
        <v>0.06</v>
      </c>
      <c r="G14" s="150">
        <v>3.35</v>
      </c>
      <c r="H14" s="151"/>
      <c r="I14" s="153"/>
      <c r="J14" s="33"/>
    </row>
    <row r="15" spans="1:13" ht="27.75" customHeight="1">
      <c r="A15" s="148" t="s">
        <v>602</v>
      </c>
      <c r="B15" s="25"/>
      <c r="C15" s="149">
        <v>2</v>
      </c>
      <c r="D15" s="120">
        <v>8.8949999999999996</v>
      </c>
      <c r="E15" s="121">
        <v>1.1839999999999999</v>
      </c>
      <c r="F15" s="122">
        <v>0.06</v>
      </c>
      <c r="G15" s="151"/>
      <c r="H15" s="151"/>
      <c r="I15" s="153"/>
      <c r="J15" s="33"/>
    </row>
    <row r="16" spans="1:13" ht="27.75" customHeight="1">
      <c r="A16" s="148" t="s">
        <v>603</v>
      </c>
      <c r="B16" s="25"/>
      <c r="C16" s="149" t="s">
        <v>82</v>
      </c>
      <c r="D16" s="120">
        <v>7.6539999999999999</v>
      </c>
      <c r="E16" s="121">
        <v>1.0189999999999999</v>
      </c>
      <c r="F16" s="122">
        <v>5.1999999999999998E-2</v>
      </c>
      <c r="G16" s="150">
        <v>9.81</v>
      </c>
      <c r="H16" s="151"/>
      <c r="I16" s="153"/>
      <c r="J16" s="33"/>
    </row>
    <row r="17" spans="1:10" ht="27.75" customHeight="1">
      <c r="A17" s="148" t="s">
        <v>604</v>
      </c>
      <c r="B17" s="25"/>
      <c r="C17" s="149" t="s">
        <v>82</v>
      </c>
      <c r="D17" s="120">
        <v>7.6539999999999999</v>
      </c>
      <c r="E17" s="121">
        <v>1.0189999999999999</v>
      </c>
      <c r="F17" s="122">
        <v>5.1999999999999998E-2</v>
      </c>
      <c r="G17" s="150">
        <v>8.61</v>
      </c>
      <c r="H17" s="151"/>
      <c r="I17" s="153"/>
      <c r="J17" s="33"/>
    </row>
    <row r="18" spans="1:10" ht="27.75" customHeight="1">
      <c r="A18" s="148" t="s">
        <v>605</v>
      </c>
      <c r="B18" s="25"/>
      <c r="C18" s="149" t="s">
        <v>82</v>
      </c>
      <c r="D18" s="120">
        <v>7.6539999999999999</v>
      </c>
      <c r="E18" s="121">
        <v>1.0189999999999999</v>
      </c>
      <c r="F18" s="122">
        <v>5.1999999999999998E-2</v>
      </c>
      <c r="G18" s="150">
        <v>2.36</v>
      </c>
      <c r="H18" s="151"/>
      <c r="I18" s="153"/>
      <c r="J18" s="33"/>
    </row>
    <row r="19" spans="1:10" ht="27.75" customHeight="1">
      <c r="A19" s="148" t="s">
        <v>606</v>
      </c>
      <c r="B19" s="25"/>
      <c r="C19" s="149" t="s">
        <v>82</v>
      </c>
      <c r="D19" s="120">
        <v>7.4279999999999999</v>
      </c>
      <c r="E19" s="121">
        <v>0.79300000000000004</v>
      </c>
      <c r="F19" s="122">
        <v>0</v>
      </c>
      <c r="G19" s="150">
        <v>0</v>
      </c>
      <c r="H19" s="151"/>
      <c r="I19" s="153"/>
      <c r="J19" s="33"/>
    </row>
    <row r="20" spans="1:10" ht="27.75" customHeight="1">
      <c r="A20" s="148" t="s">
        <v>607</v>
      </c>
      <c r="B20" s="25"/>
      <c r="C20" s="149" t="s">
        <v>82</v>
      </c>
      <c r="D20" s="120">
        <v>7.2480000000000002</v>
      </c>
      <c r="E20" s="121">
        <v>0.61299999999999999</v>
      </c>
      <c r="F20" s="122">
        <v>0</v>
      </c>
      <c r="G20" s="150">
        <v>0</v>
      </c>
      <c r="H20" s="151"/>
      <c r="I20" s="153"/>
      <c r="J20" s="33"/>
    </row>
    <row r="21" spans="1:10" ht="27.75" customHeight="1">
      <c r="A21" s="148" t="s">
        <v>608</v>
      </c>
      <c r="B21" s="25"/>
      <c r="C21" s="149">
        <v>4</v>
      </c>
      <c r="D21" s="120">
        <v>7.6539999999999999</v>
      </c>
      <c r="E21" s="121">
        <v>1.0189999999999999</v>
      </c>
      <c r="F21" s="122">
        <v>5.1999999999999998E-2</v>
      </c>
      <c r="G21" s="151"/>
      <c r="H21" s="151"/>
      <c r="I21" s="153"/>
      <c r="J21" s="33"/>
    </row>
    <row r="22" spans="1:10" ht="27.75" customHeight="1">
      <c r="A22" s="148" t="s">
        <v>609</v>
      </c>
      <c r="B22" s="25"/>
      <c r="C22" s="149">
        <v>0</v>
      </c>
      <c r="D22" s="120">
        <v>5.4130000000000003</v>
      </c>
      <c r="E22" s="121">
        <v>0.60699999999999998</v>
      </c>
      <c r="F22" s="122">
        <v>0.03</v>
      </c>
      <c r="G22" s="150">
        <v>17.899999999999999</v>
      </c>
      <c r="H22" s="150">
        <v>6.75</v>
      </c>
      <c r="I22" s="154">
        <v>6.75</v>
      </c>
      <c r="J22" s="32">
        <v>0.159</v>
      </c>
    </row>
    <row r="23" spans="1:10" ht="27.75" customHeight="1">
      <c r="A23" s="148" t="s">
        <v>610</v>
      </c>
      <c r="B23" s="25"/>
      <c r="C23" s="149">
        <v>0</v>
      </c>
      <c r="D23" s="120">
        <v>4.181</v>
      </c>
      <c r="E23" s="121">
        <v>0.32300000000000001</v>
      </c>
      <c r="F23" s="122">
        <v>1.7999999999999999E-2</v>
      </c>
      <c r="G23" s="150">
        <v>0</v>
      </c>
      <c r="H23" s="150">
        <v>6.75</v>
      </c>
      <c r="I23" s="154">
        <v>6.75</v>
      </c>
      <c r="J23" s="32">
        <v>0.159</v>
      </c>
    </row>
    <row r="24" spans="1:10" ht="27.75" customHeight="1">
      <c r="A24" s="148" t="s">
        <v>611</v>
      </c>
      <c r="B24" s="25"/>
      <c r="C24" s="149">
        <v>0</v>
      </c>
      <c r="D24" s="120">
        <v>3.9620000000000002</v>
      </c>
      <c r="E24" s="121">
        <v>0.32300000000000001</v>
      </c>
      <c r="F24" s="122">
        <v>1.7999999999999999E-2</v>
      </c>
      <c r="G24" s="150">
        <v>0</v>
      </c>
      <c r="H24" s="150">
        <v>6.75</v>
      </c>
      <c r="I24" s="154">
        <v>6.75</v>
      </c>
      <c r="J24" s="32">
        <v>0.159</v>
      </c>
    </row>
    <row r="25" spans="1:10" ht="27.75" customHeight="1">
      <c r="A25" s="148" t="s">
        <v>612</v>
      </c>
      <c r="B25" s="25"/>
      <c r="C25" s="149">
        <v>0</v>
      </c>
      <c r="D25" s="120">
        <v>3.7519999999999998</v>
      </c>
      <c r="E25" s="121">
        <v>0.32300000000000001</v>
      </c>
      <c r="F25" s="122">
        <v>1.7999999999999999E-2</v>
      </c>
      <c r="G25" s="150">
        <v>0</v>
      </c>
      <c r="H25" s="150">
        <v>6.75</v>
      </c>
      <c r="I25" s="154">
        <v>6.75</v>
      </c>
      <c r="J25" s="32">
        <v>0.159</v>
      </c>
    </row>
    <row r="26" spans="1:10" ht="27.75" customHeight="1">
      <c r="A26" s="148" t="s">
        <v>613</v>
      </c>
      <c r="B26" s="25"/>
      <c r="C26" s="149">
        <v>0</v>
      </c>
      <c r="D26" s="120">
        <v>3.472</v>
      </c>
      <c r="E26" s="121">
        <v>0.32300000000000001</v>
      </c>
      <c r="F26" s="122">
        <v>1.7999999999999999E-2</v>
      </c>
      <c r="G26" s="150">
        <v>0</v>
      </c>
      <c r="H26" s="150">
        <v>6.75</v>
      </c>
      <c r="I26" s="154">
        <v>6.75</v>
      </c>
      <c r="J26" s="32">
        <v>0.159</v>
      </c>
    </row>
    <row r="27" spans="1:10" ht="27.75" customHeight="1">
      <c r="A27" s="148" t="s">
        <v>614</v>
      </c>
      <c r="B27" s="25"/>
      <c r="C27" s="155" t="s">
        <v>131</v>
      </c>
      <c r="D27" s="123">
        <v>17.884</v>
      </c>
      <c r="E27" s="124">
        <v>3.0030000000000001</v>
      </c>
      <c r="F27" s="122">
        <v>2.0859999999999999</v>
      </c>
      <c r="G27" s="151"/>
      <c r="H27" s="151"/>
      <c r="I27" s="153"/>
      <c r="J27" s="33"/>
    </row>
    <row r="28" spans="1:10" ht="27.75" customHeight="1">
      <c r="A28" s="148" t="s">
        <v>615</v>
      </c>
      <c r="B28" s="25"/>
      <c r="C28" s="155" t="s">
        <v>133</v>
      </c>
      <c r="D28" s="120">
        <v>-8.4469999999999992</v>
      </c>
      <c r="E28" s="121">
        <v>-1.1240000000000001</v>
      </c>
      <c r="F28" s="122">
        <v>-5.7000000000000002E-2</v>
      </c>
      <c r="G28" s="150">
        <v>0</v>
      </c>
      <c r="H28" s="151"/>
      <c r="I28" s="153"/>
      <c r="J28" s="33"/>
    </row>
    <row r="29" spans="1:10" ht="27.75" customHeight="1">
      <c r="A29" s="148" t="s">
        <v>616</v>
      </c>
      <c r="B29" s="25"/>
      <c r="C29" s="155">
        <v>0</v>
      </c>
      <c r="D29" s="120">
        <v>-8.4469999999999992</v>
      </c>
      <c r="E29" s="121">
        <v>-1.1240000000000001</v>
      </c>
      <c r="F29" s="122">
        <v>-5.7000000000000002E-2</v>
      </c>
      <c r="G29" s="150">
        <v>0</v>
      </c>
      <c r="H29" s="151"/>
      <c r="I29" s="153"/>
      <c r="J29" s="32">
        <v>0.313</v>
      </c>
    </row>
    <row r="30" spans="1:10" ht="27.75" customHeight="1">
      <c r="A30" s="152" t="s">
        <v>617</v>
      </c>
      <c r="B30" s="25"/>
      <c r="C30" s="155" t="s">
        <v>75</v>
      </c>
      <c r="D30" s="120">
        <v>6.3970000000000002</v>
      </c>
      <c r="E30" s="121">
        <v>0.85199999999999998</v>
      </c>
      <c r="F30" s="122">
        <v>4.2999999999999997E-2</v>
      </c>
      <c r="G30" s="150">
        <v>2.41</v>
      </c>
      <c r="H30" s="151"/>
      <c r="I30" s="153"/>
      <c r="J30" s="33"/>
    </row>
    <row r="31" spans="1:10" ht="27.75" customHeight="1">
      <c r="A31" s="152" t="s">
        <v>618</v>
      </c>
      <c r="B31" s="25"/>
      <c r="C31" s="155">
        <v>2</v>
      </c>
      <c r="D31" s="120">
        <v>6.3970000000000002</v>
      </c>
      <c r="E31" s="121">
        <v>0.85199999999999998</v>
      </c>
      <c r="F31" s="122">
        <v>4.2999999999999997E-2</v>
      </c>
      <c r="G31" s="151"/>
      <c r="H31" s="151"/>
      <c r="I31" s="153"/>
      <c r="J31" s="33"/>
    </row>
    <row r="32" spans="1:10" ht="27.75" customHeight="1">
      <c r="A32" s="152" t="s">
        <v>619</v>
      </c>
      <c r="B32" s="25"/>
      <c r="C32" s="155" t="s">
        <v>82</v>
      </c>
      <c r="D32" s="120">
        <v>5.5049999999999999</v>
      </c>
      <c r="E32" s="121">
        <v>0.73299999999999998</v>
      </c>
      <c r="F32" s="122">
        <v>3.6999999999999998E-2</v>
      </c>
      <c r="G32" s="150">
        <v>7.06</v>
      </c>
      <c r="H32" s="151"/>
      <c r="I32" s="153"/>
      <c r="J32" s="33"/>
    </row>
    <row r="33" spans="1:10" ht="27.75" customHeight="1">
      <c r="A33" s="152" t="s">
        <v>620</v>
      </c>
      <c r="B33" s="25"/>
      <c r="C33" s="155" t="s">
        <v>82</v>
      </c>
      <c r="D33" s="120">
        <v>5.5049999999999999</v>
      </c>
      <c r="E33" s="121">
        <v>0.73299999999999998</v>
      </c>
      <c r="F33" s="122">
        <v>3.6999999999999998E-2</v>
      </c>
      <c r="G33" s="150">
        <v>6.19</v>
      </c>
      <c r="H33" s="151"/>
      <c r="I33" s="153"/>
      <c r="J33" s="33"/>
    </row>
    <row r="34" spans="1:10" ht="27.75" customHeight="1">
      <c r="A34" s="152" t="s">
        <v>621</v>
      </c>
      <c r="B34" s="25"/>
      <c r="C34" s="155" t="s">
        <v>82</v>
      </c>
      <c r="D34" s="120">
        <v>5.5049999999999999</v>
      </c>
      <c r="E34" s="121">
        <v>0.73299999999999998</v>
      </c>
      <c r="F34" s="122">
        <v>3.6999999999999998E-2</v>
      </c>
      <c r="G34" s="150">
        <v>1.69</v>
      </c>
      <c r="H34" s="151"/>
      <c r="I34" s="153"/>
      <c r="J34" s="33"/>
    </row>
    <row r="35" spans="1:10" ht="27.75" customHeight="1">
      <c r="A35" s="152" t="s">
        <v>622</v>
      </c>
      <c r="B35" s="25"/>
      <c r="C35" s="155" t="s">
        <v>82</v>
      </c>
      <c r="D35" s="120">
        <v>5.3419999999999996</v>
      </c>
      <c r="E35" s="121">
        <v>0.56999999999999995</v>
      </c>
      <c r="F35" s="122">
        <v>0</v>
      </c>
      <c r="G35" s="150">
        <v>0</v>
      </c>
      <c r="H35" s="151"/>
      <c r="I35" s="153"/>
      <c r="J35" s="33"/>
    </row>
    <row r="36" spans="1:10" ht="27.75" customHeight="1">
      <c r="A36" s="152" t="s">
        <v>623</v>
      </c>
      <c r="B36" s="25"/>
      <c r="C36" s="155" t="s">
        <v>82</v>
      </c>
      <c r="D36" s="120">
        <v>5.2130000000000001</v>
      </c>
      <c r="E36" s="121">
        <v>0.441</v>
      </c>
      <c r="F36" s="122">
        <v>0</v>
      </c>
      <c r="G36" s="150">
        <v>0</v>
      </c>
      <c r="H36" s="151"/>
      <c r="I36" s="153"/>
      <c r="J36" s="33"/>
    </row>
    <row r="37" spans="1:10" ht="27.75" customHeight="1">
      <c r="A37" s="152" t="s">
        <v>624</v>
      </c>
      <c r="B37" s="25"/>
      <c r="C37" s="155">
        <v>4</v>
      </c>
      <c r="D37" s="120">
        <v>5.5049999999999999</v>
      </c>
      <c r="E37" s="121">
        <v>0.73299999999999998</v>
      </c>
      <c r="F37" s="122">
        <v>3.6999999999999998E-2</v>
      </c>
      <c r="G37" s="151"/>
      <c r="H37" s="151"/>
      <c r="I37" s="153"/>
      <c r="J37" s="33"/>
    </row>
    <row r="38" spans="1:10" ht="27.75" customHeight="1">
      <c r="A38" s="152" t="s">
        <v>625</v>
      </c>
      <c r="B38" s="25"/>
      <c r="C38" s="155">
        <v>0</v>
      </c>
      <c r="D38" s="120">
        <v>3.8929999999999998</v>
      </c>
      <c r="E38" s="121">
        <v>0.436</v>
      </c>
      <c r="F38" s="122">
        <v>2.1000000000000001E-2</v>
      </c>
      <c r="G38" s="150">
        <v>12.87</v>
      </c>
      <c r="H38" s="150">
        <v>4.8499999999999996</v>
      </c>
      <c r="I38" s="154">
        <v>4.8499999999999996</v>
      </c>
      <c r="J38" s="32">
        <v>0.114</v>
      </c>
    </row>
    <row r="39" spans="1:10" ht="27.75" customHeight="1">
      <c r="A39" s="152" t="s">
        <v>626</v>
      </c>
      <c r="B39" s="25"/>
      <c r="C39" s="155">
        <v>0</v>
      </c>
      <c r="D39" s="120">
        <v>3.0070000000000001</v>
      </c>
      <c r="E39" s="121">
        <v>0.23200000000000001</v>
      </c>
      <c r="F39" s="122">
        <v>1.2999999999999999E-2</v>
      </c>
      <c r="G39" s="150">
        <v>0</v>
      </c>
      <c r="H39" s="150">
        <v>4.8499999999999996</v>
      </c>
      <c r="I39" s="154">
        <v>4.8499999999999996</v>
      </c>
      <c r="J39" s="32">
        <v>0.114</v>
      </c>
    </row>
    <row r="40" spans="1:10" ht="27.75" customHeight="1">
      <c r="A40" s="152" t="s">
        <v>627</v>
      </c>
      <c r="B40" s="25"/>
      <c r="C40" s="155">
        <v>0</v>
      </c>
      <c r="D40" s="120">
        <v>2.8490000000000002</v>
      </c>
      <c r="E40" s="121">
        <v>0.23200000000000001</v>
      </c>
      <c r="F40" s="122">
        <v>1.2999999999999999E-2</v>
      </c>
      <c r="G40" s="150">
        <v>0</v>
      </c>
      <c r="H40" s="150">
        <v>4.8499999999999996</v>
      </c>
      <c r="I40" s="154">
        <v>4.8499999999999996</v>
      </c>
      <c r="J40" s="32">
        <v>0.114</v>
      </c>
    </row>
    <row r="41" spans="1:10" ht="27.75" customHeight="1">
      <c r="A41" s="152" t="s">
        <v>628</v>
      </c>
      <c r="B41" s="25"/>
      <c r="C41" s="155">
        <v>0</v>
      </c>
      <c r="D41" s="120">
        <v>2.698</v>
      </c>
      <c r="E41" s="121">
        <v>0.23200000000000001</v>
      </c>
      <c r="F41" s="122">
        <v>1.2999999999999999E-2</v>
      </c>
      <c r="G41" s="150">
        <v>0</v>
      </c>
      <c r="H41" s="150">
        <v>4.8499999999999996</v>
      </c>
      <c r="I41" s="154">
        <v>4.8499999999999996</v>
      </c>
      <c r="J41" s="32">
        <v>0.114</v>
      </c>
    </row>
    <row r="42" spans="1:10" ht="27.75" customHeight="1">
      <c r="A42" s="152" t="s">
        <v>629</v>
      </c>
      <c r="B42" s="25"/>
      <c r="C42" s="155">
        <v>0</v>
      </c>
      <c r="D42" s="120">
        <v>2.4969999999999999</v>
      </c>
      <c r="E42" s="121">
        <v>0.23200000000000001</v>
      </c>
      <c r="F42" s="122">
        <v>1.2999999999999999E-2</v>
      </c>
      <c r="G42" s="150">
        <v>0</v>
      </c>
      <c r="H42" s="150">
        <v>4.8499999999999996</v>
      </c>
      <c r="I42" s="154">
        <v>4.8499999999999996</v>
      </c>
      <c r="J42" s="32">
        <v>0.114</v>
      </c>
    </row>
    <row r="43" spans="1:10" ht="27.75" customHeight="1">
      <c r="A43" s="152" t="s">
        <v>630</v>
      </c>
      <c r="B43" s="25"/>
      <c r="C43" s="155">
        <v>0</v>
      </c>
      <c r="D43" s="120">
        <v>4.2759999999999998</v>
      </c>
      <c r="E43" s="121">
        <v>0.33</v>
      </c>
      <c r="F43" s="122">
        <v>1.4E-2</v>
      </c>
      <c r="G43" s="150">
        <v>46.8</v>
      </c>
      <c r="H43" s="150">
        <v>7.63</v>
      </c>
      <c r="I43" s="154">
        <v>7.63</v>
      </c>
      <c r="J43" s="32">
        <v>0.10199999999999999</v>
      </c>
    </row>
    <row r="44" spans="1:10" ht="27.75" customHeight="1">
      <c r="A44" s="152" t="s">
        <v>631</v>
      </c>
      <c r="B44" s="25"/>
      <c r="C44" s="155">
        <v>0</v>
      </c>
      <c r="D44" s="120">
        <v>2.8460000000000001</v>
      </c>
      <c r="E44" s="121">
        <v>0</v>
      </c>
      <c r="F44" s="122">
        <v>0</v>
      </c>
      <c r="G44" s="150">
        <v>26.02</v>
      </c>
      <c r="H44" s="150">
        <v>7.63</v>
      </c>
      <c r="I44" s="154">
        <v>7.63</v>
      </c>
      <c r="J44" s="32">
        <v>0.10199999999999999</v>
      </c>
    </row>
    <row r="45" spans="1:10" ht="27.75" customHeight="1">
      <c r="A45" s="152" t="s">
        <v>632</v>
      </c>
      <c r="B45" s="25"/>
      <c r="C45" s="155">
        <v>0</v>
      </c>
      <c r="D45" s="120">
        <v>2.5910000000000002</v>
      </c>
      <c r="E45" s="121">
        <v>0</v>
      </c>
      <c r="F45" s="122">
        <v>0</v>
      </c>
      <c r="G45" s="150">
        <v>26.02</v>
      </c>
      <c r="H45" s="150">
        <v>7.63</v>
      </c>
      <c r="I45" s="154">
        <v>7.63</v>
      </c>
      <c r="J45" s="32">
        <v>0.10199999999999999</v>
      </c>
    </row>
    <row r="46" spans="1:10" ht="27.75" customHeight="1">
      <c r="A46" s="152" t="s">
        <v>633</v>
      </c>
      <c r="B46" s="25"/>
      <c r="C46" s="155">
        <v>0</v>
      </c>
      <c r="D46" s="120">
        <v>2.3479999999999999</v>
      </c>
      <c r="E46" s="121">
        <v>0</v>
      </c>
      <c r="F46" s="122">
        <v>0</v>
      </c>
      <c r="G46" s="150">
        <v>26.02</v>
      </c>
      <c r="H46" s="150">
        <v>7.63</v>
      </c>
      <c r="I46" s="154">
        <v>7.63</v>
      </c>
      <c r="J46" s="32">
        <v>0.10199999999999999</v>
      </c>
    </row>
    <row r="47" spans="1:10" ht="27.75" customHeight="1">
      <c r="A47" s="152" t="s">
        <v>634</v>
      </c>
      <c r="B47" s="25"/>
      <c r="C47" s="155">
        <v>0</v>
      </c>
      <c r="D47" s="120">
        <v>2.0219999999999998</v>
      </c>
      <c r="E47" s="121">
        <v>0</v>
      </c>
      <c r="F47" s="122">
        <v>0</v>
      </c>
      <c r="G47" s="150">
        <v>26.02</v>
      </c>
      <c r="H47" s="150">
        <v>7.63</v>
      </c>
      <c r="I47" s="154">
        <v>7.63</v>
      </c>
      <c r="J47" s="32">
        <v>0.10199999999999999</v>
      </c>
    </row>
    <row r="48" spans="1:10" ht="27.75" customHeight="1">
      <c r="A48" s="152" t="s">
        <v>635</v>
      </c>
      <c r="B48" s="25"/>
      <c r="C48" s="155">
        <v>0</v>
      </c>
      <c r="D48" s="120">
        <v>3.5470000000000002</v>
      </c>
      <c r="E48" s="121">
        <v>0.24399999999999999</v>
      </c>
      <c r="F48" s="122">
        <v>0.01</v>
      </c>
      <c r="G48" s="150">
        <v>205.92</v>
      </c>
      <c r="H48" s="150">
        <v>8.5</v>
      </c>
      <c r="I48" s="154">
        <v>8.5</v>
      </c>
      <c r="J48" s="32">
        <v>8.3000000000000004E-2</v>
      </c>
    </row>
    <row r="49" spans="1:10" ht="27.75" customHeight="1">
      <c r="A49" s="152" t="s">
        <v>636</v>
      </c>
      <c r="B49" s="25"/>
      <c r="C49" s="155">
        <v>0</v>
      </c>
      <c r="D49" s="120">
        <v>1.07</v>
      </c>
      <c r="E49" s="121">
        <v>0</v>
      </c>
      <c r="F49" s="122">
        <v>0</v>
      </c>
      <c r="G49" s="150">
        <v>0</v>
      </c>
      <c r="H49" s="150">
        <v>8.5</v>
      </c>
      <c r="I49" s="154">
        <v>8.5</v>
      </c>
      <c r="J49" s="32">
        <v>8.3000000000000004E-2</v>
      </c>
    </row>
    <row r="50" spans="1:10" ht="27.75" customHeight="1">
      <c r="A50" s="152" t="s">
        <v>637</v>
      </c>
      <c r="B50" s="25"/>
      <c r="C50" s="155">
        <v>0</v>
      </c>
      <c r="D50" s="120">
        <v>0.318</v>
      </c>
      <c r="E50" s="121">
        <v>0</v>
      </c>
      <c r="F50" s="122">
        <v>0</v>
      </c>
      <c r="G50" s="150">
        <v>0</v>
      </c>
      <c r="H50" s="150">
        <v>8.5</v>
      </c>
      <c r="I50" s="154">
        <v>8.5</v>
      </c>
      <c r="J50" s="32">
        <v>8.3000000000000004E-2</v>
      </c>
    </row>
    <row r="51" spans="1:10" ht="27.75" customHeight="1">
      <c r="A51" s="152" t="s">
        <v>638</v>
      </c>
      <c r="B51" s="25"/>
      <c r="C51" s="155">
        <v>0</v>
      </c>
      <c r="D51" s="120">
        <v>0.161</v>
      </c>
      <c r="E51" s="121">
        <v>0</v>
      </c>
      <c r="F51" s="122">
        <v>0</v>
      </c>
      <c r="G51" s="150">
        <v>0</v>
      </c>
      <c r="H51" s="150">
        <v>8.5</v>
      </c>
      <c r="I51" s="154">
        <v>8.5</v>
      </c>
      <c r="J51" s="32">
        <v>8.3000000000000004E-2</v>
      </c>
    </row>
    <row r="52" spans="1:10" ht="27.75" customHeight="1">
      <c r="A52" s="152" t="s">
        <v>639</v>
      </c>
      <c r="B52" s="25"/>
      <c r="C52" s="155">
        <v>0</v>
      </c>
      <c r="D52" s="120">
        <v>0</v>
      </c>
      <c r="E52" s="121">
        <v>0</v>
      </c>
      <c r="F52" s="122">
        <v>0</v>
      </c>
      <c r="G52" s="150">
        <v>0</v>
      </c>
      <c r="H52" s="150">
        <v>8.5</v>
      </c>
      <c r="I52" s="154">
        <v>8.5</v>
      </c>
      <c r="J52" s="32">
        <v>8.3000000000000004E-2</v>
      </c>
    </row>
    <row r="53" spans="1:10" ht="27.75" customHeight="1">
      <c r="A53" s="152" t="s">
        <v>640</v>
      </c>
      <c r="B53" s="25"/>
      <c r="C53" s="155" t="s">
        <v>131</v>
      </c>
      <c r="D53" s="123">
        <v>12.862</v>
      </c>
      <c r="E53" s="124">
        <v>2.1589999999999998</v>
      </c>
      <c r="F53" s="122">
        <v>1.5</v>
      </c>
      <c r="G53" s="151"/>
      <c r="H53" s="151"/>
      <c r="I53" s="153"/>
      <c r="J53" s="33"/>
    </row>
    <row r="54" spans="1:10" ht="27.75" customHeight="1">
      <c r="A54" s="152" t="s">
        <v>641</v>
      </c>
      <c r="B54" s="25"/>
      <c r="C54" s="155" t="s">
        <v>133</v>
      </c>
      <c r="D54" s="120">
        <v>-8.4469999999999992</v>
      </c>
      <c r="E54" s="121">
        <v>-1.1240000000000001</v>
      </c>
      <c r="F54" s="122">
        <v>-5.7000000000000002E-2</v>
      </c>
      <c r="G54" s="150">
        <v>0</v>
      </c>
      <c r="H54" s="151"/>
      <c r="I54" s="153"/>
      <c r="J54" s="33"/>
    </row>
    <row r="55" spans="1:10" ht="27.75" customHeight="1">
      <c r="A55" s="152" t="s">
        <v>642</v>
      </c>
      <c r="B55" s="25"/>
      <c r="C55" s="155" t="s">
        <v>133</v>
      </c>
      <c r="D55" s="120">
        <v>-7.2619999999999996</v>
      </c>
      <c r="E55" s="121">
        <v>-0.86099999999999999</v>
      </c>
      <c r="F55" s="122">
        <v>-4.2999999999999997E-2</v>
      </c>
      <c r="G55" s="150">
        <v>0</v>
      </c>
      <c r="H55" s="151"/>
      <c r="I55" s="153"/>
      <c r="J55" s="33"/>
    </row>
    <row r="56" spans="1:10" ht="27.75" customHeight="1">
      <c r="A56" s="152" t="s">
        <v>643</v>
      </c>
      <c r="B56" s="25"/>
      <c r="C56" s="155">
        <v>0</v>
      </c>
      <c r="D56" s="120">
        <v>-8.4469999999999992</v>
      </c>
      <c r="E56" s="121">
        <v>-1.1240000000000001</v>
      </c>
      <c r="F56" s="122">
        <v>-5.7000000000000002E-2</v>
      </c>
      <c r="G56" s="150">
        <v>0</v>
      </c>
      <c r="H56" s="151"/>
      <c r="I56" s="153"/>
      <c r="J56" s="32">
        <v>0.313</v>
      </c>
    </row>
    <row r="57" spans="1:10" ht="27.75" customHeight="1">
      <c r="A57" s="152" t="s">
        <v>644</v>
      </c>
      <c r="B57" s="25"/>
      <c r="C57" s="155">
        <v>0</v>
      </c>
      <c r="D57" s="120">
        <v>-7.2619999999999996</v>
      </c>
      <c r="E57" s="121">
        <v>-0.86099999999999999</v>
      </c>
      <c r="F57" s="122">
        <v>-4.2999999999999997E-2</v>
      </c>
      <c r="G57" s="150">
        <v>0</v>
      </c>
      <c r="H57" s="151"/>
      <c r="I57" s="153"/>
      <c r="J57" s="32">
        <v>0.23</v>
      </c>
    </row>
    <row r="58" spans="1:10" ht="27.75" customHeight="1">
      <c r="A58" s="152" t="s">
        <v>645</v>
      </c>
      <c r="B58" s="25"/>
      <c r="C58" s="155">
        <v>0</v>
      </c>
      <c r="D58" s="120">
        <v>-5.2389999999999999</v>
      </c>
      <c r="E58" s="121">
        <v>-0.40400000000000003</v>
      </c>
      <c r="F58" s="122">
        <v>-1.7000000000000001E-2</v>
      </c>
      <c r="G58" s="150">
        <v>0</v>
      </c>
      <c r="H58" s="151"/>
      <c r="I58" s="153"/>
      <c r="J58" s="32">
        <v>0.187</v>
      </c>
    </row>
    <row r="59" spans="1:10" ht="27.75" customHeight="1">
      <c r="A59" s="148" t="s">
        <v>646</v>
      </c>
      <c r="B59" s="25"/>
      <c r="C59" s="155" t="s">
        <v>75</v>
      </c>
      <c r="D59" s="120">
        <v>4.6459999999999999</v>
      </c>
      <c r="E59" s="121">
        <v>0.61799999999999999</v>
      </c>
      <c r="F59" s="122">
        <v>3.2000000000000001E-2</v>
      </c>
      <c r="G59" s="150">
        <v>1.75</v>
      </c>
      <c r="H59" s="151"/>
      <c r="I59" s="153"/>
      <c r="J59" s="33"/>
    </row>
    <row r="60" spans="1:10" ht="27.75" customHeight="1">
      <c r="A60" s="148" t="s">
        <v>647</v>
      </c>
      <c r="B60" s="25"/>
      <c r="C60" s="155">
        <v>2</v>
      </c>
      <c r="D60" s="120">
        <v>4.6459999999999999</v>
      </c>
      <c r="E60" s="121">
        <v>0.61799999999999999</v>
      </c>
      <c r="F60" s="122">
        <v>3.2000000000000001E-2</v>
      </c>
      <c r="G60" s="151"/>
      <c r="H60" s="151"/>
      <c r="I60" s="153"/>
      <c r="J60" s="33"/>
    </row>
    <row r="61" spans="1:10" ht="27.75" customHeight="1">
      <c r="A61" s="148" t="s">
        <v>648</v>
      </c>
      <c r="B61" s="25"/>
      <c r="C61" s="155" t="s">
        <v>82</v>
      </c>
      <c r="D61" s="120">
        <v>3.9980000000000002</v>
      </c>
      <c r="E61" s="121">
        <v>0.53200000000000003</v>
      </c>
      <c r="F61" s="122">
        <v>2.7E-2</v>
      </c>
      <c r="G61" s="150">
        <v>5.13</v>
      </c>
      <c r="H61" s="151"/>
      <c r="I61" s="153"/>
      <c r="J61" s="33"/>
    </row>
    <row r="62" spans="1:10" ht="27.75" customHeight="1">
      <c r="A62" s="148" t="s">
        <v>649</v>
      </c>
      <c r="B62" s="25"/>
      <c r="C62" s="155" t="s">
        <v>82</v>
      </c>
      <c r="D62" s="120">
        <v>3.9980000000000002</v>
      </c>
      <c r="E62" s="121">
        <v>0.53200000000000003</v>
      </c>
      <c r="F62" s="122">
        <v>2.7E-2</v>
      </c>
      <c r="G62" s="150">
        <v>4.5</v>
      </c>
      <c r="H62" s="151"/>
      <c r="I62" s="153"/>
      <c r="J62" s="33"/>
    </row>
    <row r="63" spans="1:10" ht="27.75" customHeight="1">
      <c r="A63" s="148" t="s">
        <v>650</v>
      </c>
      <c r="B63" s="25"/>
      <c r="C63" s="155" t="s">
        <v>82</v>
      </c>
      <c r="D63" s="120">
        <v>3.9980000000000002</v>
      </c>
      <c r="E63" s="121">
        <v>0.53200000000000003</v>
      </c>
      <c r="F63" s="122">
        <v>2.7E-2</v>
      </c>
      <c r="G63" s="150">
        <v>1.23</v>
      </c>
      <c r="H63" s="151"/>
      <c r="I63" s="153"/>
      <c r="J63" s="33"/>
    </row>
    <row r="64" spans="1:10" ht="27.75" customHeight="1">
      <c r="A64" s="148" t="s">
        <v>651</v>
      </c>
      <c r="B64" s="25"/>
      <c r="C64" s="155" t="s">
        <v>82</v>
      </c>
      <c r="D64" s="120">
        <v>3.88</v>
      </c>
      <c r="E64" s="121">
        <v>0.41399999999999998</v>
      </c>
      <c r="F64" s="122">
        <v>0</v>
      </c>
      <c r="G64" s="150">
        <v>0</v>
      </c>
      <c r="H64" s="151"/>
      <c r="I64" s="153"/>
      <c r="J64" s="33"/>
    </row>
    <row r="65" spans="1:10" ht="27.75" customHeight="1">
      <c r="A65" s="148" t="s">
        <v>652</v>
      </c>
      <c r="B65" s="25"/>
      <c r="C65" s="155" t="s">
        <v>82</v>
      </c>
      <c r="D65" s="120">
        <v>3.786</v>
      </c>
      <c r="E65" s="121">
        <v>0.32</v>
      </c>
      <c r="F65" s="122">
        <v>0</v>
      </c>
      <c r="G65" s="150">
        <v>0</v>
      </c>
      <c r="H65" s="151"/>
      <c r="I65" s="153"/>
      <c r="J65" s="33"/>
    </row>
    <row r="66" spans="1:10" ht="27.75" customHeight="1">
      <c r="A66" s="148" t="s">
        <v>653</v>
      </c>
      <c r="B66" s="25"/>
      <c r="C66" s="155">
        <v>4</v>
      </c>
      <c r="D66" s="120">
        <v>3.9980000000000002</v>
      </c>
      <c r="E66" s="121">
        <v>0.53200000000000003</v>
      </c>
      <c r="F66" s="122">
        <v>2.7E-2</v>
      </c>
      <c r="G66" s="151"/>
      <c r="H66" s="151"/>
      <c r="I66" s="153"/>
      <c r="J66" s="33"/>
    </row>
    <row r="67" spans="1:10" ht="27.75" customHeight="1">
      <c r="A67" s="148" t="s">
        <v>654</v>
      </c>
      <c r="B67" s="25"/>
      <c r="C67" s="155">
        <v>0</v>
      </c>
      <c r="D67" s="120">
        <v>2.827</v>
      </c>
      <c r="E67" s="121">
        <v>0.317</v>
      </c>
      <c r="F67" s="122">
        <v>1.4999999999999999E-2</v>
      </c>
      <c r="G67" s="150">
        <v>9.35</v>
      </c>
      <c r="H67" s="150">
        <v>3.52</v>
      </c>
      <c r="I67" s="154">
        <v>3.52</v>
      </c>
      <c r="J67" s="32">
        <v>8.3000000000000004E-2</v>
      </c>
    </row>
    <row r="68" spans="1:10" ht="27.75" customHeight="1">
      <c r="A68" s="148" t="s">
        <v>655</v>
      </c>
      <c r="B68" s="25"/>
      <c r="C68" s="155">
        <v>0</v>
      </c>
      <c r="D68" s="120">
        <v>2.1840000000000002</v>
      </c>
      <c r="E68" s="121">
        <v>0.16900000000000001</v>
      </c>
      <c r="F68" s="122">
        <v>8.9999999999999993E-3</v>
      </c>
      <c r="G68" s="150">
        <v>0</v>
      </c>
      <c r="H68" s="150">
        <v>3.52</v>
      </c>
      <c r="I68" s="154">
        <v>3.52</v>
      </c>
      <c r="J68" s="32">
        <v>8.3000000000000004E-2</v>
      </c>
    </row>
    <row r="69" spans="1:10" ht="27.75" customHeight="1">
      <c r="A69" s="148" t="s">
        <v>656</v>
      </c>
      <c r="B69" s="25"/>
      <c r="C69" s="155">
        <v>0</v>
      </c>
      <c r="D69" s="120">
        <v>2.069</v>
      </c>
      <c r="E69" s="121">
        <v>0.16900000000000001</v>
      </c>
      <c r="F69" s="122">
        <v>8.9999999999999993E-3</v>
      </c>
      <c r="G69" s="150">
        <v>0</v>
      </c>
      <c r="H69" s="150">
        <v>3.52</v>
      </c>
      <c r="I69" s="154">
        <v>3.52</v>
      </c>
      <c r="J69" s="32">
        <v>8.3000000000000004E-2</v>
      </c>
    </row>
    <row r="70" spans="1:10" ht="27.75" customHeight="1">
      <c r="A70" s="148" t="s">
        <v>657</v>
      </c>
      <c r="B70" s="25"/>
      <c r="C70" s="155">
        <v>0</v>
      </c>
      <c r="D70" s="120">
        <v>1.96</v>
      </c>
      <c r="E70" s="121">
        <v>0.16900000000000001</v>
      </c>
      <c r="F70" s="122">
        <v>8.9999999999999993E-3</v>
      </c>
      <c r="G70" s="150">
        <v>0</v>
      </c>
      <c r="H70" s="150">
        <v>3.52</v>
      </c>
      <c r="I70" s="154">
        <v>3.52</v>
      </c>
      <c r="J70" s="32">
        <v>8.3000000000000004E-2</v>
      </c>
    </row>
    <row r="71" spans="1:10" ht="27.75" customHeight="1">
      <c r="A71" s="148" t="s">
        <v>658</v>
      </c>
      <c r="B71" s="25"/>
      <c r="C71" s="155">
        <v>0</v>
      </c>
      <c r="D71" s="120">
        <v>1.8129999999999999</v>
      </c>
      <c r="E71" s="121">
        <v>0.16900000000000001</v>
      </c>
      <c r="F71" s="122">
        <v>8.9999999999999993E-3</v>
      </c>
      <c r="G71" s="150">
        <v>0</v>
      </c>
      <c r="H71" s="150">
        <v>3.52</v>
      </c>
      <c r="I71" s="154">
        <v>3.52</v>
      </c>
      <c r="J71" s="32">
        <v>8.3000000000000004E-2</v>
      </c>
    </row>
    <row r="72" spans="1:10" ht="27.75" customHeight="1">
      <c r="A72" s="148" t="s">
        <v>659</v>
      </c>
      <c r="B72" s="25"/>
      <c r="C72" s="155">
        <v>0</v>
      </c>
      <c r="D72" s="120">
        <v>3.0310000000000001</v>
      </c>
      <c r="E72" s="121">
        <v>0.23400000000000001</v>
      </c>
      <c r="F72" s="122">
        <v>0.01</v>
      </c>
      <c r="G72" s="150">
        <v>33.18</v>
      </c>
      <c r="H72" s="150">
        <v>5.41</v>
      </c>
      <c r="I72" s="154">
        <v>5.41</v>
      </c>
      <c r="J72" s="32">
        <v>7.1999999999999995E-2</v>
      </c>
    </row>
    <row r="73" spans="1:10" ht="27.75" customHeight="1">
      <c r="A73" s="148" t="s">
        <v>660</v>
      </c>
      <c r="B73" s="25"/>
      <c r="C73" s="155">
        <v>0</v>
      </c>
      <c r="D73" s="120">
        <v>2.0169999999999999</v>
      </c>
      <c r="E73" s="121">
        <v>0</v>
      </c>
      <c r="F73" s="122">
        <v>0</v>
      </c>
      <c r="G73" s="150">
        <v>18.45</v>
      </c>
      <c r="H73" s="150">
        <v>5.41</v>
      </c>
      <c r="I73" s="154">
        <v>5.41</v>
      </c>
      <c r="J73" s="32">
        <v>7.1999999999999995E-2</v>
      </c>
    </row>
    <row r="74" spans="1:10" ht="27.75" customHeight="1">
      <c r="A74" s="148" t="s">
        <v>661</v>
      </c>
      <c r="B74" s="25"/>
      <c r="C74" s="155">
        <v>0</v>
      </c>
      <c r="D74" s="120">
        <v>1.837</v>
      </c>
      <c r="E74" s="121">
        <v>0</v>
      </c>
      <c r="F74" s="122">
        <v>0</v>
      </c>
      <c r="G74" s="150">
        <v>18.45</v>
      </c>
      <c r="H74" s="150">
        <v>5.41</v>
      </c>
      <c r="I74" s="154">
        <v>5.41</v>
      </c>
      <c r="J74" s="32">
        <v>7.1999999999999995E-2</v>
      </c>
    </row>
    <row r="75" spans="1:10" ht="27.75" customHeight="1">
      <c r="A75" s="148" t="s">
        <v>662</v>
      </c>
      <c r="B75" s="25"/>
      <c r="C75" s="155">
        <v>0</v>
      </c>
      <c r="D75" s="120">
        <v>1.6639999999999999</v>
      </c>
      <c r="E75" s="121">
        <v>0</v>
      </c>
      <c r="F75" s="122">
        <v>0</v>
      </c>
      <c r="G75" s="150">
        <v>18.45</v>
      </c>
      <c r="H75" s="150">
        <v>5.41</v>
      </c>
      <c r="I75" s="154">
        <v>5.41</v>
      </c>
      <c r="J75" s="32">
        <v>7.1999999999999995E-2</v>
      </c>
    </row>
    <row r="76" spans="1:10" ht="27.75" customHeight="1">
      <c r="A76" s="148" t="s">
        <v>663</v>
      </c>
      <c r="B76" s="25"/>
      <c r="C76" s="155">
        <v>0</v>
      </c>
      <c r="D76" s="120">
        <v>1.4330000000000001</v>
      </c>
      <c r="E76" s="121">
        <v>0</v>
      </c>
      <c r="F76" s="122">
        <v>0</v>
      </c>
      <c r="G76" s="150">
        <v>18.45</v>
      </c>
      <c r="H76" s="150">
        <v>5.41</v>
      </c>
      <c r="I76" s="154">
        <v>5.41</v>
      </c>
      <c r="J76" s="32">
        <v>7.1999999999999995E-2</v>
      </c>
    </row>
    <row r="77" spans="1:10" ht="27.75" customHeight="1">
      <c r="A77" s="148" t="s">
        <v>664</v>
      </c>
      <c r="B77" s="25"/>
      <c r="C77" s="155">
        <v>0</v>
      </c>
      <c r="D77" s="120">
        <v>2.488</v>
      </c>
      <c r="E77" s="121">
        <v>0.17100000000000001</v>
      </c>
      <c r="F77" s="122">
        <v>7.0000000000000001E-3</v>
      </c>
      <c r="G77" s="150">
        <v>144.44</v>
      </c>
      <c r="H77" s="150">
        <v>5.96</v>
      </c>
      <c r="I77" s="154">
        <v>5.96</v>
      </c>
      <c r="J77" s="32">
        <v>5.8000000000000003E-2</v>
      </c>
    </row>
    <row r="78" spans="1:10" ht="27.75" customHeight="1">
      <c r="A78" s="148" t="s">
        <v>665</v>
      </c>
      <c r="B78" s="25"/>
      <c r="C78" s="155">
        <v>0</v>
      </c>
      <c r="D78" s="120">
        <v>0.751</v>
      </c>
      <c r="E78" s="121">
        <v>0</v>
      </c>
      <c r="F78" s="122">
        <v>0</v>
      </c>
      <c r="G78" s="150">
        <v>0</v>
      </c>
      <c r="H78" s="150">
        <v>5.96</v>
      </c>
      <c r="I78" s="154">
        <v>5.96</v>
      </c>
      <c r="J78" s="32">
        <v>5.8000000000000003E-2</v>
      </c>
    </row>
    <row r="79" spans="1:10" ht="27.75" customHeight="1">
      <c r="A79" s="148" t="s">
        <v>666</v>
      </c>
      <c r="B79" s="25"/>
      <c r="C79" s="155">
        <v>0</v>
      </c>
      <c r="D79" s="120">
        <v>0.223</v>
      </c>
      <c r="E79" s="121">
        <v>0</v>
      </c>
      <c r="F79" s="122">
        <v>0</v>
      </c>
      <c r="G79" s="150">
        <v>0</v>
      </c>
      <c r="H79" s="150">
        <v>5.96</v>
      </c>
      <c r="I79" s="154">
        <v>5.96</v>
      </c>
      <c r="J79" s="32">
        <v>5.8000000000000003E-2</v>
      </c>
    </row>
    <row r="80" spans="1:10" ht="27.75" customHeight="1">
      <c r="A80" s="148" t="s">
        <v>667</v>
      </c>
      <c r="B80" s="25"/>
      <c r="C80" s="155">
        <v>0</v>
      </c>
      <c r="D80" s="120">
        <v>0.113</v>
      </c>
      <c r="E80" s="121">
        <v>0</v>
      </c>
      <c r="F80" s="122">
        <v>0</v>
      </c>
      <c r="G80" s="150">
        <v>0</v>
      </c>
      <c r="H80" s="150">
        <v>5.96</v>
      </c>
      <c r="I80" s="154">
        <v>5.96</v>
      </c>
      <c r="J80" s="32">
        <v>5.8000000000000003E-2</v>
      </c>
    </row>
    <row r="81" spans="1:10" ht="27.75" customHeight="1">
      <c r="A81" s="148" t="s">
        <v>668</v>
      </c>
      <c r="B81" s="25"/>
      <c r="C81" s="155">
        <v>0</v>
      </c>
      <c r="D81" s="120">
        <v>0</v>
      </c>
      <c r="E81" s="121">
        <v>0</v>
      </c>
      <c r="F81" s="122">
        <v>0</v>
      </c>
      <c r="G81" s="150">
        <v>0</v>
      </c>
      <c r="H81" s="150">
        <v>5.96</v>
      </c>
      <c r="I81" s="154">
        <v>5.96</v>
      </c>
      <c r="J81" s="32">
        <v>5.8000000000000003E-2</v>
      </c>
    </row>
    <row r="82" spans="1:10" ht="27.75" customHeight="1">
      <c r="A82" s="148" t="s">
        <v>669</v>
      </c>
      <c r="B82" s="25"/>
      <c r="C82" s="155" t="s">
        <v>131</v>
      </c>
      <c r="D82" s="123">
        <v>9.3409999999999993</v>
      </c>
      <c r="E82" s="124">
        <v>1.5680000000000001</v>
      </c>
      <c r="F82" s="122">
        <v>1.0900000000000001</v>
      </c>
      <c r="G82" s="151"/>
      <c r="H82" s="151"/>
      <c r="I82" s="153"/>
      <c r="J82" s="33"/>
    </row>
    <row r="83" spans="1:10" ht="27.75" customHeight="1">
      <c r="A83" s="148" t="s">
        <v>670</v>
      </c>
      <c r="B83" s="25"/>
      <c r="C83" s="155" t="s">
        <v>133</v>
      </c>
      <c r="D83" s="120">
        <v>-4.4119999999999999</v>
      </c>
      <c r="E83" s="121">
        <v>-0.58699999999999997</v>
      </c>
      <c r="F83" s="122">
        <v>-0.03</v>
      </c>
      <c r="G83" s="150">
        <v>0</v>
      </c>
      <c r="H83" s="151"/>
      <c r="I83" s="153"/>
      <c r="J83" s="33"/>
    </row>
    <row r="84" spans="1:10" ht="27.75" customHeight="1">
      <c r="A84" s="148" t="s">
        <v>671</v>
      </c>
      <c r="B84" s="25"/>
      <c r="C84" s="155" t="s">
        <v>133</v>
      </c>
      <c r="D84" s="120">
        <v>-4.3040000000000003</v>
      </c>
      <c r="E84" s="121">
        <v>-0.51</v>
      </c>
      <c r="F84" s="122">
        <v>-2.5000000000000001E-2</v>
      </c>
      <c r="G84" s="150">
        <v>0</v>
      </c>
      <c r="H84" s="151"/>
      <c r="I84" s="153"/>
      <c r="J84" s="33"/>
    </row>
    <row r="85" spans="1:10" ht="27.75" customHeight="1">
      <c r="A85" s="148" t="s">
        <v>672</v>
      </c>
      <c r="B85" s="25"/>
      <c r="C85" s="155">
        <v>0</v>
      </c>
      <c r="D85" s="120">
        <v>-4.4119999999999999</v>
      </c>
      <c r="E85" s="121">
        <v>-0.58699999999999997</v>
      </c>
      <c r="F85" s="122">
        <v>-0.03</v>
      </c>
      <c r="G85" s="150">
        <v>0</v>
      </c>
      <c r="H85" s="151"/>
      <c r="I85" s="153"/>
      <c r="J85" s="32">
        <v>0.16300000000000001</v>
      </c>
    </row>
    <row r="86" spans="1:10" ht="27.75" customHeight="1">
      <c r="A86" s="148" t="s">
        <v>673</v>
      </c>
      <c r="B86" s="25"/>
      <c r="C86" s="155">
        <v>0</v>
      </c>
      <c r="D86" s="120">
        <v>-4.3040000000000003</v>
      </c>
      <c r="E86" s="121">
        <v>-0.51</v>
      </c>
      <c r="F86" s="122">
        <v>-2.5000000000000001E-2</v>
      </c>
      <c r="G86" s="150">
        <v>0</v>
      </c>
      <c r="H86" s="151"/>
      <c r="I86" s="153"/>
      <c r="J86" s="32">
        <v>0.13600000000000001</v>
      </c>
    </row>
    <row r="87" spans="1:10" ht="27.75" customHeight="1">
      <c r="A87" s="148" t="s">
        <v>674</v>
      </c>
      <c r="B87" s="25"/>
      <c r="C87" s="155">
        <v>0</v>
      </c>
      <c r="D87" s="120">
        <v>-5.2389999999999999</v>
      </c>
      <c r="E87" s="121">
        <v>-0.40400000000000003</v>
      </c>
      <c r="F87" s="122">
        <v>-1.7000000000000001E-2</v>
      </c>
      <c r="G87" s="150">
        <v>471.07</v>
      </c>
      <c r="H87" s="151"/>
      <c r="I87" s="153"/>
      <c r="J87" s="32">
        <v>0.187</v>
      </c>
    </row>
    <row r="88" spans="1:10" ht="27.75" customHeight="1">
      <c r="A88" s="148" t="s">
        <v>675</v>
      </c>
      <c r="B88" s="25"/>
      <c r="C88" s="155" t="s">
        <v>75</v>
      </c>
      <c r="D88" s="120">
        <v>3.601</v>
      </c>
      <c r="E88" s="121">
        <v>0.47899999999999998</v>
      </c>
      <c r="F88" s="122">
        <v>2.4E-2</v>
      </c>
      <c r="G88" s="150">
        <v>1.36</v>
      </c>
      <c r="H88" s="151"/>
      <c r="I88" s="153"/>
      <c r="J88" s="33"/>
    </row>
    <row r="89" spans="1:10" ht="27.75" customHeight="1">
      <c r="A89" s="148" t="s">
        <v>676</v>
      </c>
      <c r="B89" s="25"/>
      <c r="C89" s="155">
        <v>2</v>
      </c>
      <c r="D89" s="120">
        <v>3.601</v>
      </c>
      <c r="E89" s="121">
        <v>0.47899999999999998</v>
      </c>
      <c r="F89" s="122">
        <v>2.4E-2</v>
      </c>
      <c r="G89" s="151"/>
      <c r="H89" s="151"/>
      <c r="I89" s="153"/>
      <c r="J89" s="33"/>
    </row>
    <row r="90" spans="1:10" ht="27.75" customHeight="1">
      <c r="A90" s="148" t="s">
        <v>677</v>
      </c>
      <c r="B90" s="25"/>
      <c r="C90" s="155" t="s">
        <v>82</v>
      </c>
      <c r="D90" s="120">
        <v>3.0990000000000002</v>
      </c>
      <c r="E90" s="121">
        <v>0.41199999999999998</v>
      </c>
      <c r="F90" s="122">
        <v>2.1000000000000001E-2</v>
      </c>
      <c r="G90" s="150">
        <v>3.97</v>
      </c>
      <c r="H90" s="151"/>
      <c r="I90" s="153"/>
      <c r="J90" s="33"/>
    </row>
    <row r="91" spans="1:10" ht="27.75" customHeight="1">
      <c r="A91" s="148" t="s">
        <v>678</v>
      </c>
      <c r="B91" s="25"/>
      <c r="C91" s="155" t="s">
        <v>82</v>
      </c>
      <c r="D91" s="120">
        <v>3.0990000000000002</v>
      </c>
      <c r="E91" s="121">
        <v>0.41199999999999998</v>
      </c>
      <c r="F91" s="122">
        <v>2.1000000000000001E-2</v>
      </c>
      <c r="G91" s="150">
        <v>3.49</v>
      </c>
      <c r="H91" s="151"/>
      <c r="I91" s="153"/>
      <c r="J91" s="33"/>
    </row>
    <row r="92" spans="1:10" ht="27.75" customHeight="1">
      <c r="A92" s="148" t="s">
        <v>679</v>
      </c>
      <c r="B92" s="25"/>
      <c r="C92" s="155" t="s">
        <v>82</v>
      </c>
      <c r="D92" s="120">
        <v>3.0990000000000002</v>
      </c>
      <c r="E92" s="121">
        <v>0.41199999999999998</v>
      </c>
      <c r="F92" s="122">
        <v>2.1000000000000001E-2</v>
      </c>
      <c r="G92" s="150">
        <v>0.95</v>
      </c>
      <c r="H92" s="151"/>
      <c r="I92" s="153"/>
      <c r="J92" s="33"/>
    </row>
    <row r="93" spans="1:10" ht="27.75" customHeight="1">
      <c r="A93" s="148" t="s">
        <v>680</v>
      </c>
      <c r="B93" s="25"/>
      <c r="C93" s="155" t="s">
        <v>82</v>
      </c>
      <c r="D93" s="120">
        <v>3.0070000000000001</v>
      </c>
      <c r="E93" s="121">
        <v>0.32100000000000001</v>
      </c>
      <c r="F93" s="122">
        <v>0</v>
      </c>
      <c r="G93" s="150">
        <v>0</v>
      </c>
      <c r="H93" s="151"/>
      <c r="I93" s="153"/>
      <c r="J93" s="33"/>
    </row>
    <row r="94" spans="1:10" ht="27.75" customHeight="1">
      <c r="A94" s="148" t="s">
        <v>681</v>
      </c>
      <c r="B94" s="25"/>
      <c r="C94" s="155" t="s">
        <v>82</v>
      </c>
      <c r="D94" s="120">
        <v>2.9340000000000002</v>
      </c>
      <c r="E94" s="121">
        <v>0.248</v>
      </c>
      <c r="F94" s="122">
        <v>0</v>
      </c>
      <c r="G94" s="150">
        <v>0</v>
      </c>
      <c r="H94" s="151"/>
      <c r="I94" s="153"/>
      <c r="J94" s="33"/>
    </row>
    <row r="95" spans="1:10" ht="27.75" customHeight="1">
      <c r="A95" s="148" t="s">
        <v>682</v>
      </c>
      <c r="B95" s="25"/>
      <c r="C95" s="155">
        <v>4</v>
      </c>
      <c r="D95" s="120">
        <v>3.0990000000000002</v>
      </c>
      <c r="E95" s="121">
        <v>0.41199999999999998</v>
      </c>
      <c r="F95" s="122">
        <v>2.1000000000000001E-2</v>
      </c>
      <c r="G95" s="151"/>
      <c r="H95" s="151"/>
      <c r="I95" s="153"/>
      <c r="J95" s="33"/>
    </row>
    <row r="96" spans="1:10" ht="27.75" customHeight="1">
      <c r="A96" s="148" t="s">
        <v>683</v>
      </c>
      <c r="B96" s="25"/>
      <c r="C96" s="155">
        <v>0</v>
      </c>
      <c r="D96" s="120">
        <v>2.1909999999999998</v>
      </c>
      <c r="E96" s="121">
        <v>0.246</v>
      </c>
      <c r="F96" s="122">
        <v>1.2E-2</v>
      </c>
      <c r="G96" s="150">
        <v>7.24</v>
      </c>
      <c r="H96" s="150">
        <v>2.73</v>
      </c>
      <c r="I96" s="154">
        <v>2.73</v>
      </c>
      <c r="J96" s="32">
        <v>6.4000000000000001E-2</v>
      </c>
    </row>
    <row r="97" spans="1:10" ht="27.75" customHeight="1">
      <c r="A97" s="148" t="s">
        <v>684</v>
      </c>
      <c r="B97" s="25"/>
      <c r="C97" s="155">
        <v>0</v>
      </c>
      <c r="D97" s="120">
        <v>1.6930000000000001</v>
      </c>
      <c r="E97" s="121">
        <v>0.13100000000000001</v>
      </c>
      <c r="F97" s="122">
        <v>7.0000000000000001E-3</v>
      </c>
      <c r="G97" s="150">
        <v>0</v>
      </c>
      <c r="H97" s="150">
        <v>2.73</v>
      </c>
      <c r="I97" s="154">
        <v>2.73</v>
      </c>
      <c r="J97" s="32">
        <v>6.4000000000000001E-2</v>
      </c>
    </row>
    <row r="98" spans="1:10" ht="27.75" customHeight="1">
      <c r="A98" s="148" t="s">
        <v>685</v>
      </c>
      <c r="B98" s="25"/>
      <c r="C98" s="155">
        <v>0</v>
      </c>
      <c r="D98" s="120">
        <v>1.6040000000000001</v>
      </c>
      <c r="E98" s="121">
        <v>0.13100000000000001</v>
      </c>
      <c r="F98" s="122">
        <v>7.0000000000000001E-3</v>
      </c>
      <c r="G98" s="150">
        <v>0</v>
      </c>
      <c r="H98" s="150">
        <v>2.73</v>
      </c>
      <c r="I98" s="154">
        <v>2.73</v>
      </c>
      <c r="J98" s="32">
        <v>6.4000000000000001E-2</v>
      </c>
    </row>
    <row r="99" spans="1:10" ht="27.75" customHeight="1">
      <c r="A99" s="148" t="s">
        <v>686</v>
      </c>
      <c r="B99" s="25"/>
      <c r="C99" s="155">
        <v>0</v>
      </c>
      <c r="D99" s="120">
        <v>1.5189999999999999</v>
      </c>
      <c r="E99" s="121">
        <v>0.13100000000000001</v>
      </c>
      <c r="F99" s="122">
        <v>7.0000000000000001E-3</v>
      </c>
      <c r="G99" s="150">
        <v>0</v>
      </c>
      <c r="H99" s="150">
        <v>2.73</v>
      </c>
      <c r="I99" s="154">
        <v>2.73</v>
      </c>
      <c r="J99" s="32">
        <v>6.4000000000000001E-2</v>
      </c>
    </row>
    <row r="100" spans="1:10" ht="27.75" customHeight="1">
      <c r="A100" s="148" t="s">
        <v>687</v>
      </c>
      <c r="B100" s="25"/>
      <c r="C100" s="155">
        <v>0</v>
      </c>
      <c r="D100" s="120">
        <v>1.405</v>
      </c>
      <c r="E100" s="121">
        <v>0.13100000000000001</v>
      </c>
      <c r="F100" s="122">
        <v>7.0000000000000001E-3</v>
      </c>
      <c r="G100" s="150">
        <v>0</v>
      </c>
      <c r="H100" s="150">
        <v>2.73</v>
      </c>
      <c r="I100" s="154">
        <v>2.73</v>
      </c>
      <c r="J100" s="32">
        <v>6.4000000000000001E-2</v>
      </c>
    </row>
    <row r="101" spans="1:10" ht="27.75" customHeight="1">
      <c r="A101" s="148" t="s">
        <v>688</v>
      </c>
      <c r="B101" s="25"/>
      <c r="C101" s="155">
        <v>0</v>
      </c>
      <c r="D101" s="120">
        <v>2.3490000000000002</v>
      </c>
      <c r="E101" s="121">
        <v>0.18099999999999999</v>
      </c>
      <c r="F101" s="122">
        <v>8.0000000000000002E-3</v>
      </c>
      <c r="G101" s="150">
        <v>25.71</v>
      </c>
      <c r="H101" s="150">
        <v>4.1900000000000004</v>
      </c>
      <c r="I101" s="154">
        <v>4.1900000000000004</v>
      </c>
      <c r="J101" s="32">
        <v>5.6000000000000001E-2</v>
      </c>
    </row>
    <row r="102" spans="1:10" ht="27.75" customHeight="1">
      <c r="A102" s="148" t="s">
        <v>689</v>
      </c>
      <c r="B102" s="25"/>
      <c r="C102" s="155">
        <v>0</v>
      </c>
      <c r="D102" s="120">
        <v>1.5640000000000001</v>
      </c>
      <c r="E102" s="121">
        <v>0</v>
      </c>
      <c r="F102" s="122">
        <v>0</v>
      </c>
      <c r="G102" s="150">
        <v>14.3</v>
      </c>
      <c r="H102" s="150">
        <v>4.1900000000000004</v>
      </c>
      <c r="I102" s="154">
        <v>4.1900000000000004</v>
      </c>
      <c r="J102" s="32">
        <v>5.6000000000000001E-2</v>
      </c>
    </row>
    <row r="103" spans="1:10" ht="27.75" customHeight="1">
      <c r="A103" s="148" t="s">
        <v>690</v>
      </c>
      <c r="B103" s="25"/>
      <c r="C103" s="155">
        <v>0</v>
      </c>
      <c r="D103" s="120">
        <v>1.423</v>
      </c>
      <c r="E103" s="121">
        <v>0</v>
      </c>
      <c r="F103" s="122">
        <v>0</v>
      </c>
      <c r="G103" s="150">
        <v>14.3</v>
      </c>
      <c r="H103" s="150">
        <v>4.1900000000000004</v>
      </c>
      <c r="I103" s="154">
        <v>4.1900000000000004</v>
      </c>
      <c r="J103" s="32">
        <v>5.6000000000000001E-2</v>
      </c>
    </row>
    <row r="104" spans="1:10" ht="27.75" customHeight="1">
      <c r="A104" s="148" t="s">
        <v>691</v>
      </c>
      <c r="B104" s="25"/>
      <c r="C104" s="155">
        <v>0</v>
      </c>
      <c r="D104" s="120">
        <v>1.29</v>
      </c>
      <c r="E104" s="121">
        <v>0</v>
      </c>
      <c r="F104" s="122">
        <v>0</v>
      </c>
      <c r="G104" s="150">
        <v>14.3</v>
      </c>
      <c r="H104" s="150">
        <v>4.1900000000000004</v>
      </c>
      <c r="I104" s="154">
        <v>4.1900000000000004</v>
      </c>
      <c r="J104" s="32">
        <v>5.6000000000000001E-2</v>
      </c>
    </row>
    <row r="105" spans="1:10" ht="27.75" customHeight="1">
      <c r="A105" s="148" t="s">
        <v>692</v>
      </c>
      <c r="B105" s="25"/>
      <c r="C105" s="155">
        <v>0</v>
      </c>
      <c r="D105" s="120">
        <v>1.111</v>
      </c>
      <c r="E105" s="121">
        <v>0</v>
      </c>
      <c r="F105" s="122">
        <v>0</v>
      </c>
      <c r="G105" s="150">
        <v>14.3</v>
      </c>
      <c r="H105" s="150">
        <v>4.1900000000000004</v>
      </c>
      <c r="I105" s="154">
        <v>4.1900000000000004</v>
      </c>
      <c r="J105" s="32">
        <v>5.6000000000000001E-2</v>
      </c>
    </row>
    <row r="106" spans="1:10" ht="27.75" customHeight="1">
      <c r="A106" s="148" t="s">
        <v>693</v>
      </c>
      <c r="B106" s="25"/>
      <c r="C106" s="155">
        <v>0</v>
      </c>
      <c r="D106" s="120">
        <v>1.9279999999999999</v>
      </c>
      <c r="E106" s="121">
        <v>0.13200000000000001</v>
      </c>
      <c r="F106" s="122">
        <v>5.0000000000000001E-3</v>
      </c>
      <c r="G106" s="150">
        <v>111.95</v>
      </c>
      <c r="H106" s="150">
        <v>4.62</v>
      </c>
      <c r="I106" s="154">
        <v>4.62</v>
      </c>
      <c r="J106" s="32">
        <v>4.4999999999999998E-2</v>
      </c>
    </row>
    <row r="107" spans="1:10" ht="27.75" customHeight="1">
      <c r="A107" s="148" t="s">
        <v>694</v>
      </c>
      <c r="B107" s="25"/>
      <c r="C107" s="155">
        <v>0</v>
      </c>
      <c r="D107" s="120">
        <v>0.58199999999999996</v>
      </c>
      <c r="E107" s="121">
        <v>0</v>
      </c>
      <c r="F107" s="122">
        <v>0</v>
      </c>
      <c r="G107" s="150">
        <v>0</v>
      </c>
      <c r="H107" s="150">
        <v>4.62</v>
      </c>
      <c r="I107" s="154">
        <v>4.62</v>
      </c>
      <c r="J107" s="32">
        <v>4.4999999999999998E-2</v>
      </c>
    </row>
    <row r="108" spans="1:10" ht="27.75" customHeight="1">
      <c r="A108" s="148" t="s">
        <v>695</v>
      </c>
      <c r="B108" s="25"/>
      <c r="C108" s="155">
        <v>0</v>
      </c>
      <c r="D108" s="120">
        <v>0.17299999999999999</v>
      </c>
      <c r="E108" s="121">
        <v>0</v>
      </c>
      <c r="F108" s="122">
        <v>0</v>
      </c>
      <c r="G108" s="150">
        <v>0</v>
      </c>
      <c r="H108" s="150">
        <v>4.62</v>
      </c>
      <c r="I108" s="154">
        <v>4.62</v>
      </c>
      <c r="J108" s="32">
        <v>4.4999999999999998E-2</v>
      </c>
    </row>
    <row r="109" spans="1:10" ht="27.75" customHeight="1">
      <c r="A109" s="148" t="s">
        <v>696</v>
      </c>
      <c r="B109" s="25"/>
      <c r="C109" s="155">
        <v>0</v>
      </c>
      <c r="D109" s="120">
        <v>8.7999999999999995E-2</v>
      </c>
      <c r="E109" s="121">
        <v>0</v>
      </c>
      <c r="F109" s="122">
        <v>0</v>
      </c>
      <c r="G109" s="150">
        <v>0</v>
      </c>
      <c r="H109" s="150">
        <v>4.62</v>
      </c>
      <c r="I109" s="154">
        <v>4.62</v>
      </c>
      <c r="J109" s="32">
        <v>4.4999999999999998E-2</v>
      </c>
    </row>
    <row r="110" spans="1:10" ht="27.75" customHeight="1">
      <c r="A110" s="148" t="s">
        <v>697</v>
      </c>
      <c r="B110" s="25"/>
      <c r="C110" s="155">
        <v>0</v>
      </c>
      <c r="D110" s="120">
        <v>0</v>
      </c>
      <c r="E110" s="121">
        <v>0</v>
      </c>
      <c r="F110" s="122">
        <v>0</v>
      </c>
      <c r="G110" s="150">
        <v>0</v>
      </c>
      <c r="H110" s="150">
        <v>4.62</v>
      </c>
      <c r="I110" s="154">
        <v>4.62</v>
      </c>
      <c r="J110" s="32">
        <v>4.4999999999999998E-2</v>
      </c>
    </row>
    <row r="111" spans="1:10" ht="27.75" customHeight="1">
      <c r="A111" s="148" t="s">
        <v>698</v>
      </c>
      <c r="B111" s="25"/>
      <c r="C111" s="155" t="s">
        <v>131</v>
      </c>
      <c r="D111" s="123">
        <v>7.24</v>
      </c>
      <c r="E111" s="124">
        <v>1.2150000000000001</v>
      </c>
      <c r="F111" s="122">
        <v>0.84399999999999997</v>
      </c>
      <c r="G111" s="151"/>
      <c r="H111" s="151"/>
      <c r="I111" s="153"/>
      <c r="J111" s="33"/>
    </row>
    <row r="112" spans="1:10" ht="27.75" customHeight="1">
      <c r="A112" s="148" t="s">
        <v>699</v>
      </c>
      <c r="B112" s="25"/>
      <c r="C112" s="155" t="s">
        <v>133</v>
      </c>
      <c r="D112" s="120">
        <v>-3.419</v>
      </c>
      <c r="E112" s="121">
        <v>-0.45500000000000002</v>
      </c>
      <c r="F112" s="122">
        <v>-2.3E-2</v>
      </c>
      <c r="G112" s="150">
        <v>0</v>
      </c>
      <c r="H112" s="151"/>
      <c r="I112" s="153"/>
      <c r="J112" s="33"/>
    </row>
    <row r="113" spans="1:10" ht="27.75" customHeight="1">
      <c r="A113" s="148" t="s">
        <v>700</v>
      </c>
      <c r="B113" s="25"/>
      <c r="C113" s="155" t="s">
        <v>133</v>
      </c>
      <c r="D113" s="120">
        <v>-3.3359999999999999</v>
      </c>
      <c r="E113" s="121">
        <v>-0.39600000000000002</v>
      </c>
      <c r="F113" s="122">
        <v>-0.02</v>
      </c>
      <c r="G113" s="150">
        <v>0</v>
      </c>
      <c r="H113" s="151"/>
      <c r="I113" s="153"/>
      <c r="J113" s="33"/>
    </row>
    <row r="114" spans="1:10" ht="27.75" customHeight="1">
      <c r="A114" s="148" t="s">
        <v>701</v>
      </c>
      <c r="B114" s="25"/>
      <c r="C114" s="155">
        <v>0</v>
      </c>
      <c r="D114" s="120">
        <v>-3.419</v>
      </c>
      <c r="E114" s="121">
        <v>-0.45500000000000002</v>
      </c>
      <c r="F114" s="122">
        <v>-2.3E-2</v>
      </c>
      <c r="G114" s="150">
        <v>0</v>
      </c>
      <c r="H114" s="151"/>
      <c r="I114" s="153"/>
      <c r="J114" s="32">
        <v>0.127</v>
      </c>
    </row>
    <row r="115" spans="1:10" ht="27.75" customHeight="1">
      <c r="A115" s="148" t="s">
        <v>702</v>
      </c>
      <c r="B115" s="25"/>
      <c r="C115" s="155">
        <v>0</v>
      </c>
      <c r="D115" s="120">
        <v>-3.3359999999999999</v>
      </c>
      <c r="E115" s="121">
        <v>-0.39600000000000002</v>
      </c>
      <c r="F115" s="122">
        <v>-0.02</v>
      </c>
      <c r="G115" s="150">
        <v>0</v>
      </c>
      <c r="H115" s="151"/>
      <c r="I115" s="153"/>
      <c r="J115" s="32">
        <v>0.105</v>
      </c>
    </row>
    <row r="116" spans="1:10" ht="27.75" customHeight="1">
      <c r="A116" s="148" t="s">
        <v>703</v>
      </c>
      <c r="B116" s="25"/>
      <c r="C116" s="155">
        <v>0</v>
      </c>
      <c r="D116" s="120">
        <v>-4.0599999999999996</v>
      </c>
      <c r="E116" s="121">
        <v>-0.313</v>
      </c>
      <c r="F116" s="122">
        <v>-1.2999999999999999E-2</v>
      </c>
      <c r="G116" s="150">
        <v>365.11</v>
      </c>
      <c r="H116" s="151"/>
      <c r="I116" s="153"/>
      <c r="J116" s="32">
        <v>0.14499999999999999</v>
      </c>
    </row>
    <row r="117" spans="1:10" ht="27.75" customHeight="1">
      <c r="A117" s="148" t="s">
        <v>704</v>
      </c>
      <c r="B117" s="25"/>
      <c r="C117" s="155" t="s">
        <v>75</v>
      </c>
      <c r="D117" s="120">
        <v>2.6890000000000001</v>
      </c>
      <c r="E117" s="121">
        <v>0.35799999999999998</v>
      </c>
      <c r="F117" s="122">
        <v>1.7999999999999999E-2</v>
      </c>
      <c r="G117" s="150">
        <v>1.01</v>
      </c>
      <c r="H117" s="151"/>
      <c r="I117" s="153"/>
      <c r="J117" s="33"/>
    </row>
    <row r="118" spans="1:10" ht="27.75" customHeight="1">
      <c r="A118" s="148" t="s">
        <v>705</v>
      </c>
      <c r="B118" s="25"/>
      <c r="C118" s="155">
        <v>2</v>
      </c>
      <c r="D118" s="120">
        <v>2.6890000000000001</v>
      </c>
      <c r="E118" s="121">
        <v>0.35799999999999998</v>
      </c>
      <c r="F118" s="122">
        <v>1.7999999999999999E-2</v>
      </c>
      <c r="G118" s="151"/>
      <c r="H118" s="151"/>
      <c r="I118" s="153"/>
      <c r="J118" s="33"/>
    </row>
    <row r="119" spans="1:10" ht="27.75" customHeight="1">
      <c r="A119" s="148" t="s">
        <v>706</v>
      </c>
      <c r="B119" s="25"/>
      <c r="C119" s="155" t="s">
        <v>82</v>
      </c>
      <c r="D119" s="120">
        <v>2.3140000000000001</v>
      </c>
      <c r="E119" s="121">
        <v>0.308</v>
      </c>
      <c r="F119" s="122">
        <v>1.6E-2</v>
      </c>
      <c r="G119" s="150">
        <v>2.97</v>
      </c>
      <c r="H119" s="151"/>
      <c r="I119" s="153"/>
      <c r="J119" s="33"/>
    </row>
    <row r="120" spans="1:10" ht="27.75" customHeight="1">
      <c r="A120" s="148" t="s">
        <v>707</v>
      </c>
      <c r="B120" s="25"/>
      <c r="C120" s="155" t="s">
        <v>82</v>
      </c>
      <c r="D120" s="120">
        <v>2.3140000000000001</v>
      </c>
      <c r="E120" s="121">
        <v>0.308</v>
      </c>
      <c r="F120" s="122">
        <v>1.6E-2</v>
      </c>
      <c r="G120" s="150">
        <v>2.6</v>
      </c>
      <c r="H120" s="151"/>
      <c r="I120" s="153"/>
      <c r="J120" s="33"/>
    </row>
    <row r="121" spans="1:10" ht="27.75" customHeight="1">
      <c r="A121" s="148" t="s">
        <v>708</v>
      </c>
      <c r="B121" s="25"/>
      <c r="C121" s="155" t="s">
        <v>82</v>
      </c>
      <c r="D121" s="120">
        <v>2.3140000000000001</v>
      </c>
      <c r="E121" s="121">
        <v>0.308</v>
      </c>
      <c r="F121" s="122">
        <v>1.6E-2</v>
      </c>
      <c r="G121" s="150">
        <v>0.71</v>
      </c>
      <c r="H121" s="151"/>
      <c r="I121" s="153"/>
      <c r="J121" s="33"/>
    </row>
    <row r="122" spans="1:10" ht="27.75" customHeight="1">
      <c r="A122" s="148" t="s">
        <v>709</v>
      </c>
      <c r="B122" s="25"/>
      <c r="C122" s="155" t="s">
        <v>82</v>
      </c>
      <c r="D122" s="120">
        <v>2.2450000000000001</v>
      </c>
      <c r="E122" s="121">
        <v>0.24</v>
      </c>
      <c r="F122" s="122">
        <v>0</v>
      </c>
      <c r="G122" s="150">
        <v>0</v>
      </c>
      <c r="H122" s="151"/>
      <c r="I122" s="153"/>
      <c r="J122" s="33"/>
    </row>
    <row r="123" spans="1:10" ht="27.75" customHeight="1">
      <c r="A123" s="148" t="s">
        <v>710</v>
      </c>
      <c r="B123" s="25"/>
      <c r="C123" s="155" t="s">
        <v>82</v>
      </c>
      <c r="D123" s="120">
        <v>2.1909999999999998</v>
      </c>
      <c r="E123" s="121">
        <v>0.185</v>
      </c>
      <c r="F123" s="122">
        <v>0</v>
      </c>
      <c r="G123" s="150">
        <v>0</v>
      </c>
      <c r="H123" s="151"/>
      <c r="I123" s="153"/>
      <c r="J123" s="33"/>
    </row>
    <row r="124" spans="1:10" ht="27.75" customHeight="1">
      <c r="A124" s="148" t="s">
        <v>711</v>
      </c>
      <c r="B124" s="25"/>
      <c r="C124" s="155">
        <v>4</v>
      </c>
      <c r="D124" s="120">
        <v>2.3140000000000001</v>
      </c>
      <c r="E124" s="121">
        <v>0.308</v>
      </c>
      <c r="F124" s="122">
        <v>1.6E-2</v>
      </c>
      <c r="G124" s="151"/>
      <c r="H124" s="151"/>
      <c r="I124" s="153"/>
      <c r="J124" s="33"/>
    </row>
    <row r="125" spans="1:10" ht="27.75" customHeight="1">
      <c r="A125" s="148" t="s">
        <v>712</v>
      </c>
      <c r="B125" s="25"/>
      <c r="C125" s="155">
        <v>0</v>
      </c>
      <c r="D125" s="120">
        <v>1.6359999999999999</v>
      </c>
      <c r="E125" s="121">
        <v>0.183</v>
      </c>
      <c r="F125" s="122">
        <v>8.9999999999999993E-3</v>
      </c>
      <c r="G125" s="150">
        <v>5.41</v>
      </c>
      <c r="H125" s="150">
        <v>2.04</v>
      </c>
      <c r="I125" s="154">
        <v>2.04</v>
      </c>
      <c r="J125" s="32">
        <v>4.8000000000000001E-2</v>
      </c>
    </row>
    <row r="126" spans="1:10" ht="27.75" customHeight="1">
      <c r="A126" s="148" t="s">
        <v>713</v>
      </c>
      <c r="B126" s="25"/>
      <c r="C126" s="155">
        <v>0</v>
      </c>
      <c r="D126" s="120">
        <v>1.264</v>
      </c>
      <c r="E126" s="121">
        <v>9.8000000000000004E-2</v>
      </c>
      <c r="F126" s="122">
        <v>5.0000000000000001E-3</v>
      </c>
      <c r="G126" s="150">
        <v>0</v>
      </c>
      <c r="H126" s="150">
        <v>2.04</v>
      </c>
      <c r="I126" s="154">
        <v>2.04</v>
      </c>
      <c r="J126" s="32">
        <v>4.8000000000000001E-2</v>
      </c>
    </row>
    <row r="127" spans="1:10" ht="27.75" customHeight="1">
      <c r="A127" s="148" t="s">
        <v>714</v>
      </c>
      <c r="B127" s="25"/>
      <c r="C127" s="155">
        <v>0</v>
      </c>
      <c r="D127" s="120">
        <v>1.1970000000000001</v>
      </c>
      <c r="E127" s="121">
        <v>9.8000000000000004E-2</v>
      </c>
      <c r="F127" s="122">
        <v>5.0000000000000001E-3</v>
      </c>
      <c r="G127" s="150">
        <v>0</v>
      </c>
      <c r="H127" s="150">
        <v>2.04</v>
      </c>
      <c r="I127" s="154">
        <v>2.04</v>
      </c>
      <c r="J127" s="32">
        <v>4.8000000000000001E-2</v>
      </c>
    </row>
    <row r="128" spans="1:10" ht="27.75" customHeight="1">
      <c r="A128" s="148" t="s">
        <v>715</v>
      </c>
      <c r="B128" s="25"/>
      <c r="C128" s="155">
        <v>0</v>
      </c>
      <c r="D128" s="120">
        <v>1.1339999999999999</v>
      </c>
      <c r="E128" s="121">
        <v>9.8000000000000004E-2</v>
      </c>
      <c r="F128" s="122">
        <v>5.0000000000000001E-3</v>
      </c>
      <c r="G128" s="150">
        <v>0</v>
      </c>
      <c r="H128" s="150">
        <v>2.04</v>
      </c>
      <c r="I128" s="154">
        <v>2.04</v>
      </c>
      <c r="J128" s="32">
        <v>4.8000000000000001E-2</v>
      </c>
    </row>
    <row r="129" spans="1:10" ht="27.75" customHeight="1">
      <c r="A129" s="148" t="s">
        <v>716</v>
      </c>
      <c r="B129" s="25"/>
      <c r="C129" s="155">
        <v>0</v>
      </c>
      <c r="D129" s="120">
        <v>1.0489999999999999</v>
      </c>
      <c r="E129" s="121">
        <v>9.8000000000000004E-2</v>
      </c>
      <c r="F129" s="122">
        <v>5.0000000000000001E-3</v>
      </c>
      <c r="G129" s="150">
        <v>0</v>
      </c>
      <c r="H129" s="150">
        <v>2.04</v>
      </c>
      <c r="I129" s="154">
        <v>2.04</v>
      </c>
      <c r="J129" s="32">
        <v>4.8000000000000001E-2</v>
      </c>
    </row>
    <row r="130" spans="1:10" ht="27.75" customHeight="1">
      <c r="A130" s="148" t="s">
        <v>717</v>
      </c>
      <c r="B130" s="25"/>
      <c r="C130" s="155">
        <v>0</v>
      </c>
      <c r="D130" s="120">
        <v>1.754</v>
      </c>
      <c r="E130" s="121">
        <v>0.13500000000000001</v>
      </c>
      <c r="F130" s="122">
        <v>6.0000000000000001E-3</v>
      </c>
      <c r="G130" s="150">
        <v>19.2</v>
      </c>
      <c r="H130" s="150">
        <v>3.13</v>
      </c>
      <c r="I130" s="154">
        <v>3.13</v>
      </c>
      <c r="J130" s="32">
        <v>4.2000000000000003E-2</v>
      </c>
    </row>
    <row r="131" spans="1:10" ht="27.75" customHeight="1">
      <c r="A131" s="148" t="s">
        <v>718</v>
      </c>
      <c r="B131" s="25"/>
      <c r="C131" s="155">
        <v>0</v>
      </c>
      <c r="D131" s="120">
        <v>1.1679999999999999</v>
      </c>
      <c r="E131" s="121">
        <v>0</v>
      </c>
      <c r="F131" s="122">
        <v>0</v>
      </c>
      <c r="G131" s="150">
        <v>10.68</v>
      </c>
      <c r="H131" s="150">
        <v>3.13</v>
      </c>
      <c r="I131" s="154">
        <v>3.13</v>
      </c>
      <c r="J131" s="32">
        <v>4.2000000000000003E-2</v>
      </c>
    </row>
    <row r="132" spans="1:10" ht="27.75" customHeight="1">
      <c r="A132" s="148" t="s">
        <v>719</v>
      </c>
      <c r="B132" s="25"/>
      <c r="C132" s="155">
        <v>0</v>
      </c>
      <c r="D132" s="120">
        <v>1.0629999999999999</v>
      </c>
      <c r="E132" s="121">
        <v>0</v>
      </c>
      <c r="F132" s="122">
        <v>0</v>
      </c>
      <c r="G132" s="150">
        <v>10.68</v>
      </c>
      <c r="H132" s="150">
        <v>3.13</v>
      </c>
      <c r="I132" s="154">
        <v>3.13</v>
      </c>
      <c r="J132" s="32">
        <v>4.2000000000000003E-2</v>
      </c>
    </row>
    <row r="133" spans="1:10" ht="27.75" customHeight="1">
      <c r="A133" s="148" t="s">
        <v>720</v>
      </c>
      <c r="B133" s="25"/>
      <c r="C133" s="155">
        <v>0</v>
      </c>
      <c r="D133" s="120">
        <v>0.96299999999999997</v>
      </c>
      <c r="E133" s="121">
        <v>0</v>
      </c>
      <c r="F133" s="122">
        <v>0</v>
      </c>
      <c r="G133" s="150">
        <v>10.68</v>
      </c>
      <c r="H133" s="150">
        <v>3.13</v>
      </c>
      <c r="I133" s="154">
        <v>3.13</v>
      </c>
      <c r="J133" s="32">
        <v>4.2000000000000003E-2</v>
      </c>
    </row>
    <row r="134" spans="1:10" ht="27.75" customHeight="1">
      <c r="A134" s="148" t="s">
        <v>721</v>
      </c>
      <c r="B134" s="25"/>
      <c r="C134" s="155">
        <v>0</v>
      </c>
      <c r="D134" s="120">
        <v>0.83</v>
      </c>
      <c r="E134" s="121">
        <v>0</v>
      </c>
      <c r="F134" s="122">
        <v>0</v>
      </c>
      <c r="G134" s="150">
        <v>10.68</v>
      </c>
      <c r="H134" s="150">
        <v>3.13</v>
      </c>
      <c r="I134" s="154">
        <v>3.13</v>
      </c>
      <c r="J134" s="32">
        <v>4.2000000000000003E-2</v>
      </c>
    </row>
    <row r="135" spans="1:10" ht="27.75" customHeight="1">
      <c r="A135" s="148" t="s">
        <v>722</v>
      </c>
      <c r="B135" s="25"/>
      <c r="C135" s="155">
        <v>0</v>
      </c>
      <c r="D135" s="120">
        <v>1.44</v>
      </c>
      <c r="E135" s="121">
        <v>9.9000000000000005E-2</v>
      </c>
      <c r="F135" s="122">
        <v>4.0000000000000001E-3</v>
      </c>
      <c r="G135" s="150">
        <v>83.59</v>
      </c>
      <c r="H135" s="150">
        <v>3.45</v>
      </c>
      <c r="I135" s="154">
        <v>3.45</v>
      </c>
      <c r="J135" s="32">
        <v>3.4000000000000002E-2</v>
      </c>
    </row>
    <row r="136" spans="1:10" ht="27.75" customHeight="1">
      <c r="A136" s="148" t="s">
        <v>723</v>
      </c>
      <c r="B136" s="25"/>
      <c r="C136" s="155">
        <v>0</v>
      </c>
      <c r="D136" s="120">
        <v>0.434</v>
      </c>
      <c r="E136" s="121">
        <v>0</v>
      </c>
      <c r="F136" s="122">
        <v>0</v>
      </c>
      <c r="G136" s="150">
        <v>0</v>
      </c>
      <c r="H136" s="150">
        <v>3.45</v>
      </c>
      <c r="I136" s="154">
        <v>3.45</v>
      </c>
      <c r="J136" s="32">
        <v>3.4000000000000002E-2</v>
      </c>
    </row>
    <row r="137" spans="1:10" ht="27.75" customHeight="1">
      <c r="A137" s="148" t="s">
        <v>724</v>
      </c>
      <c r="B137" s="25"/>
      <c r="C137" s="155">
        <v>0</v>
      </c>
      <c r="D137" s="120">
        <v>0.129</v>
      </c>
      <c r="E137" s="121">
        <v>0</v>
      </c>
      <c r="F137" s="122">
        <v>0</v>
      </c>
      <c r="G137" s="150">
        <v>0</v>
      </c>
      <c r="H137" s="150">
        <v>3.45</v>
      </c>
      <c r="I137" s="154">
        <v>3.45</v>
      </c>
      <c r="J137" s="32">
        <v>3.4000000000000002E-2</v>
      </c>
    </row>
    <row r="138" spans="1:10" ht="27.75" customHeight="1">
      <c r="A138" s="148" t="s">
        <v>725</v>
      </c>
      <c r="B138" s="25"/>
      <c r="C138" s="155">
        <v>0</v>
      </c>
      <c r="D138" s="120">
        <v>6.5000000000000002E-2</v>
      </c>
      <c r="E138" s="121">
        <v>0</v>
      </c>
      <c r="F138" s="122">
        <v>0</v>
      </c>
      <c r="G138" s="150">
        <v>0</v>
      </c>
      <c r="H138" s="150">
        <v>3.45</v>
      </c>
      <c r="I138" s="154">
        <v>3.45</v>
      </c>
      <c r="J138" s="32">
        <v>3.4000000000000002E-2</v>
      </c>
    </row>
    <row r="139" spans="1:10" ht="27.75" customHeight="1">
      <c r="A139" s="148" t="s">
        <v>726</v>
      </c>
      <c r="B139" s="25"/>
      <c r="C139" s="155">
        <v>0</v>
      </c>
      <c r="D139" s="120">
        <v>0</v>
      </c>
      <c r="E139" s="121">
        <v>0</v>
      </c>
      <c r="F139" s="122">
        <v>0</v>
      </c>
      <c r="G139" s="150">
        <v>0</v>
      </c>
      <c r="H139" s="150">
        <v>3.45</v>
      </c>
      <c r="I139" s="154">
        <v>3.45</v>
      </c>
      <c r="J139" s="32">
        <v>3.4000000000000002E-2</v>
      </c>
    </row>
    <row r="140" spans="1:10" ht="27.75" customHeight="1">
      <c r="A140" s="148" t="s">
        <v>727</v>
      </c>
      <c r="B140" s="25"/>
      <c r="C140" s="155" t="s">
        <v>131</v>
      </c>
      <c r="D140" s="123">
        <v>5.4059999999999997</v>
      </c>
      <c r="E140" s="124">
        <v>0.90800000000000003</v>
      </c>
      <c r="F140" s="122">
        <v>0.63100000000000001</v>
      </c>
      <c r="G140" s="151"/>
      <c r="H140" s="151"/>
      <c r="I140" s="153"/>
      <c r="J140" s="33"/>
    </row>
    <row r="141" spans="1:10" ht="27.75" customHeight="1">
      <c r="A141" s="148" t="s">
        <v>728</v>
      </c>
      <c r="B141" s="25"/>
      <c r="C141" s="155" t="s">
        <v>133</v>
      </c>
      <c r="D141" s="120">
        <v>-2.5529999999999999</v>
      </c>
      <c r="E141" s="121">
        <v>-0.34</v>
      </c>
      <c r="F141" s="122">
        <v>-1.7000000000000001E-2</v>
      </c>
      <c r="G141" s="150">
        <v>0</v>
      </c>
      <c r="H141" s="151"/>
      <c r="I141" s="153"/>
      <c r="J141" s="33"/>
    </row>
    <row r="142" spans="1:10" ht="27.75" customHeight="1">
      <c r="A142" s="148" t="s">
        <v>729</v>
      </c>
      <c r="B142" s="25"/>
      <c r="C142" s="155" t="s">
        <v>133</v>
      </c>
      <c r="D142" s="120">
        <v>-2.4910000000000001</v>
      </c>
      <c r="E142" s="121">
        <v>-0.29499999999999998</v>
      </c>
      <c r="F142" s="122">
        <v>-1.4999999999999999E-2</v>
      </c>
      <c r="G142" s="150">
        <v>0</v>
      </c>
      <c r="H142" s="151"/>
      <c r="I142" s="153"/>
      <c r="J142" s="33"/>
    </row>
    <row r="143" spans="1:10" ht="27.75" customHeight="1">
      <c r="A143" s="148" t="s">
        <v>730</v>
      </c>
      <c r="B143" s="25"/>
      <c r="C143" s="155">
        <v>0</v>
      </c>
      <c r="D143" s="120">
        <v>-2.5529999999999999</v>
      </c>
      <c r="E143" s="121">
        <v>-0.34</v>
      </c>
      <c r="F143" s="122">
        <v>-1.7000000000000001E-2</v>
      </c>
      <c r="G143" s="150">
        <v>0</v>
      </c>
      <c r="H143" s="151"/>
      <c r="I143" s="153"/>
      <c r="J143" s="32">
        <v>9.5000000000000001E-2</v>
      </c>
    </row>
    <row r="144" spans="1:10" ht="27.75" customHeight="1">
      <c r="A144" s="148" t="s">
        <v>731</v>
      </c>
      <c r="B144" s="25"/>
      <c r="C144" s="155">
        <v>0</v>
      </c>
      <c r="D144" s="120">
        <v>-2.4910000000000001</v>
      </c>
      <c r="E144" s="121">
        <v>-0.29499999999999998</v>
      </c>
      <c r="F144" s="122">
        <v>-1.4999999999999999E-2</v>
      </c>
      <c r="G144" s="150">
        <v>0</v>
      </c>
      <c r="H144" s="151"/>
      <c r="I144" s="153"/>
      <c r="J144" s="32">
        <v>7.9000000000000001E-2</v>
      </c>
    </row>
    <row r="145" spans="1:10" ht="27.75" customHeight="1">
      <c r="A145" s="148" t="s">
        <v>732</v>
      </c>
      <c r="B145" s="25"/>
      <c r="C145" s="155">
        <v>0</v>
      </c>
      <c r="D145" s="120">
        <v>-3.032</v>
      </c>
      <c r="E145" s="121">
        <v>-0.23400000000000001</v>
      </c>
      <c r="F145" s="122">
        <v>-0.01</v>
      </c>
      <c r="G145" s="150">
        <v>272.61</v>
      </c>
      <c r="H145" s="151"/>
      <c r="I145" s="153"/>
      <c r="J145" s="32">
        <v>0.108</v>
      </c>
    </row>
    <row r="146" spans="1:10" ht="27.75" customHeight="1">
      <c r="A146" s="148" t="s">
        <v>733</v>
      </c>
      <c r="B146" s="25"/>
      <c r="C146" s="155" t="s">
        <v>75</v>
      </c>
      <c r="D146" s="120">
        <v>1.9410000000000001</v>
      </c>
      <c r="E146" s="121">
        <v>0.25800000000000001</v>
      </c>
      <c r="F146" s="122">
        <v>1.2999999999999999E-2</v>
      </c>
      <c r="G146" s="150">
        <v>0.73</v>
      </c>
      <c r="H146" s="151"/>
      <c r="I146" s="153"/>
      <c r="J146" s="33"/>
    </row>
    <row r="147" spans="1:10" ht="27.75" customHeight="1">
      <c r="A147" s="148" t="s">
        <v>734</v>
      </c>
      <c r="B147" s="25"/>
      <c r="C147" s="155">
        <v>2</v>
      </c>
      <c r="D147" s="120">
        <v>1.9410000000000001</v>
      </c>
      <c r="E147" s="121">
        <v>0.25800000000000001</v>
      </c>
      <c r="F147" s="122">
        <v>1.2999999999999999E-2</v>
      </c>
      <c r="G147" s="151"/>
      <c r="H147" s="151"/>
      <c r="I147" s="153"/>
      <c r="J147" s="33"/>
    </row>
    <row r="148" spans="1:10" ht="27.75" customHeight="1">
      <c r="A148" s="148" t="s">
        <v>735</v>
      </c>
      <c r="B148" s="25"/>
      <c r="C148" s="155" t="s">
        <v>82</v>
      </c>
      <c r="D148" s="120">
        <v>1.671</v>
      </c>
      <c r="E148" s="121">
        <v>0.222</v>
      </c>
      <c r="F148" s="122">
        <v>1.0999999999999999E-2</v>
      </c>
      <c r="G148" s="150">
        <v>2.14</v>
      </c>
      <c r="H148" s="151"/>
      <c r="I148" s="153"/>
      <c r="J148" s="33"/>
    </row>
    <row r="149" spans="1:10" ht="27.75" customHeight="1">
      <c r="A149" s="148" t="s">
        <v>736</v>
      </c>
      <c r="B149" s="25"/>
      <c r="C149" s="155" t="s">
        <v>82</v>
      </c>
      <c r="D149" s="120">
        <v>1.671</v>
      </c>
      <c r="E149" s="121">
        <v>0.222</v>
      </c>
      <c r="F149" s="122">
        <v>1.0999999999999999E-2</v>
      </c>
      <c r="G149" s="150">
        <v>1.88</v>
      </c>
      <c r="H149" s="151"/>
      <c r="I149" s="153"/>
      <c r="J149" s="33"/>
    </row>
    <row r="150" spans="1:10" ht="27.75" customHeight="1">
      <c r="A150" s="148" t="s">
        <v>737</v>
      </c>
      <c r="B150" s="25"/>
      <c r="C150" s="155" t="s">
        <v>82</v>
      </c>
      <c r="D150" s="120">
        <v>1.671</v>
      </c>
      <c r="E150" s="121">
        <v>0.222</v>
      </c>
      <c r="F150" s="122">
        <v>1.0999999999999999E-2</v>
      </c>
      <c r="G150" s="150">
        <v>0.51</v>
      </c>
      <c r="H150" s="151"/>
      <c r="I150" s="153"/>
      <c r="J150" s="33"/>
    </row>
    <row r="151" spans="1:10" ht="27.75" customHeight="1">
      <c r="A151" s="148" t="s">
        <v>738</v>
      </c>
      <c r="B151" s="25"/>
      <c r="C151" s="155" t="s">
        <v>82</v>
      </c>
      <c r="D151" s="120">
        <v>1.621</v>
      </c>
      <c r="E151" s="121">
        <v>0.17299999999999999</v>
      </c>
      <c r="F151" s="122">
        <v>0</v>
      </c>
      <c r="G151" s="150">
        <v>0</v>
      </c>
      <c r="H151" s="151"/>
      <c r="I151" s="153"/>
      <c r="J151" s="33"/>
    </row>
    <row r="152" spans="1:10" ht="27.75" customHeight="1">
      <c r="A152" s="148" t="s">
        <v>739</v>
      </c>
      <c r="B152" s="25"/>
      <c r="C152" s="155" t="s">
        <v>82</v>
      </c>
      <c r="D152" s="120">
        <v>1.5820000000000001</v>
      </c>
      <c r="E152" s="121">
        <v>0.13400000000000001</v>
      </c>
      <c r="F152" s="122">
        <v>0</v>
      </c>
      <c r="G152" s="150">
        <v>0</v>
      </c>
      <c r="H152" s="151"/>
      <c r="I152" s="153"/>
      <c r="J152" s="33"/>
    </row>
    <row r="153" spans="1:10" ht="27.75" customHeight="1">
      <c r="A153" s="148" t="s">
        <v>740</v>
      </c>
      <c r="B153" s="25"/>
      <c r="C153" s="155">
        <v>4</v>
      </c>
      <c r="D153" s="120">
        <v>1.671</v>
      </c>
      <c r="E153" s="121">
        <v>0.222</v>
      </c>
      <c r="F153" s="122">
        <v>1.0999999999999999E-2</v>
      </c>
      <c r="G153" s="151"/>
      <c r="H153" s="151"/>
      <c r="I153" s="153"/>
      <c r="J153" s="33"/>
    </row>
    <row r="154" spans="1:10" ht="27.75" customHeight="1">
      <c r="A154" s="148" t="s">
        <v>741</v>
      </c>
      <c r="B154" s="25"/>
      <c r="C154" s="155">
        <v>0</v>
      </c>
      <c r="D154" s="120">
        <v>1.181</v>
      </c>
      <c r="E154" s="121">
        <v>0.13200000000000001</v>
      </c>
      <c r="F154" s="122">
        <v>6.0000000000000001E-3</v>
      </c>
      <c r="G154" s="150">
        <v>3.91</v>
      </c>
      <c r="H154" s="150">
        <v>1.47</v>
      </c>
      <c r="I154" s="154">
        <v>1.47</v>
      </c>
      <c r="J154" s="32">
        <v>3.5000000000000003E-2</v>
      </c>
    </row>
    <row r="155" spans="1:10" ht="27.75" customHeight="1">
      <c r="A155" s="148" t="s">
        <v>742</v>
      </c>
      <c r="B155" s="25"/>
      <c r="C155" s="155">
        <v>0</v>
      </c>
      <c r="D155" s="120">
        <v>0.91300000000000003</v>
      </c>
      <c r="E155" s="121">
        <v>7.0000000000000007E-2</v>
      </c>
      <c r="F155" s="122">
        <v>4.0000000000000001E-3</v>
      </c>
      <c r="G155" s="150">
        <v>0</v>
      </c>
      <c r="H155" s="150">
        <v>1.47</v>
      </c>
      <c r="I155" s="154">
        <v>1.47</v>
      </c>
      <c r="J155" s="32">
        <v>3.5000000000000003E-2</v>
      </c>
    </row>
    <row r="156" spans="1:10" ht="27.75" customHeight="1">
      <c r="A156" s="148" t="s">
        <v>743</v>
      </c>
      <c r="B156" s="25"/>
      <c r="C156" s="155">
        <v>0</v>
      </c>
      <c r="D156" s="120">
        <v>0.86499999999999999</v>
      </c>
      <c r="E156" s="121">
        <v>7.0000000000000007E-2</v>
      </c>
      <c r="F156" s="122">
        <v>4.0000000000000001E-3</v>
      </c>
      <c r="G156" s="150">
        <v>0</v>
      </c>
      <c r="H156" s="150">
        <v>1.47</v>
      </c>
      <c r="I156" s="154">
        <v>1.47</v>
      </c>
      <c r="J156" s="32">
        <v>3.5000000000000003E-2</v>
      </c>
    </row>
    <row r="157" spans="1:10" ht="27.75" customHeight="1">
      <c r="A157" s="148" t="s">
        <v>744</v>
      </c>
      <c r="B157" s="25"/>
      <c r="C157" s="155">
        <v>0</v>
      </c>
      <c r="D157" s="120">
        <v>0.81899999999999995</v>
      </c>
      <c r="E157" s="121">
        <v>7.0000000000000007E-2</v>
      </c>
      <c r="F157" s="122">
        <v>4.0000000000000001E-3</v>
      </c>
      <c r="G157" s="150">
        <v>0</v>
      </c>
      <c r="H157" s="150">
        <v>1.47</v>
      </c>
      <c r="I157" s="154">
        <v>1.47</v>
      </c>
      <c r="J157" s="32">
        <v>3.5000000000000003E-2</v>
      </c>
    </row>
    <row r="158" spans="1:10" ht="27.75" customHeight="1">
      <c r="A158" s="148" t="s">
        <v>745</v>
      </c>
      <c r="B158" s="25"/>
      <c r="C158" s="155">
        <v>0</v>
      </c>
      <c r="D158" s="120">
        <v>0.75800000000000001</v>
      </c>
      <c r="E158" s="121">
        <v>7.0000000000000007E-2</v>
      </c>
      <c r="F158" s="122">
        <v>4.0000000000000001E-3</v>
      </c>
      <c r="G158" s="150">
        <v>0</v>
      </c>
      <c r="H158" s="150">
        <v>1.47</v>
      </c>
      <c r="I158" s="154">
        <v>1.47</v>
      </c>
      <c r="J158" s="32">
        <v>3.5000000000000003E-2</v>
      </c>
    </row>
    <row r="159" spans="1:10" ht="27.75" customHeight="1">
      <c r="A159" s="148" t="s">
        <v>746</v>
      </c>
      <c r="B159" s="25"/>
      <c r="C159" s="155">
        <v>0</v>
      </c>
      <c r="D159" s="120">
        <v>1.2669999999999999</v>
      </c>
      <c r="E159" s="121">
        <v>9.8000000000000004E-2</v>
      </c>
      <c r="F159" s="122">
        <v>4.0000000000000001E-3</v>
      </c>
      <c r="G159" s="150">
        <v>13.86</v>
      </c>
      <c r="H159" s="150">
        <v>2.2599999999999998</v>
      </c>
      <c r="I159" s="154">
        <v>2.2599999999999998</v>
      </c>
      <c r="J159" s="32">
        <v>0.03</v>
      </c>
    </row>
    <row r="160" spans="1:10" ht="27.75" customHeight="1">
      <c r="A160" s="148" t="s">
        <v>747</v>
      </c>
      <c r="B160" s="25"/>
      <c r="C160" s="155">
        <v>0</v>
      </c>
      <c r="D160" s="120">
        <v>0.84299999999999997</v>
      </c>
      <c r="E160" s="121">
        <v>0</v>
      </c>
      <c r="F160" s="122">
        <v>0</v>
      </c>
      <c r="G160" s="150">
        <v>7.71</v>
      </c>
      <c r="H160" s="150">
        <v>2.2599999999999998</v>
      </c>
      <c r="I160" s="154">
        <v>2.2599999999999998</v>
      </c>
      <c r="J160" s="32">
        <v>0.03</v>
      </c>
    </row>
    <row r="161" spans="1:10" ht="27.75" customHeight="1">
      <c r="A161" s="148" t="s">
        <v>748</v>
      </c>
      <c r="B161" s="25"/>
      <c r="C161" s="155">
        <v>0</v>
      </c>
      <c r="D161" s="120">
        <v>0.76700000000000002</v>
      </c>
      <c r="E161" s="121">
        <v>0</v>
      </c>
      <c r="F161" s="122">
        <v>0</v>
      </c>
      <c r="G161" s="150">
        <v>7.71</v>
      </c>
      <c r="H161" s="150">
        <v>2.2599999999999998</v>
      </c>
      <c r="I161" s="154">
        <v>2.2599999999999998</v>
      </c>
      <c r="J161" s="32">
        <v>0.03</v>
      </c>
    </row>
    <row r="162" spans="1:10" ht="27.75" customHeight="1">
      <c r="A162" s="148" t="s">
        <v>749</v>
      </c>
      <c r="B162" s="25"/>
      <c r="C162" s="155">
        <v>0</v>
      </c>
      <c r="D162" s="120">
        <v>0.69499999999999995</v>
      </c>
      <c r="E162" s="121">
        <v>0</v>
      </c>
      <c r="F162" s="122">
        <v>0</v>
      </c>
      <c r="G162" s="150">
        <v>7.71</v>
      </c>
      <c r="H162" s="150">
        <v>2.2599999999999998</v>
      </c>
      <c r="I162" s="154">
        <v>2.2599999999999998</v>
      </c>
      <c r="J162" s="32">
        <v>0.03</v>
      </c>
    </row>
    <row r="163" spans="1:10" ht="27.75" customHeight="1">
      <c r="A163" s="148" t="s">
        <v>750</v>
      </c>
      <c r="B163" s="25"/>
      <c r="C163" s="155">
        <v>0</v>
      </c>
      <c r="D163" s="120">
        <v>0.59899999999999998</v>
      </c>
      <c r="E163" s="121">
        <v>0</v>
      </c>
      <c r="F163" s="122">
        <v>0</v>
      </c>
      <c r="G163" s="150">
        <v>7.71</v>
      </c>
      <c r="H163" s="150">
        <v>2.2599999999999998</v>
      </c>
      <c r="I163" s="154">
        <v>2.2599999999999998</v>
      </c>
      <c r="J163" s="32">
        <v>0.03</v>
      </c>
    </row>
    <row r="164" spans="1:10" ht="27.75" customHeight="1">
      <c r="A164" s="148" t="s">
        <v>751</v>
      </c>
      <c r="B164" s="25"/>
      <c r="C164" s="155">
        <v>0</v>
      </c>
      <c r="D164" s="120">
        <v>1.04</v>
      </c>
      <c r="E164" s="121">
        <v>7.0999999999999994E-2</v>
      </c>
      <c r="F164" s="122">
        <v>3.0000000000000001E-3</v>
      </c>
      <c r="G164" s="150">
        <v>60.36</v>
      </c>
      <c r="H164" s="150">
        <v>2.4900000000000002</v>
      </c>
      <c r="I164" s="154">
        <v>2.4900000000000002</v>
      </c>
      <c r="J164" s="32">
        <v>2.4E-2</v>
      </c>
    </row>
    <row r="165" spans="1:10" ht="27.75" customHeight="1">
      <c r="A165" s="148" t="s">
        <v>752</v>
      </c>
      <c r="B165" s="25"/>
      <c r="C165" s="155">
        <v>0</v>
      </c>
      <c r="D165" s="120">
        <v>0.314</v>
      </c>
      <c r="E165" s="121">
        <v>0</v>
      </c>
      <c r="F165" s="122">
        <v>0</v>
      </c>
      <c r="G165" s="150">
        <v>0</v>
      </c>
      <c r="H165" s="150">
        <v>2.4900000000000002</v>
      </c>
      <c r="I165" s="154">
        <v>2.4900000000000002</v>
      </c>
      <c r="J165" s="32">
        <v>2.4E-2</v>
      </c>
    </row>
    <row r="166" spans="1:10" ht="27.75" customHeight="1">
      <c r="A166" s="148" t="s">
        <v>753</v>
      </c>
      <c r="B166" s="25"/>
      <c r="C166" s="155">
        <v>0</v>
      </c>
      <c r="D166" s="120">
        <v>9.2999999999999999E-2</v>
      </c>
      <c r="E166" s="121">
        <v>0</v>
      </c>
      <c r="F166" s="122">
        <v>0</v>
      </c>
      <c r="G166" s="150">
        <v>0</v>
      </c>
      <c r="H166" s="150">
        <v>2.4900000000000002</v>
      </c>
      <c r="I166" s="154">
        <v>2.4900000000000002</v>
      </c>
      <c r="J166" s="32">
        <v>2.4E-2</v>
      </c>
    </row>
    <row r="167" spans="1:10" ht="27.75" customHeight="1">
      <c r="A167" s="148" t="s">
        <v>754</v>
      </c>
      <c r="B167" s="25"/>
      <c r="C167" s="155">
        <v>0</v>
      </c>
      <c r="D167" s="120">
        <v>4.7E-2</v>
      </c>
      <c r="E167" s="121">
        <v>0</v>
      </c>
      <c r="F167" s="122">
        <v>0</v>
      </c>
      <c r="G167" s="150">
        <v>0</v>
      </c>
      <c r="H167" s="150">
        <v>2.4900000000000002</v>
      </c>
      <c r="I167" s="154">
        <v>2.4900000000000002</v>
      </c>
      <c r="J167" s="32">
        <v>2.4E-2</v>
      </c>
    </row>
    <row r="168" spans="1:10" ht="27.75" customHeight="1">
      <c r="A168" s="148" t="s">
        <v>755</v>
      </c>
      <c r="B168" s="25"/>
      <c r="C168" s="155">
        <v>0</v>
      </c>
      <c r="D168" s="120">
        <v>0</v>
      </c>
      <c r="E168" s="121">
        <v>0</v>
      </c>
      <c r="F168" s="122">
        <v>0</v>
      </c>
      <c r="G168" s="150">
        <v>0</v>
      </c>
      <c r="H168" s="150">
        <v>2.4900000000000002</v>
      </c>
      <c r="I168" s="154">
        <v>2.4900000000000002</v>
      </c>
      <c r="J168" s="32">
        <v>2.4E-2</v>
      </c>
    </row>
    <row r="169" spans="1:10" ht="27.75" customHeight="1">
      <c r="A169" s="148" t="s">
        <v>756</v>
      </c>
      <c r="B169" s="25"/>
      <c r="C169" s="155" t="s">
        <v>131</v>
      </c>
      <c r="D169" s="123">
        <v>3.903</v>
      </c>
      <c r="E169" s="124">
        <v>0.65500000000000003</v>
      </c>
      <c r="F169" s="122">
        <v>0.45500000000000002</v>
      </c>
      <c r="G169" s="151"/>
      <c r="H169" s="151"/>
      <c r="I169" s="153"/>
      <c r="J169" s="33"/>
    </row>
    <row r="170" spans="1:10" ht="27.75" customHeight="1">
      <c r="A170" s="148" t="s">
        <v>757</v>
      </c>
      <c r="B170" s="25"/>
      <c r="C170" s="155" t="s">
        <v>133</v>
      </c>
      <c r="D170" s="120">
        <v>-1.843</v>
      </c>
      <c r="E170" s="121">
        <v>-0.245</v>
      </c>
      <c r="F170" s="122">
        <v>-1.2999999999999999E-2</v>
      </c>
      <c r="G170" s="150">
        <v>0</v>
      </c>
      <c r="H170" s="151"/>
      <c r="I170" s="153"/>
      <c r="J170" s="33"/>
    </row>
    <row r="171" spans="1:10" ht="27.75" customHeight="1">
      <c r="A171" s="148" t="s">
        <v>758</v>
      </c>
      <c r="B171" s="25"/>
      <c r="C171" s="155" t="s">
        <v>133</v>
      </c>
      <c r="D171" s="120">
        <v>-1.7989999999999999</v>
      </c>
      <c r="E171" s="121">
        <v>-0.21299999999999999</v>
      </c>
      <c r="F171" s="122">
        <v>-1.0999999999999999E-2</v>
      </c>
      <c r="G171" s="150">
        <v>0</v>
      </c>
      <c r="H171" s="151"/>
      <c r="I171" s="153"/>
      <c r="J171" s="33"/>
    </row>
    <row r="172" spans="1:10" ht="27.75" customHeight="1">
      <c r="A172" s="148" t="s">
        <v>759</v>
      </c>
      <c r="B172" s="25"/>
      <c r="C172" s="155">
        <v>0</v>
      </c>
      <c r="D172" s="120">
        <v>-1.843</v>
      </c>
      <c r="E172" s="121">
        <v>-0.245</v>
      </c>
      <c r="F172" s="122">
        <v>-1.2999999999999999E-2</v>
      </c>
      <c r="G172" s="150">
        <v>0</v>
      </c>
      <c r="H172" s="151"/>
      <c r="I172" s="153"/>
      <c r="J172" s="32">
        <v>6.8000000000000005E-2</v>
      </c>
    </row>
    <row r="173" spans="1:10" ht="27.75" customHeight="1">
      <c r="A173" s="148" t="s">
        <v>760</v>
      </c>
      <c r="B173" s="25"/>
      <c r="C173" s="155">
        <v>0</v>
      </c>
      <c r="D173" s="120">
        <v>-1.7989999999999999</v>
      </c>
      <c r="E173" s="121">
        <v>-0.21299999999999999</v>
      </c>
      <c r="F173" s="122">
        <v>-1.0999999999999999E-2</v>
      </c>
      <c r="G173" s="150">
        <v>0</v>
      </c>
      <c r="H173" s="151"/>
      <c r="I173" s="153"/>
      <c r="J173" s="32">
        <v>5.7000000000000002E-2</v>
      </c>
    </row>
    <row r="174" spans="1:10" ht="27.75" customHeight="1">
      <c r="A174" s="148" t="s">
        <v>761</v>
      </c>
      <c r="B174" s="25"/>
      <c r="C174" s="155">
        <v>0</v>
      </c>
      <c r="D174" s="120">
        <v>-2.1890000000000001</v>
      </c>
      <c r="E174" s="121">
        <v>-0.16900000000000001</v>
      </c>
      <c r="F174" s="122">
        <v>-7.0000000000000001E-3</v>
      </c>
      <c r="G174" s="150">
        <v>196.85</v>
      </c>
      <c r="H174" s="151"/>
      <c r="I174" s="153"/>
      <c r="J174" s="32">
        <v>7.8E-2</v>
      </c>
    </row>
    <row r="175" spans="1:10" ht="27.75" customHeight="1">
      <c r="A175" s="148" t="s">
        <v>762</v>
      </c>
      <c r="B175" s="25"/>
      <c r="C175" s="155" t="s">
        <v>75</v>
      </c>
      <c r="D175" s="120">
        <v>0.53900000000000003</v>
      </c>
      <c r="E175" s="121">
        <v>7.1999999999999995E-2</v>
      </c>
      <c r="F175" s="122">
        <v>4.0000000000000001E-3</v>
      </c>
      <c r="G175" s="150">
        <v>0.2</v>
      </c>
      <c r="H175" s="151"/>
      <c r="I175" s="153"/>
      <c r="J175" s="33"/>
    </row>
    <row r="176" spans="1:10" ht="27.75" customHeight="1">
      <c r="A176" s="148" t="s">
        <v>763</v>
      </c>
      <c r="B176" s="25"/>
      <c r="C176" s="155">
        <v>2</v>
      </c>
      <c r="D176" s="120">
        <v>0.53900000000000003</v>
      </c>
      <c r="E176" s="121">
        <v>7.1999999999999995E-2</v>
      </c>
      <c r="F176" s="122">
        <v>4.0000000000000001E-3</v>
      </c>
      <c r="G176" s="151"/>
      <c r="H176" s="151"/>
      <c r="I176" s="153"/>
      <c r="J176" s="33"/>
    </row>
    <row r="177" spans="1:10" ht="27.75" customHeight="1">
      <c r="A177" s="148" t="s">
        <v>764</v>
      </c>
      <c r="B177" s="25"/>
      <c r="C177" s="155" t="s">
        <v>82</v>
      </c>
      <c r="D177" s="120">
        <v>0.46400000000000002</v>
      </c>
      <c r="E177" s="121">
        <v>6.2E-2</v>
      </c>
      <c r="F177" s="122">
        <v>3.0000000000000001E-3</v>
      </c>
      <c r="G177" s="150">
        <v>0.59</v>
      </c>
      <c r="H177" s="151"/>
      <c r="I177" s="153"/>
      <c r="J177" s="33"/>
    </row>
    <row r="178" spans="1:10" ht="27.75" customHeight="1">
      <c r="A178" s="148" t="s">
        <v>765</v>
      </c>
      <c r="B178" s="25"/>
      <c r="C178" s="155" t="s">
        <v>82</v>
      </c>
      <c r="D178" s="120">
        <v>0.46400000000000002</v>
      </c>
      <c r="E178" s="121">
        <v>6.2E-2</v>
      </c>
      <c r="F178" s="122">
        <v>3.0000000000000001E-3</v>
      </c>
      <c r="G178" s="150">
        <v>0.52</v>
      </c>
      <c r="H178" s="151"/>
      <c r="I178" s="153"/>
      <c r="J178" s="33"/>
    </row>
    <row r="179" spans="1:10" ht="27.75" customHeight="1">
      <c r="A179" s="148" t="s">
        <v>766</v>
      </c>
      <c r="B179" s="25"/>
      <c r="C179" s="155" t="s">
        <v>82</v>
      </c>
      <c r="D179" s="120">
        <v>0.46400000000000002</v>
      </c>
      <c r="E179" s="121">
        <v>6.2E-2</v>
      </c>
      <c r="F179" s="122">
        <v>3.0000000000000001E-3</v>
      </c>
      <c r="G179" s="150">
        <v>0.14000000000000001</v>
      </c>
      <c r="H179" s="151"/>
      <c r="I179" s="153"/>
      <c r="J179" s="33"/>
    </row>
    <row r="180" spans="1:10" ht="27.75" customHeight="1">
      <c r="A180" s="148" t="s">
        <v>767</v>
      </c>
      <c r="B180" s="25"/>
      <c r="C180" s="155" t="s">
        <v>82</v>
      </c>
      <c r="D180" s="120">
        <v>0.45</v>
      </c>
      <c r="E180" s="121">
        <v>4.8000000000000001E-2</v>
      </c>
      <c r="F180" s="122">
        <v>0</v>
      </c>
      <c r="G180" s="150">
        <v>0</v>
      </c>
      <c r="H180" s="151"/>
      <c r="I180" s="153"/>
      <c r="J180" s="33"/>
    </row>
    <row r="181" spans="1:10" ht="27.75" customHeight="1">
      <c r="A181" s="148" t="s">
        <v>768</v>
      </c>
      <c r="B181" s="25"/>
      <c r="C181" s="155" t="s">
        <v>82</v>
      </c>
      <c r="D181" s="120">
        <v>0.439</v>
      </c>
      <c r="E181" s="121">
        <v>3.6999999999999998E-2</v>
      </c>
      <c r="F181" s="122">
        <v>0</v>
      </c>
      <c r="G181" s="150">
        <v>0</v>
      </c>
      <c r="H181" s="151"/>
      <c r="I181" s="153"/>
      <c r="J181" s="33"/>
    </row>
    <row r="182" spans="1:10" ht="27.75" customHeight="1">
      <c r="A182" s="148" t="s">
        <v>769</v>
      </c>
      <c r="B182" s="25"/>
      <c r="C182" s="155">
        <v>4</v>
      </c>
      <c r="D182" s="120">
        <v>0.46400000000000002</v>
      </c>
      <c r="E182" s="121">
        <v>6.2E-2</v>
      </c>
      <c r="F182" s="122">
        <v>3.0000000000000001E-3</v>
      </c>
      <c r="G182" s="151"/>
      <c r="H182" s="151"/>
      <c r="I182" s="153"/>
      <c r="J182" s="33"/>
    </row>
    <row r="183" spans="1:10" ht="27.75" customHeight="1">
      <c r="A183" s="148" t="s">
        <v>770</v>
      </c>
      <c r="B183" s="25"/>
      <c r="C183" s="155">
        <v>0</v>
      </c>
      <c r="D183" s="120">
        <v>0.32800000000000001</v>
      </c>
      <c r="E183" s="121">
        <v>3.6999999999999998E-2</v>
      </c>
      <c r="F183" s="122">
        <v>2E-3</v>
      </c>
      <c r="G183" s="150">
        <v>1.08</v>
      </c>
      <c r="H183" s="150">
        <v>0.41</v>
      </c>
      <c r="I183" s="154">
        <v>0.41</v>
      </c>
      <c r="J183" s="32">
        <v>0.01</v>
      </c>
    </row>
    <row r="184" spans="1:10" ht="27.75" customHeight="1">
      <c r="A184" s="148" t="s">
        <v>771</v>
      </c>
      <c r="B184" s="25"/>
      <c r="C184" s="155">
        <v>0</v>
      </c>
      <c r="D184" s="120">
        <v>0.253</v>
      </c>
      <c r="E184" s="121">
        <v>0.02</v>
      </c>
      <c r="F184" s="122">
        <v>1E-3</v>
      </c>
      <c r="G184" s="150">
        <v>0</v>
      </c>
      <c r="H184" s="150">
        <v>0.41</v>
      </c>
      <c r="I184" s="154">
        <v>0.41</v>
      </c>
      <c r="J184" s="32">
        <v>0.01</v>
      </c>
    </row>
    <row r="185" spans="1:10" ht="27.75" customHeight="1">
      <c r="A185" s="148" t="s">
        <v>772</v>
      </c>
      <c r="B185" s="25"/>
      <c r="C185" s="155">
        <v>0</v>
      </c>
      <c r="D185" s="120">
        <v>0.24</v>
      </c>
      <c r="E185" s="121">
        <v>0.02</v>
      </c>
      <c r="F185" s="122">
        <v>1E-3</v>
      </c>
      <c r="G185" s="150">
        <v>0</v>
      </c>
      <c r="H185" s="150">
        <v>0.41</v>
      </c>
      <c r="I185" s="154">
        <v>0.41</v>
      </c>
      <c r="J185" s="32">
        <v>0.01</v>
      </c>
    </row>
    <row r="186" spans="1:10" ht="27.75" customHeight="1">
      <c r="A186" s="148" t="s">
        <v>773</v>
      </c>
      <c r="B186" s="25"/>
      <c r="C186" s="155">
        <v>0</v>
      </c>
      <c r="D186" s="120">
        <v>0.22700000000000001</v>
      </c>
      <c r="E186" s="121">
        <v>0.02</v>
      </c>
      <c r="F186" s="122">
        <v>1E-3</v>
      </c>
      <c r="G186" s="150">
        <v>0</v>
      </c>
      <c r="H186" s="150">
        <v>0.41</v>
      </c>
      <c r="I186" s="154">
        <v>0.41</v>
      </c>
      <c r="J186" s="32">
        <v>0.01</v>
      </c>
    </row>
    <row r="187" spans="1:10" ht="27.75" customHeight="1">
      <c r="A187" s="148" t="s">
        <v>774</v>
      </c>
      <c r="B187" s="25"/>
      <c r="C187" s="155">
        <v>0</v>
      </c>
      <c r="D187" s="120">
        <v>0.21</v>
      </c>
      <c r="E187" s="121">
        <v>0.02</v>
      </c>
      <c r="F187" s="122">
        <v>1E-3</v>
      </c>
      <c r="G187" s="150">
        <v>0</v>
      </c>
      <c r="H187" s="150">
        <v>0.41</v>
      </c>
      <c r="I187" s="154">
        <v>0.41</v>
      </c>
      <c r="J187" s="32">
        <v>0.01</v>
      </c>
    </row>
    <row r="188" spans="1:10" ht="27.75" customHeight="1">
      <c r="A188" s="148" t="s">
        <v>775</v>
      </c>
      <c r="B188" s="25"/>
      <c r="C188" s="155">
        <v>0</v>
      </c>
      <c r="D188" s="120">
        <v>0.35199999999999998</v>
      </c>
      <c r="E188" s="121">
        <v>2.7E-2</v>
      </c>
      <c r="F188" s="122">
        <v>1E-3</v>
      </c>
      <c r="G188" s="150">
        <v>3.85</v>
      </c>
      <c r="H188" s="150">
        <v>0.63</v>
      </c>
      <c r="I188" s="154">
        <v>0.63</v>
      </c>
      <c r="J188" s="32">
        <v>8.0000000000000002E-3</v>
      </c>
    </row>
    <row r="189" spans="1:10" ht="27.75" customHeight="1">
      <c r="A189" s="148" t="s">
        <v>776</v>
      </c>
      <c r="B189" s="25"/>
      <c r="C189" s="155">
        <v>0</v>
      </c>
      <c r="D189" s="120">
        <v>0.23400000000000001</v>
      </c>
      <c r="E189" s="121">
        <v>0</v>
      </c>
      <c r="F189" s="122">
        <v>0</v>
      </c>
      <c r="G189" s="150">
        <v>2.14</v>
      </c>
      <c r="H189" s="150">
        <v>0.63</v>
      </c>
      <c r="I189" s="154">
        <v>0.63</v>
      </c>
      <c r="J189" s="32">
        <v>8.0000000000000002E-3</v>
      </c>
    </row>
    <row r="190" spans="1:10" ht="27.75" customHeight="1">
      <c r="A190" s="148" t="s">
        <v>777</v>
      </c>
      <c r="B190" s="25"/>
      <c r="C190" s="155">
        <v>0</v>
      </c>
      <c r="D190" s="120">
        <v>0.21299999999999999</v>
      </c>
      <c r="E190" s="121">
        <v>0</v>
      </c>
      <c r="F190" s="122">
        <v>0</v>
      </c>
      <c r="G190" s="150">
        <v>2.14</v>
      </c>
      <c r="H190" s="150">
        <v>0.63</v>
      </c>
      <c r="I190" s="154">
        <v>0.63</v>
      </c>
      <c r="J190" s="32">
        <v>8.0000000000000002E-3</v>
      </c>
    </row>
    <row r="191" spans="1:10" ht="27.75" customHeight="1">
      <c r="A191" s="148" t="s">
        <v>778</v>
      </c>
      <c r="B191" s="25"/>
      <c r="C191" s="155">
        <v>0</v>
      </c>
      <c r="D191" s="120">
        <v>0.193</v>
      </c>
      <c r="E191" s="121">
        <v>0</v>
      </c>
      <c r="F191" s="122">
        <v>0</v>
      </c>
      <c r="G191" s="150">
        <v>2.14</v>
      </c>
      <c r="H191" s="150">
        <v>0.63</v>
      </c>
      <c r="I191" s="154">
        <v>0.63</v>
      </c>
      <c r="J191" s="32">
        <v>8.0000000000000002E-3</v>
      </c>
    </row>
    <row r="192" spans="1:10" ht="27.75" customHeight="1">
      <c r="A192" s="148" t="s">
        <v>779</v>
      </c>
      <c r="B192" s="25"/>
      <c r="C192" s="155">
        <v>0</v>
      </c>
      <c r="D192" s="120">
        <v>0.16600000000000001</v>
      </c>
      <c r="E192" s="121">
        <v>0</v>
      </c>
      <c r="F192" s="122">
        <v>0</v>
      </c>
      <c r="G192" s="150">
        <v>2.14</v>
      </c>
      <c r="H192" s="150">
        <v>0.63</v>
      </c>
      <c r="I192" s="154">
        <v>0.63</v>
      </c>
      <c r="J192" s="32">
        <v>8.0000000000000002E-3</v>
      </c>
    </row>
    <row r="193" spans="1:10" ht="27.75" customHeight="1">
      <c r="A193" s="148" t="s">
        <v>780</v>
      </c>
      <c r="B193" s="25"/>
      <c r="C193" s="155">
        <v>0</v>
      </c>
      <c r="D193" s="120">
        <v>0.28899999999999998</v>
      </c>
      <c r="E193" s="121">
        <v>0.02</v>
      </c>
      <c r="F193" s="122">
        <v>1E-3</v>
      </c>
      <c r="G193" s="150">
        <v>16.760000000000002</v>
      </c>
      <c r="H193" s="150">
        <v>0.69</v>
      </c>
      <c r="I193" s="154">
        <v>0.69</v>
      </c>
      <c r="J193" s="32">
        <v>7.0000000000000001E-3</v>
      </c>
    </row>
    <row r="194" spans="1:10" ht="27.75" customHeight="1">
      <c r="A194" s="148" t="s">
        <v>781</v>
      </c>
      <c r="B194" s="25"/>
      <c r="C194" s="155">
        <v>0</v>
      </c>
      <c r="D194" s="120">
        <v>8.6999999999999994E-2</v>
      </c>
      <c r="E194" s="121">
        <v>0</v>
      </c>
      <c r="F194" s="122">
        <v>0</v>
      </c>
      <c r="G194" s="150">
        <v>0</v>
      </c>
      <c r="H194" s="150">
        <v>0.69</v>
      </c>
      <c r="I194" s="154">
        <v>0.69</v>
      </c>
      <c r="J194" s="32">
        <v>7.0000000000000001E-3</v>
      </c>
    </row>
    <row r="195" spans="1:10" ht="27.75" customHeight="1">
      <c r="A195" s="148" t="s">
        <v>782</v>
      </c>
      <c r="B195" s="25"/>
      <c r="C195" s="155">
        <v>0</v>
      </c>
      <c r="D195" s="120">
        <v>2.5999999999999999E-2</v>
      </c>
      <c r="E195" s="121">
        <v>0</v>
      </c>
      <c r="F195" s="122">
        <v>0</v>
      </c>
      <c r="G195" s="150">
        <v>0</v>
      </c>
      <c r="H195" s="150">
        <v>0.69</v>
      </c>
      <c r="I195" s="154">
        <v>0.69</v>
      </c>
      <c r="J195" s="32">
        <v>7.0000000000000001E-3</v>
      </c>
    </row>
    <row r="196" spans="1:10" ht="27.75" customHeight="1">
      <c r="A196" s="148" t="s">
        <v>783</v>
      </c>
      <c r="B196" s="25"/>
      <c r="C196" s="155">
        <v>0</v>
      </c>
      <c r="D196" s="120">
        <v>1.2999999999999999E-2</v>
      </c>
      <c r="E196" s="121">
        <v>0</v>
      </c>
      <c r="F196" s="122">
        <v>0</v>
      </c>
      <c r="G196" s="150">
        <v>0</v>
      </c>
      <c r="H196" s="150">
        <v>0.69</v>
      </c>
      <c r="I196" s="154">
        <v>0.69</v>
      </c>
      <c r="J196" s="32">
        <v>7.0000000000000001E-3</v>
      </c>
    </row>
    <row r="197" spans="1:10" ht="27.75" customHeight="1">
      <c r="A197" s="148" t="s">
        <v>784</v>
      </c>
      <c r="B197" s="25"/>
      <c r="C197" s="155">
        <v>0</v>
      </c>
      <c r="D197" s="120">
        <v>0</v>
      </c>
      <c r="E197" s="121">
        <v>0</v>
      </c>
      <c r="F197" s="122">
        <v>0</v>
      </c>
      <c r="G197" s="150">
        <v>0</v>
      </c>
      <c r="H197" s="150">
        <v>0.69</v>
      </c>
      <c r="I197" s="154">
        <v>0.69</v>
      </c>
      <c r="J197" s="32">
        <v>7.0000000000000001E-3</v>
      </c>
    </row>
    <row r="198" spans="1:10" ht="27.75" customHeight="1">
      <c r="A198" s="148" t="s">
        <v>785</v>
      </c>
      <c r="B198" s="25"/>
      <c r="C198" s="155" t="s">
        <v>131</v>
      </c>
      <c r="D198" s="123">
        <v>1.0840000000000001</v>
      </c>
      <c r="E198" s="124">
        <v>0.182</v>
      </c>
      <c r="F198" s="122">
        <v>0.126</v>
      </c>
      <c r="G198" s="151"/>
      <c r="H198" s="151"/>
      <c r="I198" s="153"/>
      <c r="J198" s="33"/>
    </row>
    <row r="199" spans="1:10" ht="27.75" customHeight="1">
      <c r="A199" s="148" t="s">
        <v>786</v>
      </c>
      <c r="B199" s="25"/>
      <c r="C199" s="155" t="s">
        <v>133</v>
      </c>
      <c r="D199" s="120">
        <v>-0.51200000000000001</v>
      </c>
      <c r="E199" s="121">
        <v>-6.8000000000000005E-2</v>
      </c>
      <c r="F199" s="122">
        <v>-3.0000000000000001E-3</v>
      </c>
      <c r="G199" s="150">
        <v>0</v>
      </c>
      <c r="H199" s="151"/>
      <c r="I199" s="153"/>
      <c r="J199" s="33"/>
    </row>
    <row r="200" spans="1:10" ht="27.75" customHeight="1">
      <c r="A200" s="148" t="s">
        <v>787</v>
      </c>
      <c r="B200" s="25"/>
      <c r="C200" s="155" t="s">
        <v>133</v>
      </c>
      <c r="D200" s="120">
        <v>-0.5</v>
      </c>
      <c r="E200" s="121">
        <v>-5.8999999999999997E-2</v>
      </c>
      <c r="F200" s="122">
        <v>-3.0000000000000001E-3</v>
      </c>
      <c r="G200" s="150">
        <v>0</v>
      </c>
      <c r="H200" s="151"/>
      <c r="I200" s="153"/>
      <c r="J200" s="33"/>
    </row>
    <row r="201" spans="1:10" ht="27.75" customHeight="1">
      <c r="A201" s="148" t="s">
        <v>788</v>
      </c>
      <c r="B201" s="25"/>
      <c r="C201" s="155">
        <v>0</v>
      </c>
      <c r="D201" s="120">
        <v>-0.51200000000000001</v>
      </c>
      <c r="E201" s="121">
        <v>-6.8000000000000005E-2</v>
      </c>
      <c r="F201" s="122">
        <v>-3.0000000000000001E-3</v>
      </c>
      <c r="G201" s="150">
        <v>0</v>
      </c>
      <c r="H201" s="151"/>
      <c r="I201" s="153"/>
      <c r="J201" s="32">
        <v>1.9E-2</v>
      </c>
    </row>
    <row r="202" spans="1:10" ht="27.75" customHeight="1">
      <c r="A202" s="148" t="s">
        <v>789</v>
      </c>
      <c r="B202" s="25"/>
      <c r="C202" s="155">
        <v>0</v>
      </c>
      <c r="D202" s="120">
        <v>-0.5</v>
      </c>
      <c r="E202" s="121">
        <v>-5.8999999999999997E-2</v>
      </c>
      <c r="F202" s="122">
        <v>-3.0000000000000001E-3</v>
      </c>
      <c r="G202" s="150">
        <v>0</v>
      </c>
      <c r="H202" s="151"/>
      <c r="I202" s="153"/>
      <c r="J202" s="32">
        <v>1.6E-2</v>
      </c>
    </row>
    <row r="203" spans="1:10" ht="27.75" customHeight="1">
      <c r="A203" s="148" t="s">
        <v>790</v>
      </c>
      <c r="B203" s="25"/>
      <c r="C203" s="155">
        <v>0</v>
      </c>
      <c r="D203" s="120">
        <v>-0.60799999999999998</v>
      </c>
      <c r="E203" s="121">
        <v>-4.7E-2</v>
      </c>
      <c r="F203" s="122">
        <v>-2E-3</v>
      </c>
      <c r="G203" s="150">
        <v>54.67</v>
      </c>
      <c r="H203" s="151"/>
      <c r="I203" s="153"/>
      <c r="J203" s="32">
        <v>2.1999999999999999E-2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10"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601"/>
  <sheetViews>
    <sheetView showGridLines="0" zoomScale="80" zoomScaleNormal="80" zoomScaleSheetLayoutView="100" workbookViewId="0">
      <selection activeCell="F3" sqref="F3"/>
    </sheetView>
  </sheetViews>
  <sheetFormatPr defaultRowHeight="13.2"/>
  <cols>
    <col min="1" max="6" width="24" customWidth="1"/>
    <col min="7" max="7" width="82.44140625" bestFit="1" customWidth="1"/>
  </cols>
  <sheetData>
    <row r="1" spans="1:6" ht="27.75" customHeight="1">
      <c r="A1" s="175" t="s">
        <v>39</v>
      </c>
    </row>
    <row r="2" spans="1:6" ht="44.25" customHeight="1">
      <c r="A2" s="259" t="s">
        <v>1919</v>
      </c>
      <c r="B2" s="260"/>
      <c r="C2" s="260"/>
      <c r="D2" s="260"/>
      <c r="E2" s="260"/>
    </row>
    <row r="3" spans="1:6" ht="47.25" customHeight="1">
      <c r="A3" s="219" t="str">
        <f>Overview!B4&amp; " - LLFs for year beginning "&amp;Overview!D4</f>
        <v>Southern Electric Power Distribution plc - LLFs for year beginning 1 April 2026</v>
      </c>
      <c r="B3" s="219"/>
      <c r="C3" s="219"/>
      <c r="D3" s="219"/>
      <c r="E3" s="219"/>
    </row>
    <row r="4" spans="1:6" ht="19.5" customHeight="1">
      <c r="A4" s="261" t="s">
        <v>43</v>
      </c>
      <c r="B4" s="18" t="s">
        <v>791</v>
      </c>
      <c r="C4" s="18" t="s">
        <v>792</v>
      </c>
      <c r="D4" s="18" t="s">
        <v>793</v>
      </c>
      <c r="E4" s="18" t="s">
        <v>794</v>
      </c>
    </row>
    <row r="5" spans="1:6" ht="19.5" customHeight="1">
      <c r="A5" s="262"/>
      <c r="B5" s="18" t="s">
        <v>1895</v>
      </c>
      <c r="C5" s="18" t="s">
        <v>1896</v>
      </c>
      <c r="D5" s="18" t="s">
        <v>1897</v>
      </c>
      <c r="E5" s="18" t="s">
        <v>1898</v>
      </c>
    </row>
    <row r="6" spans="1:6" ht="45" customHeight="1">
      <c r="A6" s="114" t="s">
        <v>1904</v>
      </c>
      <c r="B6" s="21" t="s">
        <v>1899</v>
      </c>
      <c r="C6" s="21" t="s">
        <v>1900</v>
      </c>
      <c r="D6" s="21" t="s">
        <v>1901</v>
      </c>
      <c r="E6" s="21" t="s">
        <v>1902</v>
      </c>
    </row>
    <row r="7" spans="1:6" ht="65.400000000000006" customHeight="1">
      <c r="A7" s="114" t="s">
        <v>1905</v>
      </c>
      <c r="B7" s="174"/>
      <c r="C7" s="174"/>
      <c r="D7" s="20" t="s">
        <v>1903</v>
      </c>
      <c r="E7" s="21" t="s">
        <v>1902</v>
      </c>
    </row>
    <row r="8" spans="1:6" ht="45" customHeight="1">
      <c r="A8" s="114" t="s">
        <v>60</v>
      </c>
      <c r="B8" s="226" t="s">
        <v>61</v>
      </c>
      <c r="C8" s="227"/>
      <c r="D8" s="227"/>
      <c r="E8" s="228"/>
    </row>
    <row r="9" spans="1:6" ht="25.5" customHeight="1"/>
    <row r="10" spans="1:6">
      <c r="A10" s="11"/>
      <c r="B10" s="10"/>
      <c r="C10" s="10"/>
      <c r="D10" s="10"/>
      <c r="E10" s="10"/>
    </row>
    <row r="11" spans="1:6">
      <c r="B11" s="10"/>
      <c r="C11" s="10"/>
      <c r="D11" s="10"/>
      <c r="E11" s="10"/>
    </row>
    <row r="12" spans="1:6" ht="22.5" customHeight="1">
      <c r="A12" s="224" t="s">
        <v>795</v>
      </c>
      <c r="B12" s="263"/>
      <c r="C12" s="263"/>
      <c r="D12" s="263"/>
      <c r="E12" s="263"/>
      <c r="F12" s="225"/>
    </row>
    <row r="13" spans="1:6" ht="22.5" customHeight="1">
      <c r="A13" s="224" t="s">
        <v>796</v>
      </c>
      <c r="B13" s="263"/>
      <c r="C13" s="263"/>
      <c r="D13" s="263"/>
      <c r="E13" s="263"/>
      <c r="F13" s="225"/>
    </row>
    <row r="14" spans="1:6" ht="33" customHeight="1">
      <c r="A14" s="18" t="s">
        <v>797</v>
      </c>
      <c r="B14" s="18" t="s">
        <v>791</v>
      </c>
      <c r="C14" s="18" t="s">
        <v>792</v>
      </c>
      <c r="D14" s="18" t="s">
        <v>793</v>
      </c>
      <c r="E14" s="18" t="s">
        <v>794</v>
      </c>
      <c r="F14" s="18" t="s">
        <v>798</v>
      </c>
    </row>
    <row r="15" spans="1:6" ht="79.2">
      <c r="A15" s="1" t="s">
        <v>799</v>
      </c>
      <c r="B15" s="199">
        <v>1.0640000000000001</v>
      </c>
      <c r="C15" s="199">
        <v>1.0649999999999999</v>
      </c>
      <c r="D15" s="199">
        <v>1.069</v>
      </c>
      <c r="E15" s="199">
        <v>1.0780000000000001</v>
      </c>
      <c r="F15" s="70" t="s">
        <v>1907</v>
      </c>
    </row>
    <row r="16" spans="1:6" ht="49.2" customHeight="1">
      <c r="A16" s="1" t="s">
        <v>800</v>
      </c>
      <c r="B16" s="199">
        <v>1.0409999999999999</v>
      </c>
      <c r="C16" s="199">
        <v>1.0429999999999999</v>
      </c>
      <c r="D16" s="199">
        <v>1.048</v>
      </c>
      <c r="E16" s="199">
        <v>1.0569999999999999</v>
      </c>
      <c r="F16" s="70" t="s">
        <v>1908</v>
      </c>
    </row>
    <row r="17" spans="1:6" ht="51" customHeight="1">
      <c r="A17" s="1" t="s">
        <v>801</v>
      </c>
      <c r="B17" s="199">
        <v>1.0229999999999999</v>
      </c>
      <c r="C17" s="199">
        <v>1.0229999999999999</v>
      </c>
      <c r="D17" s="199">
        <v>1.0229999999999999</v>
      </c>
      <c r="E17" s="199">
        <v>1.024</v>
      </c>
      <c r="F17" s="70" t="s">
        <v>1909</v>
      </c>
    </row>
    <row r="18" spans="1:6" ht="58.2" customHeight="1">
      <c r="A18" s="1" t="s">
        <v>802</v>
      </c>
      <c r="B18" s="199">
        <v>1.0129999999999999</v>
      </c>
      <c r="C18" s="199">
        <v>1.0129999999999999</v>
      </c>
      <c r="D18" s="199">
        <v>1.014</v>
      </c>
      <c r="E18" s="199">
        <v>1.014</v>
      </c>
      <c r="F18" s="70" t="s">
        <v>1910</v>
      </c>
    </row>
    <row r="19" spans="1:6" ht="22.8" customHeight="1">
      <c r="A19" s="1" t="s">
        <v>803</v>
      </c>
      <c r="B19" s="199">
        <v>1.0069999999999999</v>
      </c>
      <c r="C19" s="199">
        <v>1.0069999999999999</v>
      </c>
      <c r="D19" s="199">
        <v>1.0069999999999999</v>
      </c>
      <c r="E19" s="199">
        <v>1.006</v>
      </c>
      <c r="F19" s="197" t="s">
        <v>1911</v>
      </c>
    </row>
    <row r="20" spans="1:6" ht="22.8" customHeight="1">
      <c r="A20" s="1" t="s">
        <v>1906</v>
      </c>
      <c r="B20" s="199">
        <v>1.0069999999999999</v>
      </c>
      <c r="C20" s="199">
        <v>1.006</v>
      </c>
      <c r="D20" s="199">
        <v>1.006</v>
      </c>
      <c r="E20" s="199">
        <v>1.0069999999999999</v>
      </c>
      <c r="F20" s="197" t="s">
        <v>1912</v>
      </c>
    </row>
    <row r="21" spans="1:6" ht="22.8" customHeight="1">
      <c r="A21" s="1" t="s">
        <v>804</v>
      </c>
      <c r="B21" s="199">
        <v>1.004</v>
      </c>
      <c r="C21" s="199">
        <v>1.004</v>
      </c>
      <c r="D21" s="199">
        <v>1.004</v>
      </c>
      <c r="E21" s="199">
        <v>1.0049999999999999</v>
      </c>
      <c r="F21" s="197" t="s">
        <v>1913</v>
      </c>
    </row>
    <row r="22" spans="1:6" ht="21.6" customHeight="1"/>
    <row r="23" spans="1:6" ht="22.5" customHeight="1">
      <c r="A23" s="224" t="s">
        <v>805</v>
      </c>
      <c r="B23" s="263"/>
      <c r="C23" s="263"/>
      <c r="D23" s="263"/>
      <c r="E23" s="263"/>
      <c r="F23" s="225"/>
    </row>
    <row r="24" spans="1:6" ht="22.5" customHeight="1">
      <c r="A24" s="224" t="s">
        <v>806</v>
      </c>
      <c r="B24" s="263"/>
      <c r="C24" s="263"/>
      <c r="D24" s="263"/>
      <c r="E24" s="263"/>
      <c r="F24" s="225"/>
    </row>
    <row r="25" spans="1:6" ht="33" customHeight="1">
      <c r="A25" s="18" t="s">
        <v>807</v>
      </c>
      <c r="B25" s="18" t="s">
        <v>791</v>
      </c>
      <c r="C25" s="18" t="s">
        <v>792</v>
      </c>
      <c r="D25" s="18" t="s">
        <v>793</v>
      </c>
      <c r="E25" s="18" t="s">
        <v>794</v>
      </c>
      <c r="F25" s="18" t="s">
        <v>798</v>
      </c>
    </row>
    <row r="26" spans="1:6" ht="22.8" customHeight="1">
      <c r="A26" s="1" t="s">
        <v>164</v>
      </c>
      <c r="B26" s="201">
        <v>1.0129999999999999</v>
      </c>
      <c r="C26" s="201">
        <v>1.0129999999999999</v>
      </c>
      <c r="D26" s="201">
        <v>1.014</v>
      </c>
      <c r="E26" s="201">
        <v>1.014</v>
      </c>
      <c r="F26" s="199">
        <v>700</v>
      </c>
    </row>
    <row r="27" spans="1:6" ht="22.8" customHeight="1">
      <c r="A27" s="1" t="s">
        <v>165</v>
      </c>
      <c r="B27" s="201">
        <v>1.0129999999999999</v>
      </c>
      <c r="C27" s="201">
        <v>1.0129999999999999</v>
      </c>
      <c r="D27" s="201">
        <v>1.014</v>
      </c>
      <c r="E27" s="201">
        <v>1.014</v>
      </c>
      <c r="F27" s="199">
        <v>701</v>
      </c>
    </row>
    <row r="28" spans="1:6" ht="22.8" customHeight="1">
      <c r="A28" s="1" t="s">
        <v>166</v>
      </c>
      <c r="B28" s="201">
        <v>1.0129999999999999</v>
      </c>
      <c r="C28" s="201">
        <v>1.0129999999999999</v>
      </c>
      <c r="D28" s="201">
        <v>1.014</v>
      </c>
      <c r="E28" s="201">
        <v>1.014</v>
      </c>
      <c r="F28" s="199">
        <v>702</v>
      </c>
    </row>
    <row r="29" spans="1:6" ht="22.8" customHeight="1">
      <c r="A29" s="1" t="s">
        <v>167</v>
      </c>
      <c r="B29" s="201">
        <v>1.0129999999999999</v>
      </c>
      <c r="C29" s="201">
        <v>1.0129999999999999</v>
      </c>
      <c r="D29" s="201">
        <v>1.014</v>
      </c>
      <c r="E29" s="201">
        <v>1.014</v>
      </c>
      <c r="F29" s="199">
        <v>704</v>
      </c>
    </row>
    <row r="30" spans="1:6" ht="22.8" customHeight="1">
      <c r="A30" s="1" t="s">
        <v>168</v>
      </c>
      <c r="B30" s="201">
        <v>1.0129999999999999</v>
      </c>
      <c r="C30" s="201">
        <v>1.0129999999999999</v>
      </c>
      <c r="D30" s="201">
        <v>1.014</v>
      </c>
      <c r="E30" s="201">
        <v>1.014</v>
      </c>
      <c r="F30" s="199">
        <v>706</v>
      </c>
    </row>
    <row r="31" spans="1:6" ht="22.8" customHeight="1">
      <c r="A31" s="1" t="s">
        <v>169</v>
      </c>
      <c r="B31" s="201">
        <v>1.0129999999999999</v>
      </c>
      <c r="C31" s="201">
        <v>1.0129999999999999</v>
      </c>
      <c r="D31" s="201">
        <v>1.014</v>
      </c>
      <c r="E31" s="201">
        <v>1.014</v>
      </c>
      <c r="F31" s="199">
        <v>707</v>
      </c>
    </row>
    <row r="32" spans="1:6" ht="22.8" customHeight="1">
      <c r="A32" s="1" t="s">
        <v>170</v>
      </c>
      <c r="B32" s="201">
        <v>1.0129999999999999</v>
      </c>
      <c r="C32" s="201">
        <v>1.0129999999999999</v>
      </c>
      <c r="D32" s="201">
        <v>1.014</v>
      </c>
      <c r="E32" s="201">
        <v>1.014</v>
      </c>
      <c r="F32" s="199">
        <v>708</v>
      </c>
    </row>
    <row r="33" spans="1:6" ht="22.8" customHeight="1">
      <c r="A33" s="1" t="s">
        <v>171</v>
      </c>
      <c r="B33" s="201">
        <v>1.0129999999999999</v>
      </c>
      <c r="C33" s="201">
        <v>1.0129999999999999</v>
      </c>
      <c r="D33" s="201">
        <v>1.014</v>
      </c>
      <c r="E33" s="201">
        <v>1.014</v>
      </c>
      <c r="F33" s="199">
        <v>709</v>
      </c>
    </row>
    <row r="34" spans="1:6" ht="22.8" customHeight="1">
      <c r="A34" s="1" t="s">
        <v>174</v>
      </c>
      <c r="B34" s="201">
        <v>1.0129999999999999</v>
      </c>
      <c r="C34" s="201">
        <v>1.0129999999999999</v>
      </c>
      <c r="D34" s="201">
        <v>1.014</v>
      </c>
      <c r="E34" s="201">
        <v>1.014</v>
      </c>
      <c r="F34" s="199">
        <v>710</v>
      </c>
    </row>
    <row r="35" spans="1:6" ht="22.8" customHeight="1">
      <c r="A35" s="1" t="s">
        <v>175</v>
      </c>
      <c r="B35" s="201">
        <v>1.0129999999999999</v>
      </c>
      <c r="C35" s="201">
        <v>1.0129999999999999</v>
      </c>
      <c r="D35" s="201">
        <v>1.014</v>
      </c>
      <c r="E35" s="201">
        <v>1.014</v>
      </c>
      <c r="F35" s="199">
        <v>711</v>
      </c>
    </row>
    <row r="36" spans="1:6" ht="22.8" customHeight="1">
      <c r="A36" s="1" t="s">
        <v>176</v>
      </c>
      <c r="B36" s="201">
        <v>1.0129999999999999</v>
      </c>
      <c r="C36" s="201">
        <v>1.0129999999999999</v>
      </c>
      <c r="D36" s="201">
        <v>1.014</v>
      </c>
      <c r="E36" s="201">
        <v>1.014</v>
      </c>
      <c r="F36" s="199">
        <v>712</v>
      </c>
    </row>
    <row r="37" spans="1:6" ht="22.8" customHeight="1">
      <c r="A37" s="1" t="s">
        <v>177</v>
      </c>
      <c r="B37" s="201">
        <v>1.0129999999999999</v>
      </c>
      <c r="C37" s="201">
        <v>1.0129999999999999</v>
      </c>
      <c r="D37" s="201">
        <v>1.014</v>
      </c>
      <c r="E37" s="201">
        <v>1.014</v>
      </c>
      <c r="F37" s="199">
        <v>713</v>
      </c>
    </row>
    <row r="38" spans="1:6" ht="22.8" customHeight="1">
      <c r="A38" s="1" t="s">
        <v>178</v>
      </c>
      <c r="B38" s="201">
        <v>1.0129999999999999</v>
      </c>
      <c r="C38" s="201">
        <v>1.0129999999999999</v>
      </c>
      <c r="D38" s="201">
        <v>1.014</v>
      </c>
      <c r="E38" s="201">
        <v>1.014</v>
      </c>
      <c r="F38" s="199">
        <v>714</v>
      </c>
    </row>
    <row r="39" spans="1:6" ht="22.8" customHeight="1">
      <c r="A39" s="1" t="s">
        <v>179</v>
      </c>
      <c r="B39" s="201">
        <v>1.0129999999999999</v>
      </c>
      <c r="C39" s="201">
        <v>1.0129999999999999</v>
      </c>
      <c r="D39" s="201">
        <v>1.014</v>
      </c>
      <c r="E39" s="201">
        <v>1.014</v>
      </c>
      <c r="F39" s="199">
        <v>715</v>
      </c>
    </row>
    <row r="40" spans="1:6" ht="22.8" customHeight="1">
      <c r="A40" s="1" t="s">
        <v>180</v>
      </c>
      <c r="B40" s="201">
        <v>1.0129999999999999</v>
      </c>
      <c r="C40" s="201">
        <v>1.0129999999999999</v>
      </c>
      <c r="D40" s="201">
        <v>1.014</v>
      </c>
      <c r="E40" s="201">
        <v>1.014</v>
      </c>
      <c r="F40" s="199">
        <v>716</v>
      </c>
    </row>
    <row r="41" spans="1:6" ht="22.8" customHeight="1">
      <c r="A41" s="1" t="s">
        <v>181</v>
      </c>
      <c r="B41" s="201">
        <v>1.0129999999999999</v>
      </c>
      <c r="C41" s="201">
        <v>1.0129999999999999</v>
      </c>
      <c r="D41" s="201">
        <v>1.014</v>
      </c>
      <c r="E41" s="201">
        <v>1.014</v>
      </c>
      <c r="F41" s="199">
        <v>717</v>
      </c>
    </row>
    <row r="42" spans="1:6" ht="22.8" customHeight="1">
      <c r="A42" s="1" t="s">
        <v>182</v>
      </c>
      <c r="B42" s="201">
        <v>1.0129999999999999</v>
      </c>
      <c r="C42" s="201">
        <v>1.0129999999999999</v>
      </c>
      <c r="D42" s="201">
        <v>1.014</v>
      </c>
      <c r="E42" s="201">
        <v>1.014</v>
      </c>
      <c r="F42" s="199">
        <v>718</v>
      </c>
    </row>
    <row r="43" spans="1:6" ht="22.8" customHeight="1">
      <c r="A43" s="1" t="s">
        <v>183</v>
      </c>
      <c r="B43" s="201">
        <v>1.0129999999999999</v>
      </c>
      <c r="C43" s="201">
        <v>1.0129999999999999</v>
      </c>
      <c r="D43" s="201">
        <v>1.014</v>
      </c>
      <c r="E43" s="201">
        <v>1.014</v>
      </c>
      <c r="F43" s="199">
        <v>719</v>
      </c>
    </row>
    <row r="44" spans="1:6" ht="22.8" customHeight="1">
      <c r="A44" s="1" t="s">
        <v>184</v>
      </c>
      <c r="B44" s="201">
        <v>1.004</v>
      </c>
      <c r="C44" s="201">
        <v>1.004</v>
      </c>
      <c r="D44" s="201">
        <v>1.004</v>
      </c>
      <c r="E44" s="201">
        <v>1.004</v>
      </c>
      <c r="F44" s="199">
        <v>800</v>
      </c>
    </row>
    <row r="45" spans="1:6" ht="22.8" customHeight="1">
      <c r="A45" s="1" t="s">
        <v>185</v>
      </c>
      <c r="B45" s="201">
        <v>1.0089999999999999</v>
      </c>
      <c r="C45" s="201">
        <v>1.01</v>
      </c>
      <c r="D45" s="201">
        <v>1.0089999999999999</v>
      </c>
      <c r="E45" s="201">
        <v>1.008</v>
      </c>
      <c r="F45" s="199">
        <v>801</v>
      </c>
    </row>
    <row r="46" spans="1:6" ht="22.8" customHeight="1">
      <c r="A46" s="1" t="s">
        <v>186</v>
      </c>
      <c r="B46" s="201">
        <v>1.014</v>
      </c>
      <c r="C46" s="201">
        <v>1.0149999999999999</v>
      </c>
      <c r="D46" s="201">
        <v>1.0149999999999999</v>
      </c>
      <c r="E46" s="201">
        <v>1.012</v>
      </c>
      <c r="F46" s="199">
        <v>802</v>
      </c>
    </row>
    <row r="47" spans="1:6" ht="22.8" customHeight="1">
      <c r="A47" s="1" t="s">
        <v>187</v>
      </c>
      <c r="B47" s="201">
        <v>1.0569999999999999</v>
      </c>
      <c r="C47" s="201">
        <v>1.0529999999999999</v>
      </c>
      <c r="D47" s="201">
        <v>1.052</v>
      </c>
      <c r="E47" s="201">
        <v>1.0429999999999999</v>
      </c>
      <c r="F47" s="199">
        <v>803</v>
      </c>
    </row>
    <row r="48" spans="1:6" ht="22.8" customHeight="1">
      <c r="A48" s="1" t="s">
        <v>188</v>
      </c>
      <c r="B48" s="201">
        <v>1.0409999999999999</v>
      </c>
      <c r="C48" s="201">
        <v>1.0369999999999999</v>
      </c>
      <c r="D48" s="201">
        <v>1.0369999999999999</v>
      </c>
      <c r="E48" s="201">
        <v>1.032</v>
      </c>
      <c r="F48" s="199">
        <v>817</v>
      </c>
    </row>
    <row r="49" spans="1:6" ht="22.8" customHeight="1">
      <c r="A49" s="1" t="s">
        <v>189</v>
      </c>
      <c r="B49" s="201">
        <v>1.0389999999999999</v>
      </c>
      <c r="C49" s="201">
        <v>1.036</v>
      </c>
      <c r="D49" s="201">
        <v>1.036</v>
      </c>
      <c r="E49" s="201">
        <v>1.032</v>
      </c>
      <c r="F49" s="199">
        <v>837</v>
      </c>
    </row>
    <row r="50" spans="1:6" ht="22.8" customHeight="1">
      <c r="A50" s="1" t="s">
        <v>191</v>
      </c>
      <c r="B50" s="201">
        <v>1.01</v>
      </c>
      <c r="C50" s="201">
        <v>1.01</v>
      </c>
      <c r="D50" s="201">
        <v>1.01</v>
      </c>
      <c r="E50" s="201">
        <v>1.008</v>
      </c>
      <c r="F50" s="199">
        <v>804</v>
      </c>
    </row>
    <row r="51" spans="1:6" ht="22.8" customHeight="1">
      <c r="A51" s="1" t="s">
        <v>192</v>
      </c>
      <c r="B51" s="201">
        <v>1.0109999999999999</v>
      </c>
      <c r="C51" s="201">
        <v>1.01</v>
      </c>
      <c r="D51" s="201">
        <v>1.0109999999999999</v>
      </c>
      <c r="E51" s="201">
        <v>1.0089999999999999</v>
      </c>
      <c r="F51" s="199">
        <v>805</v>
      </c>
    </row>
    <row r="52" spans="1:6" ht="22.8" customHeight="1">
      <c r="A52" s="1" t="s">
        <v>193</v>
      </c>
      <c r="B52" s="201">
        <v>1.006</v>
      </c>
      <c r="C52" s="201">
        <v>1.0069999999999999</v>
      </c>
      <c r="D52" s="201">
        <v>1.008</v>
      </c>
      <c r="E52" s="201">
        <v>1.0049999999999999</v>
      </c>
      <c r="F52" s="199">
        <v>806</v>
      </c>
    </row>
    <row r="53" spans="1:6" ht="22.8" customHeight="1">
      <c r="A53" s="1" t="s">
        <v>194</v>
      </c>
      <c r="B53" s="201">
        <v>1.0089999999999999</v>
      </c>
      <c r="C53" s="201">
        <v>1.0109999999999999</v>
      </c>
      <c r="D53" s="201">
        <v>1.012</v>
      </c>
      <c r="E53" s="201">
        <v>1.0069999999999999</v>
      </c>
      <c r="F53" s="199">
        <v>807</v>
      </c>
    </row>
    <row r="54" spans="1:6" ht="22.8" customHeight="1">
      <c r="A54" s="1" t="s">
        <v>195</v>
      </c>
      <c r="B54" s="201">
        <v>1.0089999999999999</v>
      </c>
      <c r="C54" s="201">
        <v>1.0089999999999999</v>
      </c>
      <c r="D54" s="201">
        <v>1.0089999999999999</v>
      </c>
      <c r="E54" s="201">
        <v>1.008</v>
      </c>
      <c r="F54" s="199">
        <v>808</v>
      </c>
    </row>
    <row r="55" spans="1:6" ht="22.8" customHeight="1">
      <c r="A55" s="1" t="s">
        <v>196</v>
      </c>
      <c r="B55" s="201">
        <v>1.0069999999999999</v>
      </c>
      <c r="C55" s="201">
        <v>1.0069999999999999</v>
      </c>
      <c r="D55" s="201">
        <v>1.0069999999999999</v>
      </c>
      <c r="E55" s="201">
        <v>1.006</v>
      </c>
      <c r="F55" s="199">
        <v>809</v>
      </c>
    </row>
    <row r="56" spans="1:6" ht="22.8" customHeight="1">
      <c r="A56" s="1" t="s">
        <v>197</v>
      </c>
      <c r="B56" s="201">
        <v>1.002</v>
      </c>
      <c r="C56" s="201">
        <v>1.002</v>
      </c>
      <c r="D56" s="201">
        <v>1.002</v>
      </c>
      <c r="E56" s="201">
        <v>1.002</v>
      </c>
      <c r="F56" s="199">
        <v>810</v>
      </c>
    </row>
    <row r="57" spans="1:6" ht="22.8" customHeight="1">
      <c r="A57" s="1" t="s">
        <v>198</v>
      </c>
      <c r="B57" s="201">
        <v>1.0129999999999999</v>
      </c>
      <c r="C57" s="201">
        <v>1.0189999999999999</v>
      </c>
      <c r="D57" s="201">
        <v>1.0189999999999999</v>
      </c>
      <c r="E57" s="201">
        <v>1.0169999999999999</v>
      </c>
      <c r="F57" s="199">
        <v>811</v>
      </c>
    </row>
    <row r="58" spans="1:6" ht="22.8" customHeight="1">
      <c r="A58" s="1" t="s">
        <v>199</v>
      </c>
      <c r="B58" s="201">
        <v>1.0169999999999999</v>
      </c>
      <c r="C58" s="201">
        <v>1.032</v>
      </c>
      <c r="D58" s="201">
        <v>1.008</v>
      </c>
      <c r="E58" s="201">
        <v>1.0049999999999999</v>
      </c>
      <c r="F58" s="199">
        <v>812</v>
      </c>
    </row>
    <row r="59" spans="1:6" ht="22.8" customHeight="1">
      <c r="A59" s="1" t="s">
        <v>200</v>
      </c>
      <c r="B59" s="201">
        <v>1.008</v>
      </c>
      <c r="C59" s="201">
        <v>1.012</v>
      </c>
      <c r="D59" s="201">
        <v>1.0149999999999999</v>
      </c>
      <c r="E59" s="201">
        <v>1.016</v>
      </c>
      <c r="F59" s="199">
        <v>813</v>
      </c>
    </row>
    <row r="60" spans="1:6" ht="22.8" customHeight="1">
      <c r="A60" s="1" t="s">
        <v>201</v>
      </c>
      <c r="B60" s="201">
        <v>1.0229999999999999</v>
      </c>
      <c r="C60" s="201">
        <v>1.0289999999999999</v>
      </c>
      <c r="D60" s="201">
        <v>1.036</v>
      </c>
      <c r="E60" s="201">
        <v>1.0209999999999999</v>
      </c>
      <c r="F60" s="199">
        <v>814</v>
      </c>
    </row>
    <row r="61" spans="1:6" ht="22.8" customHeight="1">
      <c r="A61" s="1" t="s">
        <v>202</v>
      </c>
      <c r="B61" s="201">
        <v>1.0069999999999999</v>
      </c>
      <c r="C61" s="201">
        <v>1.008</v>
      </c>
      <c r="D61" s="201">
        <v>1.0069999999999999</v>
      </c>
      <c r="E61" s="201">
        <v>1.006</v>
      </c>
      <c r="F61" s="199">
        <v>815</v>
      </c>
    </row>
    <row r="62" spans="1:6" ht="22.8" customHeight="1">
      <c r="A62" s="1" t="s">
        <v>203</v>
      </c>
      <c r="B62" s="201">
        <v>1.016</v>
      </c>
      <c r="C62" s="201">
        <v>1.016</v>
      </c>
      <c r="D62" s="201">
        <v>1.0149999999999999</v>
      </c>
      <c r="E62" s="201">
        <v>1.0149999999999999</v>
      </c>
      <c r="F62" s="199">
        <v>816</v>
      </c>
    </row>
    <row r="63" spans="1:6" ht="22.8" customHeight="1">
      <c r="A63" s="1" t="s">
        <v>204</v>
      </c>
      <c r="B63" s="201">
        <v>1.0069999999999999</v>
      </c>
      <c r="C63" s="201">
        <v>1.01</v>
      </c>
      <c r="D63" s="201">
        <v>1.0109999999999999</v>
      </c>
      <c r="E63" s="201">
        <v>1.0069999999999999</v>
      </c>
      <c r="F63" s="199">
        <v>818</v>
      </c>
    </row>
    <row r="64" spans="1:6" ht="22.8" customHeight="1">
      <c r="A64" s="1" t="s">
        <v>205</v>
      </c>
      <c r="B64" s="201">
        <v>0.999</v>
      </c>
      <c r="C64" s="201">
        <v>0.999</v>
      </c>
      <c r="D64" s="201">
        <v>0.999</v>
      </c>
      <c r="E64" s="201">
        <v>0.999</v>
      </c>
      <c r="F64" s="199">
        <v>819</v>
      </c>
    </row>
    <row r="65" spans="1:6" ht="22.8" customHeight="1">
      <c r="A65" s="1" t="s">
        <v>206</v>
      </c>
      <c r="B65" s="201">
        <v>0.999</v>
      </c>
      <c r="C65" s="201">
        <v>0.999</v>
      </c>
      <c r="D65" s="201">
        <v>0.999</v>
      </c>
      <c r="E65" s="201">
        <v>0.999</v>
      </c>
      <c r="F65" s="199">
        <v>7174</v>
      </c>
    </row>
    <row r="66" spans="1:6" ht="22.8" customHeight="1">
      <c r="A66" s="1" t="s">
        <v>207</v>
      </c>
      <c r="B66" s="201">
        <v>1</v>
      </c>
      <c r="C66" s="201">
        <v>1</v>
      </c>
      <c r="D66" s="201">
        <v>1</v>
      </c>
      <c r="E66" s="201">
        <v>0.998</v>
      </c>
      <c r="F66" s="199">
        <v>823</v>
      </c>
    </row>
    <row r="67" spans="1:6" ht="22.8" customHeight="1">
      <c r="A67" s="1" t="s">
        <v>208</v>
      </c>
      <c r="B67" s="201">
        <v>1.04</v>
      </c>
      <c r="C67" s="201">
        <v>1.0349999999999999</v>
      </c>
      <c r="D67" s="201">
        <v>1.054</v>
      </c>
      <c r="E67" s="201">
        <v>1.036</v>
      </c>
      <c r="F67" s="199">
        <v>824</v>
      </c>
    </row>
    <row r="68" spans="1:6" ht="22.8" customHeight="1">
      <c r="A68" s="1" t="s">
        <v>209</v>
      </c>
      <c r="B68" s="201">
        <v>1.0109999999999999</v>
      </c>
      <c r="C68" s="201">
        <v>1.01</v>
      </c>
      <c r="D68" s="201">
        <v>1.01</v>
      </c>
      <c r="E68" s="201">
        <v>1.01</v>
      </c>
      <c r="F68" s="199">
        <v>825</v>
      </c>
    </row>
    <row r="69" spans="1:6" ht="22.8" customHeight="1">
      <c r="A69" s="1" t="s">
        <v>210</v>
      </c>
      <c r="B69" s="201">
        <v>1.0049999999999999</v>
      </c>
      <c r="C69" s="201">
        <v>1.0049999999999999</v>
      </c>
      <c r="D69" s="201">
        <v>1.0049999999999999</v>
      </c>
      <c r="E69" s="201">
        <v>1.0049999999999999</v>
      </c>
      <c r="F69" s="199">
        <v>826</v>
      </c>
    </row>
    <row r="70" spans="1:6" ht="22.8" customHeight="1">
      <c r="A70" s="1" t="s">
        <v>211</v>
      </c>
      <c r="B70" s="201">
        <v>1.01</v>
      </c>
      <c r="C70" s="201">
        <v>1.0109999999999999</v>
      </c>
      <c r="D70" s="201">
        <v>1.0109999999999999</v>
      </c>
      <c r="E70" s="201">
        <v>1.01</v>
      </c>
      <c r="F70" s="199">
        <v>827</v>
      </c>
    </row>
    <row r="71" spans="1:6" ht="22.8" customHeight="1">
      <c r="A71" s="1" t="s">
        <v>212</v>
      </c>
      <c r="B71" s="201">
        <v>1.002</v>
      </c>
      <c r="C71" s="201">
        <v>1.002</v>
      </c>
      <c r="D71" s="201">
        <v>1.002</v>
      </c>
      <c r="E71" s="201">
        <v>1.002</v>
      </c>
      <c r="F71" s="199">
        <v>829</v>
      </c>
    </row>
    <row r="72" spans="1:6" ht="22.8" customHeight="1">
      <c r="A72" s="1" t="s">
        <v>213</v>
      </c>
      <c r="B72" s="201">
        <v>1.0029999999999999</v>
      </c>
      <c r="C72" s="201">
        <v>1.0029999999999999</v>
      </c>
      <c r="D72" s="201">
        <v>1.004</v>
      </c>
      <c r="E72" s="201">
        <v>1.0029999999999999</v>
      </c>
      <c r="F72" s="199">
        <v>820</v>
      </c>
    </row>
    <row r="73" spans="1:6" ht="22.8" customHeight="1">
      <c r="A73" s="1" t="s">
        <v>214</v>
      </c>
      <c r="B73" s="201">
        <v>1.0029999999999999</v>
      </c>
      <c r="C73" s="201">
        <v>1.0029999999999999</v>
      </c>
      <c r="D73" s="201">
        <v>1.0029999999999999</v>
      </c>
      <c r="E73" s="201">
        <v>1.0029999999999999</v>
      </c>
      <c r="F73" s="199">
        <v>830</v>
      </c>
    </row>
    <row r="74" spans="1:6" ht="22.8" customHeight="1">
      <c r="A74" s="1" t="s">
        <v>215</v>
      </c>
      <c r="B74" s="201">
        <v>1.0029999999999999</v>
      </c>
      <c r="C74" s="201">
        <v>1.0029999999999999</v>
      </c>
      <c r="D74" s="201">
        <v>1.0029999999999999</v>
      </c>
      <c r="E74" s="201">
        <v>1.0029999999999999</v>
      </c>
      <c r="F74" s="199">
        <v>854</v>
      </c>
    </row>
    <row r="75" spans="1:6" ht="22.8" customHeight="1">
      <c r="A75" s="1" t="s">
        <v>216</v>
      </c>
      <c r="B75" s="201">
        <v>0.998</v>
      </c>
      <c r="C75" s="201">
        <v>0.998</v>
      </c>
      <c r="D75" s="201">
        <v>0.998</v>
      </c>
      <c r="E75" s="201">
        <v>0.998</v>
      </c>
      <c r="F75" s="199">
        <v>835</v>
      </c>
    </row>
    <row r="76" spans="1:6" ht="22.8" customHeight="1">
      <c r="A76" s="1" t="s">
        <v>217</v>
      </c>
      <c r="B76" s="201">
        <v>1.01</v>
      </c>
      <c r="C76" s="201">
        <v>1.0089999999999999</v>
      </c>
      <c r="D76" s="201">
        <v>1.0089999999999999</v>
      </c>
      <c r="E76" s="201">
        <v>1.0069999999999999</v>
      </c>
      <c r="F76" s="199">
        <v>836</v>
      </c>
    </row>
    <row r="77" spans="1:6" ht="22.8" customHeight="1">
      <c r="A77" s="1" t="s">
        <v>218</v>
      </c>
      <c r="B77" s="201">
        <v>1.004</v>
      </c>
      <c r="C77" s="201">
        <v>1.0069999999999999</v>
      </c>
      <c r="D77" s="201">
        <v>1.012</v>
      </c>
      <c r="E77" s="201">
        <v>1.0089999999999999</v>
      </c>
      <c r="F77" s="199">
        <v>4033</v>
      </c>
    </row>
    <row r="78" spans="1:6" ht="22.8" customHeight="1">
      <c r="A78" s="1" t="s">
        <v>219</v>
      </c>
      <c r="B78" s="201">
        <v>1.0069999999999999</v>
      </c>
      <c r="C78" s="201">
        <v>1.0069999999999999</v>
      </c>
      <c r="D78" s="201">
        <v>1.0069999999999999</v>
      </c>
      <c r="E78" s="201">
        <v>1.018</v>
      </c>
      <c r="F78" s="199">
        <v>4548</v>
      </c>
    </row>
    <row r="79" spans="1:6" ht="22.8" customHeight="1">
      <c r="A79" s="1" t="s">
        <v>220</v>
      </c>
      <c r="B79" s="201">
        <v>1.038</v>
      </c>
      <c r="C79" s="201">
        <v>1.0580000000000001</v>
      </c>
      <c r="D79" s="201">
        <v>1.069</v>
      </c>
      <c r="E79" s="201">
        <v>1.0269999999999999</v>
      </c>
      <c r="F79" s="199">
        <v>839</v>
      </c>
    </row>
    <row r="80" spans="1:6" ht="22.8" customHeight="1">
      <c r="A80" s="1" t="s">
        <v>221</v>
      </c>
      <c r="B80" s="201">
        <v>1.038</v>
      </c>
      <c r="C80" s="201">
        <v>1.0580000000000001</v>
      </c>
      <c r="D80" s="201">
        <v>1.069</v>
      </c>
      <c r="E80" s="201">
        <v>1.0269999999999999</v>
      </c>
      <c r="F80" s="199">
        <v>505</v>
      </c>
    </row>
    <row r="81" spans="1:6" ht="22.8" customHeight="1">
      <c r="A81" s="1" t="s">
        <v>222</v>
      </c>
      <c r="B81" s="201">
        <v>1.0089999999999999</v>
      </c>
      <c r="C81" s="201">
        <v>1.0129999999999999</v>
      </c>
      <c r="D81" s="201">
        <v>1.016</v>
      </c>
      <c r="E81" s="201">
        <v>1.006</v>
      </c>
      <c r="F81" s="199">
        <v>840</v>
      </c>
    </row>
    <row r="82" spans="1:6" ht="22.8" customHeight="1">
      <c r="A82" s="1" t="s">
        <v>223</v>
      </c>
      <c r="B82" s="201">
        <v>0.998</v>
      </c>
      <c r="C82" s="201">
        <v>1.0009999999999999</v>
      </c>
      <c r="D82" s="201">
        <v>1.0009999999999999</v>
      </c>
      <c r="E82" s="201">
        <v>1.01</v>
      </c>
      <c r="F82" s="199">
        <v>7393</v>
      </c>
    </row>
    <row r="83" spans="1:6" ht="22.8" customHeight="1">
      <c r="A83" s="1" t="s">
        <v>224</v>
      </c>
      <c r="B83" s="201">
        <v>1.006</v>
      </c>
      <c r="C83" s="201">
        <v>1.006</v>
      </c>
      <c r="D83" s="201">
        <v>1.006</v>
      </c>
      <c r="E83" s="201">
        <v>1.0049999999999999</v>
      </c>
      <c r="F83" s="199">
        <v>7394</v>
      </c>
    </row>
    <row r="84" spans="1:6" ht="22.8" customHeight="1">
      <c r="A84" s="1" t="s">
        <v>225</v>
      </c>
      <c r="B84" s="201">
        <v>1.024</v>
      </c>
      <c r="C84" s="201">
        <v>0.997</v>
      </c>
      <c r="D84" s="201">
        <v>0.97799999999999998</v>
      </c>
      <c r="E84" s="201">
        <v>0.97899999999999998</v>
      </c>
      <c r="F84" s="199">
        <v>844</v>
      </c>
    </row>
    <row r="85" spans="1:6" ht="22.8" customHeight="1">
      <c r="A85" s="1" t="s">
        <v>226</v>
      </c>
      <c r="B85" s="201">
        <v>1.024</v>
      </c>
      <c r="C85" s="201">
        <v>0.997</v>
      </c>
      <c r="D85" s="201">
        <v>0.97799999999999998</v>
      </c>
      <c r="E85" s="201">
        <v>0.97899999999999998</v>
      </c>
      <c r="F85" s="199">
        <v>844</v>
      </c>
    </row>
    <row r="86" spans="1:6" ht="22.8" customHeight="1">
      <c r="A86" s="1" t="s">
        <v>227</v>
      </c>
      <c r="B86" s="201">
        <v>1.024</v>
      </c>
      <c r="C86" s="201">
        <v>0.997</v>
      </c>
      <c r="D86" s="201">
        <v>0.97799999999999998</v>
      </c>
      <c r="E86" s="201">
        <v>0.97899999999999998</v>
      </c>
      <c r="F86" s="199">
        <v>844</v>
      </c>
    </row>
    <row r="87" spans="1:6" ht="22.8" customHeight="1">
      <c r="A87" s="1" t="s">
        <v>228</v>
      </c>
      <c r="B87" s="201">
        <v>1.002</v>
      </c>
      <c r="C87" s="201">
        <v>1.002</v>
      </c>
      <c r="D87" s="201">
        <v>1.002</v>
      </c>
      <c r="E87" s="201">
        <v>1</v>
      </c>
      <c r="F87" s="199">
        <v>845</v>
      </c>
    </row>
    <row r="88" spans="1:6" ht="22.8" customHeight="1">
      <c r="A88" s="1" t="s">
        <v>229</v>
      </c>
      <c r="B88" s="201">
        <v>1.0409999999999999</v>
      </c>
      <c r="C88" s="201">
        <v>1.0389999999999999</v>
      </c>
      <c r="D88" s="201">
        <v>1.085</v>
      </c>
      <c r="E88" s="201">
        <v>1.034</v>
      </c>
      <c r="F88" s="199">
        <v>846</v>
      </c>
    </row>
    <row r="89" spans="1:6" ht="22.8" customHeight="1">
      <c r="A89" s="1" t="s">
        <v>230</v>
      </c>
      <c r="B89" s="201">
        <v>1.04</v>
      </c>
      <c r="C89" s="201">
        <v>1.034</v>
      </c>
      <c r="D89" s="201">
        <v>1.0249999999999999</v>
      </c>
      <c r="E89" s="201">
        <v>1.0309999999999999</v>
      </c>
      <c r="F89" s="199">
        <v>847</v>
      </c>
    </row>
    <row r="90" spans="1:6" ht="22.8" customHeight="1">
      <c r="A90" s="1" t="s">
        <v>231</v>
      </c>
      <c r="B90" s="201">
        <v>1.0069999999999999</v>
      </c>
      <c r="C90" s="201">
        <v>1.01</v>
      </c>
      <c r="D90" s="201">
        <v>1.014</v>
      </c>
      <c r="E90" s="201">
        <v>1.0109999999999999</v>
      </c>
      <c r="F90" s="199">
        <v>849</v>
      </c>
    </row>
    <row r="91" spans="1:6" ht="22.8" customHeight="1">
      <c r="A91" s="1" t="s">
        <v>232</v>
      </c>
      <c r="B91" s="201">
        <v>1</v>
      </c>
      <c r="C91" s="201">
        <v>1</v>
      </c>
      <c r="D91" s="201">
        <v>1</v>
      </c>
      <c r="E91" s="201">
        <v>1</v>
      </c>
      <c r="F91" s="199">
        <v>851</v>
      </c>
    </row>
    <row r="92" spans="1:6" ht="22.8" customHeight="1">
      <c r="A92" s="1" t="s">
        <v>233</v>
      </c>
      <c r="B92" s="201">
        <v>0.999</v>
      </c>
      <c r="C92" s="201">
        <v>1.0009999999999999</v>
      </c>
      <c r="D92" s="201">
        <v>1.0069999999999999</v>
      </c>
      <c r="E92" s="201">
        <v>0.99399999999999999</v>
      </c>
      <c r="F92" s="199">
        <v>853</v>
      </c>
    </row>
    <row r="93" spans="1:6" ht="22.8" customHeight="1">
      <c r="A93" s="1" t="s">
        <v>234</v>
      </c>
      <c r="B93" s="201">
        <v>1.012</v>
      </c>
      <c r="C93" s="201">
        <v>1.0129999999999999</v>
      </c>
      <c r="D93" s="201">
        <v>1.0129999999999999</v>
      </c>
      <c r="E93" s="201">
        <v>1.0109999999999999</v>
      </c>
      <c r="F93" s="199">
        <v>855</v>
      </c>
    </row>
    <row r="94" spans="1:6" ht="22.8" customHeight="1">
      <c r="A94" s="1" t="s">
        <v>235</v>
      </c>
      <c r="B94" s="201">
        <v>1.018</v>
      </c>
      <c r="C94" s="201">
        <v>1.0169999999999999</v>
      </c>
      <c r="D94" s="201">
        <v>1.02</v>
      </c>
      <c r="E94" s="201">
        <v>1.0149999999999999</v>
      </c>
      <c r="F94" s="199">
        <v>856</v>
      </c>
    </row>
    <row r="95" spans="1:6" ht="22.8" customHeight="1">
      <c r="A95" s="1" t="s">
        <v>236</v>
      </c>
      <c r="B95" s="201">
        <v>1.0429999999999999</v>
      </c>
      <c r="C95" s="201">
        <v>1.0369999999999999</v>
      </c>
      <c r="D95" s="201">
        <v>1.044</v>
      </c>
      <c r="E95" s="201">
        <v>1.0389999999999999</v>
      </c>
      <c r="F95" s="199">
        <v>857</v>
      </c>
    </row>
    <row r="96" spans="1:6" ht="22.8" customHeight="1">
      <c r="A96" s="1" t="s">
        <v>237</v>
      </c>
      <c r="B96" s="201">
        <v>1.0129999999999999</v>
      </c>
      <c r="C96" s="201">
        <v>1.014</v>
      </c>
      <c r="D96" s="201">
        <v>1.0189999999999999</v>
      </c>
      <c r="E96" s="201">
        <v>1.0089999999999999</v>
      </c>
      <c r="F96" s="199">
        <v>858</v>
      </c>
    </row>
    <row r="97" spans="1:6" ht="22.8" customHeight="1">
      <c r="A97" s="1" t="s">
        <v>238</v>
      </c>
      <c r="B97" s="201">
        <v>1.012</v>
      </c>
      <c r="C97" s="201">
        <v>1.016</v>
      </c>
      <c r="D97" s="201">
        <v>1.0169999999999999</v>
      </c>
      <c r="E97" s="201">
        <v>1.012</v>
      </c>
      <c r="F97" s="199">
        <v>859</v>
      </c>
    </row>
    <row r="98" spans="1:6" ht="22.8" customHeight="1">
      <c r="A98" s="1" t="s">
        <v>239</v>
      </c>
      <c r="B98" s="201">
        <v>0.99399999999999999</v>
      </c>
      <c r="C98" s="201">
        <v>0.99299999999999999</v>
      </c>
      <c r="D98" s="201">
        <v>0.99299999999999999</v>
      </c>
      <c r="E98" s="201">
        <v>0.99299999999999999</v>
      </c>
      <c r="F98" s="199">
        <v>860</v>
      </c>
    </row>
    <row r="99" spans="1:6" ht="22.8" customHeight="1">
      <c r="A99" s="1" t="s">
        <v>240</v>
      </c>
      <c r="B99" s="201">
        <v>1.026</v>
      </c>
      <c r="C99" s="201">
        <v>1.0269999999999999</v>
      </c>
      <c r="D99" s="201">
        <v>1.03</v>
      </c>
      <c r="E99" s="201">
        <v>1.022</v>
      </c>
      <c r="F99" s="199">
        <v>7303</v>
      </c>
    </row>
    <row r="100" spans="1:6" ht="22.8" customHeight="1">
      <c r="A100" s="1" t="s">
        <v>241</v>
      </c>
      <c r="B100" s="201">
        <v>1.0349999999999999</v>
      </c>
      <c r="C100" s="201">
        <v>1.0469999999999999</v>
      </c>
      <c r="D100" s="201">
        <v>1.0569999999999999</v>
      </c>
      <c r="E100" s="201">
        <v>1.0249999999999999</v>
      </c>
      <c r="F100" s="199">
        <v>863</v>
      </c>
    </row>
    <row r="101" spans="1:6" ht="22.8" customHeight="1">
      <c r="A101" s="1" t="s">
        <v>242</v>
      </c>
      <c r="B101" s="201">
        <v>1.02</v>
      </c>
      <c r="C101" s="201">
        <v>1.014</v>
      </c>
      <c r="D101" s="201">
        <v>1.008</v>
      </c>
      <c r="E101" s="201">
        <v>1.0189999999999999</v>
      </c>
      <c r="F101" s="199">
        <v>852</v>
      </c>
    </row>
    <row r="102" spans="1:6" ht="22.8" customHeight="1">
      <c r="A102" s="1" t="s">
        <v>243</v>
      </c>
      <c r="B102" s="201">
        <v>1.044</v>
      </c>
      <c r="C102" s="201">
        <v>1.0369999999999999</v>
      </c>
      <c r="D102" s="201">
        <v>1.0329999999999999</v>
      </c>
      <c r="E102" s="201">
        <v>1.034</v>
      </c>
      <c r="F102" s="199">
        <v>862</v>
      </c>
    </row>
    <row r="103" spans="1:6" ht="22.8" customHeight="1">
      <c r="A103" s="1" t="s">
        <v>244</v>
      </c>
      <c r="B103" s="201">
        <v>1.0469999999999999</v>
      </c>
      <c r="C103" s="201">
        <v>1.05</v>
      </c>
      <c r="D103" s="201">
        <v>1.06</v>
      </c>
      <c r="E103" s="201">
        <v>1.04</v>
      </c>
      <c r="F103" s="199">
        <v>864</v>
      </c>
    </row>
    <row r="104" spans="1:6" ht="22.8" customHeight="1">
      <c r="A104" s="1" t="s">
        <v>245</v>
      </c>
      <c r="B104" s="201">
        <v>1.0169999999999999</v>
      </c>
      <c r="C104" s="201">
        <v>1.0189999999999999</v>
      </c>
      <c r="D104" s="201">
        <v>1.0229999999999999</v>
      </c>
      <c r="E104" s="201">
        <v>1.0149999999999999</v>
      </c>
      <c r="F104" s="199">
        <v>865</v>
      </c>
    </row>
    <row r="105" spans="1:6" ht="22.8" customHeight="1">
      <c r="A105" s="1" t="s">
        <v>246</v>
      </c>
      <c r="B105" s="201">
        <v>1.0229999999999999</v>
      </c>
      <c r="C105" s="201">
        <v>1.0269999999999999</v>
      </c>
      <c r="D105" s="201">
        <v>1.0309999999999999</v>
      </c>
      <c r="E105" s="201">
        <v>1.0209999999999999</v>
      </c>
      <c r="F105" s="199">
        <v>866</v>
      </c>
    </row>
    <row r="106" spans="1:6" ht="22.8" customHeight="1">
      <c r="A106" s="1" t="s">
        <v>247</v>
      </c>
      <c r="B106" s="201">
        <v>1</v>
      </c>
      <c r="C106" s="201">
        <v>1</v>
      </c>
      <c r="D106" s="201">
        <v>1</v>
      </c>
      <c r="E106" s="201">
        <v>1</v>
      </c>
      <c r="F106" s="199">
        <v>861</v>
      </c>
    </row>
    <row r="107" spans="1:6" ht="22.8" customHeight="1">
      <c r="A107" s="1" t="s">
        <v>248</v>
      </c>
      <c r="B107" s="201">
        <v>1</v>
      </c>
      <c r="C107" s="201">
        <v>1</v>
      </c>
      <c r="D107" s="201">
        <v>1</v>
      </c>
      <c r="E107" s="201">
        <v>1</v>
      </c>
      <c r="F107" s="199">
        <v>861</v>
      </c>
    </row>
    <row r="108" spans="1:6" ht="22.8" customHeight="1">
      <c r="A108" s="1" t="s">
        <v>249</v>
      </c>
      <c r="B108" s="201">
        <v>1</v>
      </c>
      <c r="C108" s="201">
        <v>1</v>
      </c>
      <c r="D108" s="201">
        <v>1</v>
      </c>
      <c r="E108" s="201">
        <v>1</v>
      </c>
      <c r="F108" s="199">
        <v>861</v>
      </c>
    </row>
    <row r="109" spans="1:6" ht="22.8" customHeight="1">
      <c r="A109" s="1" t="s">
        <v>250</v>
      </c>
      <c r="B109" s="201">
        <v>1</v>
      </c>
      <c r="C109" s="201">
        <v>1</v>
      </c>
      <c r="D109" s="201">
        <v>1</v>
      </c>
      <c r="E109" s="201">
        <v>1</v>
      </c>
      <c r="F109" s="199">
        <v>861</v>
      </c>
    </row>
    <row r="110" spans="1:6" ht="22.8" customHeight="1">
      <c r="A110" s="1" t="s">
        <v>251</v>
      </c>
      <c r="B110" s="201">
        <v>1</v>
      </c>
      <c r="C110" s="201">
        <v>1</v>
      </c>
      <c r="D110" s="201">
        <v>1</v>
      </c>
      <c r="E110" s="201">
        <v>1</v>
      </c>
      <c r="F110" s="199">
        <v>861</v>
      </c>
    </row>
    <row r="111" spans="1:6" ht="22.8" customHeight="1">
      <c r="A111" s="1" t="s">
        <v>252</v>
      </c>
      <c r="B111" s="201">
        <v>1</v>
      </c>
      <c r="C111" s="201">
        <v>1</v>
      </c>
      <c r="D111" s="201">
        <v>1</v>
      </c>
      <c r="E111" s="201">
        <v>1</v>
      </c>
      <c r="F111" s="199">
        <v>861</v>
      </c>
    </row>
    <row r="112" spans="1:6" ht="22.8" customHeight="1">
      <c r="A112" s="1" t="s">
        <v>253</v>
      </c>
      <c r="B112" s="201">
        <v>0.998</v>
      </c>
      <c r="C112" s="201">
        <v>0.998</v>
      </c>
      <c r="D112" s="201">
        <v>0.998</v>
      </c>
      <c r="E112" s="201">
        <v>0.998</v>
      </c>
      <c r="F112" s="199">
        <v>7096</v>
      </c>
    </row>
    <row r="113" spans="1:6" ht="22.8" customHeight="1">
      <c r="A113" s="1" t="s">
        <v>255</v>
      </c>
      <c r="B113" s="201">
        <v>1</v>
      </c>
      <c r="C113" s="201">
        <v>1</v>
      </c>
      <c r="D113" s="201">
        <v>1</v>
      </c>
      <c r="E113" s="201">
        <v>1</v>
      </c>
      <c r="F113" s="199">
        <v>7098</v>
      </c>
    </row>
    <row r="114" spans="1:6" ht="22.8" customHeight="1">
      <c r="A114" s="1" t="s">
        <v>256</v>
      </c>
      <c r="B114" s="201">
        <v>1</v>
      </c>
      <c r="C114" s="201">
        <v>1</v>
      </c>
      <c r="D114" s="201">
        <v>1</v>
      </c>
      <c r="E114" s="201">
        <v>1</v>
      </c>
      <c r="F114" s="199">
        <v>7097</v>
      </c>
    </row>
    <row r="115" spans="1:6" ht="22.8" customHeight="1">
      <c r="A115" s="1" t="s">
        <v>257</v>
      </c>
      <c r="B115" s="201">
        <v>1.0049999999999999</v>
      </c>
      <c r="C115" s="201">
        <v>1.0049999999999999</v>
      </c>
      <c r="D115" s="201">
        <v>1.0049999999999999</v>
      </c>
      <c r="E115" s="201">
        <v>1.0049999999999999</v>
      </c>
      <c r="F115" s="199">
        <v>833</v>
      </c>
    </row>
    <row r="116" spans="1:6" ht="22.8" customHeight="1">
      <c r="A116" s="1" t="s">
        <v>258</v>
      </c>
      <c r="B116" s="201">
        <v>1.0329999999999999</v>
      </c>
      <c r="C116" s="201">
        <v>1.0229999999999999</v>
      </c>
      <c r="D116" s="201">
        <v>1.0169999999999999</v>
      </c>
      <c r="E116" s="201">
        <v>1.0269999999999999</v>
      </c>
      <c r="F116" s="199">
        <v>867</v>
      </c>
    </row>
    <row r="117" spans="1:6" ht="22.8" customHeight="1">
      <c r="A117" s="1" t="s">
        <v>259</v>
      </c>
      <c r="B117" s="201">
        <v>1.01</v>
      </c>
      <c r="C117" s="201">
        <v>1.008</v>
      </c>
      <c r="D117" s="201">
        <v>1.0089999999999999</v>
      </c>
      <c r="E117" s="201">
        <v>1.006</v>
      </c>
      <c r="F117" s="199">
        <v>868</v>
      </c>
    </row>
    <row r="118" spans="1:6" ht="22.8" customHeight="1">
      <c r="A118" s="1" t="s">
        <v>260</v>
      </c>
      <c r="B118" s="201">
        <v>1.014</v>
      </c>
      <c r="C118" s="201">
        <v>1.012</v>
      </c>
      <c r="D118" s="201">
        <v>1.0149999999999999</v>
      </c>
      <c r="E118" s="201">
        <v>1.008</v>
      </c>
      <c r="F118" s="199">
        <v>7484</v>
      </c>
    </row>
    <row r="119" spans="1:6" ht="22.8" customHeight="1">
      <c r="A119" s="1" t="s">
        <v>261</v>
      </c>
      <c r="B119" s="201">
        <v>1.036</v>
      </c>
      <c r="C119" s="201">
        <v>1.02</v>
      </c>
      <c r="D119" s="201">
        <v>1.0109999999999999</v>
      </c>
      <c r="E119" s="201">
        <v>1.028</v>
      </c>
      <c r="F119" s="199">
        <v>870</v>
      </c>
    </row>
    <row r="120" spans="1:6" ht="22.8" customHeight="1">
      <c r="A120" s="1" t="s">
        <v>262</v>
      </c>
      <c r="B120" s="201">
        <v>1.0109999999999999</v>
      </c>
      <c r="C120" s="201">
        <v>1.0109999999999999</v>
      </c>
      <c r="D120" s="201">
        <v>1.0109999999999999</v>
      </c>
      <c r="E120" s="201">
        <v>1.0109999999999999</v>
      </c>
      <c r="F120" s="199">
        <v>872</v>
      </c>
    </row>
    <row r="121" spans="1:6" ht="22.8" customHeight="1">
      <c r="A121" s="1" t="s">
        <v>263</v>
      </c>
      <c r="B121" s="201">
        <v>1.04</v>
      </c>
      <c r="C121" s="201">
        <v>1.042</v>
      </c>
      <c r="D121" s="201">
        <v>1.0389999999999999</v>
      </c>
      <c r="E121" s="201">
        <v>1.0369999999999999</v>
      </c>
      <c r="F121" s="199">
        <v>873</v>
      </c>
    </row>
    <row r="122" spans="1:6" ht="22.8" customHeight="1">
      <c r="A122" s="1" t="s">
        <v>264</v>
      </c>
      <c r="B122" s="201">
        <v>1.008</v>
      </c>
      <c r="C122" s="201">
        <v>1.0069999999999999</v>
      </c>
      <c r="D122" s="201">
        <v>1.0069999999999999</v>
      </c>
      <c r="E122" s="201">
        <v>1.0089999999999999</v>
      </c>
      <c r="F122" s="199">
        <v>874</v>
      </c>
    </row>
    <row r="123" spans="1:6" ht="22.8" customHeight="1">
      <c r="A123" s="1" t="s">
        <v>265</v>
      </c>
      <c r="B123" s="201">
        <v>1.03</v>
      </c>
      <c r="C123" s="201">
        <v>1.0269999999999999</v>
      </c>
      <c r="D123" s="201">
        <v>1.022</v>
      </c>
      <c r="E123" s="201">
        <v>1.0269999999999999</v>
      </c>
      <c r="F123" s="199">
        <v>875</v>
      </c>
    </row>
    <row r="124" spans="1:6" ht="22.8" customHeight="1">
      <c r="A124" s="1" t="s">
        <v>266</v>
      </c>
      <c r="B124" s="201">
        <v>1.0129999999999999</v>
      </c>
      <c r="C124" s="201">
        <v>1.0129999999999999</v>
      </c>
      <c r="D124" s="201">
        <v>1.014</v>
      </c>
      <c r="E124" s="201">
        <v>1.014</v>
      </c>
      <c r="F124" s="199">
        <v>705</v>
      </c>
    </row>
    <row r="125" spans="1:6" ht="22.8" customHeight="1">
      <c r="A125" s="1" t="s">
        <v>267</v>
      </c>
      <c r="B125" s="201">
        <v>1.0389999999999999</v>
      </c>
      <c r="C125" s="201">
        <v>1.0309999999999999</v>
      </c>
      <c r="D125" s="201">
        <v>1.0249999999999999</v>
      </c>
      <c r="E125" s="201">
        <v>1.036</v>
      </c>
      <c r="F125" s="199">
        <v>876</v>
      </c>
    </row>
    <row r="126" spans="1:6" ht="22.8" customHeight="1">
      <c r="A126" s="1" t="s">
        <v>268</v>
      </c>
      <c r="B126" s="201">
        <v>1.0149999999999999</v>
      </c>
      <c r="C126" s="201">
        <v>0.99199999999999999</v>
      </c>
      <c r="D126" s="201">
        <v>0.98899999999999999</v>
      </c>
      <c r="E126" s="201">
        <v>1.0129999999999999</v>
      </c>
      <c r="F126" s="199">
        <v>877</v>
      </c>
    </row>
    <row r="127" spans="1:6" ht="22.8" customHeight="1">
      <c r="A127" s="1" t="s">
        <v>269</v>
      </c>
      <c r="B127" s="201">
        <v>1.052</v>
      </c>
      <c r="C127" s="201">
        <v>1.0629999999999999</v>
      </c>
      <c r="D127" s="201">
        <v>1.0649999999999999</v>
      </c>
      <c r="E127" s="201">
        <v>1.048</v>
      </c>
      <c r="F127" s="199">
        <v>878</v>
      </c>
    </row>
    <row r="128" spans="1:6" ht="22.8" customHeight="1">
      <c r="A128" s="1" t="s">
        <v>270</v>
      </c>
      <c r="B128" s="201">
        <v>1.0229999999999999</v>
      </c>
      <c r="C128" s="201">
        <v>1.02</v>
      </c>
      <c r="D128" s="201">
        <v>1.02</v>
      </c>
      <c r="E128" s="201">
        <v>1.0189999999999999</v>
      </c>
      <c r="F128" s="199">
        <v>880</v>
      </c>
    </row>
    <row r="129" spans="1:6" ht="22.8" customHeight="1">
      <c r="A129" s="1" t="s">
        <v>271</v>
      </c>
      <c r="B129" s="201">
        <v>1.016</v>
      </c>
      <c r="C129" s="201">
        <v>1.0089999999999999</v>
      </c>
      <c r="D129" s="201">
        <v>1.022</v>
      </c>
      <c r="E129" s="201">
        <v>1.0189999999999999</v>
      </c>
      <c r="F129" s="199">
        <v>881</v>
      </c>
    </row>
    <row r="130" spans="1:6" ht="22.8" customHeight="1">
      <c r="A130" s="1" t="s">
        <v>272</v>
      </c>
      <c r="B130" s="201">
        <v>1.0209999999999999</v>
      </c>
      <c r="C130" s="201">
        <v>1.01</v>
      </c>
      <c r="D130" s="201">
        <v>1.0069999999999999</v>
      </c>
      <c r="E130" s="201">
        <v>1.0169999999999999</v>
      </c>
      <c r="F130" s="199">
        <v>882</v>
      </c>
    </row>
    <row r="131" spans="1:6" ht="22.8" customHeight="1">
      <c r="A131" s="1" t="s">
        <v>273</v>
      </c>
      <c r="B131" s="201">
        <v>0.999</v>
      </c>
      <c r="C131" s="201">
        <v>0.99199999999999999</v>
      </c>
      <c r="D131" s="201">
        <v>0.99</v>
      </c>
      <c r="E131" s="201">
        <v>0.999</v>
      </c>
      <c r="F131" s="199">
        <v>883</v>
      </c>
    </row>
    <row r="132" spans="1:6" ht="22.8" customHeight="1">
      <c r="A132" s="1" t="s">
        <v>274</v>
      </c>
      <c r="B132" s="201">
        <v>1.028</v>
      </c>
      <c r="C132" s="201">
        <v>1.008</v>
      </c>
      <c r="D132" s="201">
        <v>0.997</v>
      </c>
      <c r="E132" s="201">
        <v>1.0229999999999999</v>
      </c>
      <c r="F132" s="199">
        <v>884</v>
      </c>
    </row>
    <row r="133" spans="1:6" ht="22.8" customHeight="1">
      <c r="A133" s="1" t="s">
        <v>275</v>
      </c>
      <c r="B133" s="201">
        <v>1.028</v>
      </c>
      <c r="C133" s="201">
        <v>1.004</v>
      </c>
      <c r="D133" s="201">
        <v>0.99299999999999999</v>
      </c>
      <c r="E133" s="201">
        <v>1.022</v>
      </c>
      <c r="F133" s="199">
        <v>349</v>
      </c>
    </row>
    <row r="134" spans="1:6" ht="22.8" customHeight="1">
      <c r="A134" s="1" t="s">
        <v>276</v>
      </c>
      <c r="B134" s="201">
        <v>1.028</v>
      </c>
      <c r="C134" s="201">
        <v>1.0209999999999999</v>
      </c>
      <c r="D134" s="201">
        <v>1.026</v>
      </c>
      <c r="E134" s="201">
        <v>1.0209999999999999</v>
      </c>
      <c r="F134" s="199">
        <v>885</v>
      </c>
    </row>
    <row r="135" spans="1:6" ht="22.8" customHeight="1">
      <c r="A135" s="1" t="s">
        <v>277</v>
      </c>
      <c r="B135" s="201">
        <v>1.032</v>
      </c>
      <c r="C135" s="201">
        <v>1.03</v>
      </c>
      <c r="D135" s="201">
        <v>1.026</v>
      </c>
      <c r="E135" s="201">
        <v>1.03</v>
      </c>
      <c r="F135" s="199">
        <v>886</v>
      </c>
    </row>
    <row r="136" spans="1:6" ht="22.8" customHeight="1">
      <c r="A136" s="1" t="s">
        <v>278</v>
      </c>
      <c r="B136" s="201">
        <v>1.032</v>
      </c>
      <c r="C136" s="201">
        <v>1.032</v>
      </c>
      <c r="D136" s="201">
        <v>0.98599999999999999</v>
      </c>
      <c r="E136" s="201">
        <v>0.96599999999999997</v>
      </c>
      <c r="F136" s="199">
        <v>888</v>
      </c>
    </row>
    <row r="137" spans="1:6" ht="22.8" customHeight="1">
      <c r="A137" s="1" t="s">
        <v>279</v>
      </c>
      <c r="B137" s="201">
        <v>1.004</v>
      </c>
      <c r="C137" s="201">
        <v>0.98799999999999999</v>
      </c>
      <c r="D137" s="201">
        <v>0.97899999999999998</v>
      </c>
      <c r="E137" s="201">
        <v>1.004</v>
      </c>
      <c r="F137" s="199">
        <v>889</v>
      </c>
    </row>
    <row r="138" spans="1:6" ht="22.8" customHeight="1">
      <c r="A138" s="1" t="s">
        <v>280</v>
      </c>
      <c r="B138" s="201">
        <v>1.008</v>
      </c>
      <c r="C138" s="201">
        <v>0.99299999999999999</v>
      </c>
      <c r="D138" s="201">
        <v>0.98499999999999999</v>
      </c>
      <c r="E138" s="201">
        <v>1.004</v>
      </c>
      <c r="F138" s="199">
        <v>890</v>
      </c>
    </row>
    <row r="139" spans="1:6" ht="22.8" customHeight="1">
      <c r="A139" s="1" t="s">
        <v>283</v>
      </c>
      <c r="B139" s="201">
        <v>1.0069999999999999</v>
      </c>
      <c r="C139" s="201">
        <v>1.006</v>
      </c>
      <c r="D139" s="201">
        <v>1.006</v>
      </c>
      <c r="E139" s="201">
        <v>1.0069999999999999</v>
      </c>
      <c r="F139" s="199">
        <v>834</v>
      </c>
    </row>
    <row r="140" spans="1:6" ht="22.8" customHeight="1">
      <c r="A140" s="1" t="s">
        <v>284</v>
      </c>
      <c r="B140" s="201">
        <v>1.006</v>
      </c>
      <c r="C140" s="201">
        <v>1.008</v>
      </c>
      <c r="D140" s="201">
        <v>1.008</v>
      </c>
      <c r="E140" s="201">
        <v>1.008</v>
      </c>
      <c r="F140" s="199">
        <v>891</v>
      </c>
    </row>
    <row r="141" spans="1:6" ht="22.8" customHeight="1">
      <c r="A141" s="1" t="s">
        <v>285</v>
      </c>
      <c r="B141" s="201">
        <v>1.0069999999999999</v>
      </c>
      <c r="C141" s="201">
        <v>1.0069999999999999</v>
      </c>
      <c r="D141" s="201">
        <v>1.0049999999999999</v>
      </c>
      <c r="E141" s="201">
        <v>1.0049999999999999</v>
      </c>
      <c r="F141" s="199">
        <v>892</v>
      </c>
    </row>
    <row r="142" spans="1:6" ht="22.8" customHeight="1">
      <c r="A142" s="1" t="s">
        <v>286</v>
      </c>
      <c r="B142" s="201">
        <v>1.0049999999999999</v>
      </c>
      <c r="C142" s="201">
        <v>0.999</v>
      </c>
      <c r="D142" s="201">
        <v>0.99399999999999999</v>
      </c>
      <c r="E142" s="201">
        <v>1.0029999999999999</v>
      </c>
      <c r="F142" s="199">
        <v>893</v>
      </c>
    </row>
    <row r="143" spans="1:6" ht="22.8" customHeight="1">
      <c r="A143" s="1" t="s">
        <v>287</v>
      </c>
      <c r="B143" s="201">
        <v>1.01</v>
      </c>
      <c r="C143" s="201">
        <v>1.0069999999999999</v>
      </c>
      <c r="D143" s="201">
        <v>1.0069999999999999</v>
      </c>
      <c r="E143" s="201">
        <v>1.008</v>
      </c>
      <c r="F143" s="199">
        <v>894</v>
      </c>
    </row>
    <row r="144" spans="1:6" ht="22.8" customHeight="1">
      <c r="A144" s="1" t="s">
        <v>288</v>
      </c>
      <c r="B144" s="201">
        <v>1.056</v>
      </c>
      <c r="C144" s="201">
        <v>1.046</v>
      </c>
      <c r="D144" s="201">
        <v>1.0429999999999999</v>
      </c>
      <c r="E144" s="201">
        <v>1.0329999999999999</v>
      </c>
      <c r="F144" s="199">
        <v>895</v>
      </c>
    </row>
    <row r="145" spans="1:6" ht="22.8" customHeight="1">
      <c r="A145" s="1" t="s">
        <v>289</v>
      </c>
      <c r="B145" s="201">
        <v>1.0249999999999999</v>
      </c>
      <c r="C145" s="201">
        <v>1.016</v>
      </c>
      <c r="D145" s="201">
        <v>1.036</v>
      </c>
      <c r="E145" s="201">
        <v>1.0209999999999999</v>
      </c>
      <c r="F145" s="199">
        <v>896</v>
      </c>
    </row>
    <row r="146" spans="1:6" ht="22.8" customHeight="1">
      <c r="A146" s="1" t="s">
        <v>290</v>
      </c>
      <c r="B146" s="201">
        <v>1.002</v>
      </c>
      <c r="C146" s="201">
        <v>0.99099999999999999</v>
      </c>
      <c r="D146" s="201">
        <v>0.98599999999999999</v>
      </c>
      <c r="E146" s="201">
        <v>1</v>
      </c>
      <c r="F146" s="199">
        <v>720</v>
      </c>
    </row>
    <row r="147" spans="1:6" ht="22.8" customHeight="1">
      <c r="A147" s="1" t="s">
        <v>291</v>
      </c>
      <c r="B147" s="201">
        <v>1.0349999999999999</v>
      </c>
      <c r="C147" s="201">
        <v>1.0129999999999999</v>
      </c>
      <c r="D147" s="201">
        <v>1.0069999999999999</v>
      </c>
      <c r="E147" s="201">
        <v>1.0269999999999999</v>
      </c>
      <c r="F147" s="199">
        <v>848</v>
      </c>
    </row>
    <row r="148" spans="1:6" ht="22.8" customHeight="1">
      <c r="A148" s="1" t="s">
        <v>293</v>
      </c>
      <c r="B148" s="201">
        <v>1.0329999999999999</v>
      </c>
      <c r="C148" s="201">
        <v>1.0289999999999999</v>
      </c>
      <c r="D148" s="201">
        <v>1.0309999999999999</v>
      </c>
      <c r="E148" s="201">
        <v>1.03</v>
      </c>
      <c r="F148" s="199">
        <v>722</v>
      </c>
    </row>
    <row r="149" spans="1:6" ht="22.8" customHeight="1">
      <c r="A149" s="1" t="s">
        <v>294</v>
      </c>
      <c r="B149" s="201">
        <v>1.0049999999999999</v>
      </c>
      <c r="C149" s="201">
        <v>1.004</v>
      </c>
      <c r="D149" s="201">
        <v>1.004</v>
      </c>
      <c r="E149" s="201">
        <v>1.004</v>
      </c>
      <c r="F149" s="199">
        <v>724</v>
      </c>
    </row>
    <row r="150" spans="1:6" ht="22.8" customHeight="1">
      <c r="A150" s="1" t="s">
        <v>295</v>
      </c>
      <c r="B150" s="201">
        <v>1.0309999999999999</v>
      </c>
      <c r="C150" s="201">
        <v>1.0289999999999999</v>
      </c>
      <c r="D150" s="201">
        <v>1.03</v>
      </c>
      <c r="E150" s="201">
        <v>1.0229999999999999</v>
      </c>
      <c r="F150" s="199">
        <v>725</v>
      </c>
    </row>
    <row r="151" spans="1:6" ht="22.8" customHeight="1">
      <c r="A151" s="1" t="s">
        <v>296</v>
      </c>
      <c r="B151" s="201">
        <v>1.014</v>
      </c>
      <c r="C151" s="201">
        <v>0.98899999999999999</v>
      </c>
      <c r="D151" s="201">
        <v>0.97399999999999998</v>
      </c>
      <c r="E151" s="201">
        <v>1.012</v>
      </c>
      <c r="F151" s="199">
        <v>726</v>
      </c>
    </row>
    <row r="152" spans="1:6" ht="22.8" customHeight="1">
      <c r="A152" s="1" t="s">
        <v>297</v>
      </c>
      <c r="B152" s="201">
        <v>1.0309999999999999</v>
      </c>
      <c r="C152" s="201">
        <v>1.0049999999999999</v>
      </c>
      <c r="D152" s="201">
        <v>0.99299999999999999</v>
      </c>
      <c r="E152" s="201">
        <v>1.0289999999999999</v>
      </c>
      <c r="F152" s="199">
        <v>727</v>
      </c>
    </row>
    <row r="153" spans="1:6" ht="22.8" customHeight="1">
      <c r="A153" s="1" t="s">
        <v>298</v>
      </c>
      <c r="B153" s="201">
        <v>1.032</v>
      </c>
      <c r="C153" s="201">
        <v>1.0129999999999999</v>
      </c>
      <c r="D153" s="201">
        <v>1.0089999999999999</v>
      </c>
      <c r="E153" s="201">
        <v>1.0249999999999999</v>
      </c>
      <c r="F153" s="199">
        <v>831</v>
      </c>
    </row>
    <row r="154" spans="1:6" ht="22.8" customHeight="1">
      <c r="A154" s="1" t="s">
        <v>299</v>
      </c>
      <c r="B154" s="201">
        <v>1.054</v>
      </c>
      <c r="C154" s="201">
        <v>1.0549999999999999</v>
      </c>
      <c r="D154" s="201">
        <v>1.05</v>
      </c>
      <c r="E154" s="201">
        <v>1.0509999999999999</v>
      </c>
      <c r="F154" s="199">
        <v>832</v>
      </c>
    </row>
    <row r="155" spans="1:6" ht="22.8" customHeight="1">
      <c r="A155" s="1" t="s">
        <v>302</v>
      </c>
      <c r="B155" s="201">
        <v>1.0389999999999999</v>
      </c>
      <c r="C155" s="201">
        <v>1.0269999999999999</v>
      </c>
      <c r="D155" s="201">
        <v>1.0289999999999999</v>
      </c>
      <c r="E155" s="201">
        <v>1.0329999999999999</v>
      </c>
      <c r="F155" s="199" t="s">
        <v>300</v>
      </c>
    </row>
    <row r="156" spans="1:6" ht="22.8" customHeight="1">
      <c r="A156" s="1" t="s">
        <v>303</v>
      </c>
      <c r="B156" s="201">
        <v>1.0049999999999999</v>
      </c>
      <c r="C156" s="201">
        <v>1.0029999999999999</v>
      </c>
      <c r="D156" s="201">
        <v>1.002</v>
      </c>
      <c r="E156" s="201">
        <v>1.004</v>
      </c>
      <c r="F156" s="199">
        <v>850</v>
      </c>
    </row>
    <row r="157" spans="1:6" ht="22.8" customHeight="1">
      <c r="A157" s="1" t="s">
        <v>304</v>
      </c>
      <c r="B157" s="201">
        <v>1.004</v>
      </c>
      <c r="C157" s="201">
        <v>0.999</v>
      </c>
      <c r="D157" s="201">
        <v>0.996</v>
      </c>
      <c r="E157" s="201">
        <v>1.0029999999999999</v>
      </c>
      <c r="F157" s="199">
        <v>661</v>
      </c>
    </row>
    <row r="158" spans="1:6" ht="22.8" customHeight="1">
      <c r="A158" s="1" t="s">
        <v>305</v>
      </c>
      <c r="B158" s="201">
        <v>1.014</v>
      </c>
      <c r="C158" s="201">
        <v>1.014</v>
      </c>
      <c r="D158" s="201">
        <v>1.0129999999999999</v>
      </c>
      <c r="E158" s="201">
        <v>1.0129999999999999</v>
      </c>
      <c r="F158" s="199">
        <v>662</v>
      </c>
    </row>
    <row r="159" spans="1:6" ht="22.8" customHeight="1">
      <c r="A159" s="1" t="s">
        <v>306</v>
      </c>
      <c r="B159" s="201">
        <v>1.032</v>
      </c>
      <c r="C159" s="201">
        <v>1.0209999999999999</v>
      </c>
      <c r="D159" s="201">
        <v>1.0309999999999999</v>
      </c>
      <c r="E159" s="201">
        <v>1.0269999999999999</v>
      </c>
      <c r="F159" s="199">
        <v>452</v>
      </c>
    </row>
    <row r="160" spans="1:6" ht="22.8" customHeight="1">
      <c r="A160" s="1" t="s">
        <v>307</v>
      </c>
      <c r="B160" s="201">
        <v>1.0189999999999999</v>
      </c>
      <c r="C160" s="201">
        <v>1.0149999999999999</v>
      </c>
      <c r="D160" s="201">
        <v>1.0109999999999999</v>
      </c>
      <c r="E160" s="201">
        <v>1.018</v>
      </c>
      <c r="F160" s="199">
        <v>663</v>
      </c>
    </row>
    <row r="161" spans="1:6" ht="22.8" customHeight="1">
      <c r="A161" s="1" t="s">
        <v>310</v>
      </c>
      <c r="B161" s="201">
        <v>1.012</v>
      </c>
      <c r="C161" s="201">
        <v>1.0169999999999999</v>
      </c>
      <c r="D161" s="201">
        <v>1.0089999999999999</v>
      </c>
      <c r="E161" s="201">
        <v>1.0149999999999999</v>
      </c>
      <c r="F161" s="199" t="s">
        <v>308</v>
      </c>
    </row>
    <row r="162" spans="1:6" ht="22.8" customHeight="1">
      <c r="A162" s="1" t="s">
        <v>311</v>
      </c>
      <c r="B162" s="201">
        <v>0.996</v>
      </c>
      <c r="C162" s="201">
        <v>0.98599999999999999</v>
      </c>
      <c r="D162" s="201">
        <v>0.98399999999999999</v>
      </c>
      <c r="E162" s="201">
        <v>0.996</v>
      </c>
      <c r="F162" s="199">
        <v>458</v>
      </c>
    </row>
    <row r="163" spans="1:6" ht="22.8" customHeight="1">
      <c r="A163" s="1" t="s">
        <v>312</v>
      </c>
      <c r="B163" s="201">
        <v>1.024</v>
      </c>
      <c r="C163" s="201">
        <v>1.018</v>
      </c>
      <c r="D163" s="201">
        <v>1.0189999999999999</v>
      </c>
      <c r="E163" s="201">
        <v>1.02</v>
      </c>
      <c r="F163" s="199">
        <v>596</v>
      </c>
    </row>
    <row r="164" spans="1:6" ht="22.8" customHeight="1">
      <c r="A164" s="1" t="s">
        <v>313</v>
      </c>
      <c r="B164" s="201">
        <v>1.0289999999999999</v>
      </c>
      <c r="C164" s="201">
        <v>1.0189999999999999</v>
      </c>
      <c r="D164" s="201">
        <v>1.018</v>
      </c>
      <c r="E164" s="201">
        <v>1.02</v>
      </c>
      <c r="F164" s="199">
        <v>597</v>
      </c>
    </row>
    <row r="165" spans="1:6" ht="22.8" customHeight="1">
      <c r="A165" s="1" t="s">
        <v>314</v>
      </c>
      <c r="B165" s="201">
        <v>0.999</v>
      </c>
      <c r="C165" s="201">
        <v>0.996</v>
      </c>
      <c r="D165" s="201">
        <v>0.995</v>
      </c>
      <c r="E165" s="201">
        <v>0.999</v>
      </c>
      <c r="F165" s="199">
        <v>665</v>
      </c>
    </row>
    <row r="166" spans="1:6" ht="22.8" customHeight="1">
      <c r="A166" s="1" t="s">
        <v>315</v>
      </c>
      <c r="B166" s="201">
        <v>1.0429999999999999</v>
      </c>
      <c r="C166" s="201">
        <v>1.038</v>
      </c>
      <c r="D166" s="201">
        <v>1.0429999999999999</v>
      </c>
      <c r="E166" s="201">
        <v>1.038</v>
      </c>
      <c r="F166" s="199">
        <v>598</v>
      </c>
    </row>
    <row r="167" spans="1:6" ht="22.8" customHeight="1">
      <c r="A167" s="1" t="s">
        <v>316</v>
      </c>
      <c r="B167" s="201">
        <v>1.0229999999999999</v>
      </c>
      <c r="C167" s="201">
        <v>1.024</v>
      </c>
      <c r="D167" s="201">
        <v>1.0209999999999999</v>
      </c>
      <c r="E167" s="201">
        <v>1.022</v>
      </c>
      <c r="F167" s="199">
        <v>459</v>
      </c>
    </row>
    <row r="168" spans="1:6" ht="22.8" customHeight="1">
      <c r="A168" s="1" t="s">
        <v>317</v>
      </c>
      <c r="B168" s="201">
        <v>1.028</v>
      </c>
      <c r="C168" s="201">
        <v>1.012</v>
      </c>
      <c r="D168" s="201">
        <v>1.008</v>
      </c>
      <c r="E168" s="201">
        <v>1.0209999999999999</v>
      </c>
      <c r="F168" s="199">
        <v>599</v>
      </c>
    </row>
    <row r="169" spans="1:6" ht="22.8" customHeight="1">
      <c r="A169" s="1" t="s">
        <v>318</v>
      </c>
      <c r="B169" s="201">
        <v>1.038</v>
      </c>
      <c r="C169" s="201">
        <v>1.0389999999999999</v>
      </c>
      <c r="D169" s="201">
        <v>1.0369999999999999</v>
      </c>
      <c r="E169" s="201">
        <v>1.0349999999999999</v>
      </c>
      <c r="F169" s="199">
        <v>666</v>
      </c>
    </row>
    <row r="170" spans="1:6" ht="22.8" customHeight="1">
      <c r="A170" s="1" t="s">
        <v>319</v>
      </c>
      <c r="B170" s="201">
        <v>1.028</v>
      </c>
      <c r="C170" s="201">
        <v>1.0169999999999999</v>
      </c>
      <c r="D170" s="201">
        <v>1.0109999999999999</v>
      </c>
      <c r="E170" s="201">
        <v>1.0269999999999999</v>
      </c>
      <c r="F170" s="199">
        <v>460</v>
      </c>
    </row>
    <row r="171" spans="1:6" ht="22.8" customHeight="1">
      <c r="A171" s="1" t="s">
        <v>320</v>
      </c>
      <c r="B171" s="201">
        <v>0.998</v>
      </c>
      <c r="C171" s="201">
        <v>0.98299999999999998</v>
      </c>
      <c r="D171" s="201">
        <v>0.97799999999999998</v>
      </c>
      <c r="E171" s="201">
        <v>0.997</v>
      </c>
      <c r="F171" s="199">
        <v>650</v>
      </c>
    </row>
    <row r="172" spans="1:6" ht="22.8" customHeight="1">
      <c r="A172" s="1" t="s">
        <v>321</v>
      </c>
      <c r="B172" s="201">
        <v>1.0069999999999999</v>
      </c>
      <c r="C172" s="201">
        <v>0.997</v>
      </c>
      <c r="D172" s="201">
        <v>1</v>
      </c>
      <c r="E172" s="201">
        <v>1.01</v>
      </c>
      <c r="F172" s="199">
        <v>651</v>
      </c>
    </row>
    <row r="173" spans="1:6" ht="22.8" customHeight="1">
      <c r="A173" s="1" t="s">
        <v>322</v>
      </c>
      <c r="B173" s="201">
        <v>1.004</v>
      </c>
      <c r="C173" s="201">
        <v>0.997</v>
      </c>
      <c r="D173" s="201">
        <v>0.99399999999999999</v>
      </c>
      <c r="E173" s="201">
        <v>1.002</v>
      </c>
      <c r="F173" s="199">
        <v>652</v>
      </c>
    </row>
    <row r="174" spans="1:6" ht="22.8" customHeight="1">
      <c r="A174" s="1" t="s">
        <v>323</v>
      </c>
      <c r="B174" s="201">
        <v>1.02</v>
      </c>
      <c r="C174" s="201">
        <v>1.012</v>
      </c>
      <c r="D174" s="201">
        <v>1.03</v>
      </c>
      <c r="E174" s="201">
        <v>1.0229999999999999</v>
      </c>
      <c r="F174" s="199">
        <v>667</v>
      </c>
    </row>
    <row r="175" spans="1:6" ht="22.8" customHeight="1">
      <c r="A175" s="1" t="s">
        <v>324</v>
      </c>
      <c r="B175" s="201">
        <v>0.998</v>
      </c>
      <c r="C175" s="201">
        <v>0.99099999999999999</v>
      </c>
      <c r="D175" s="201">
        <v>0.98499999999999999</v>
      </c>
      <c r="E175" s="201">
        <v>0.996</v>
      </c>
      <c r="F175" s="199">
        <v>465</v>
      </c>
    </row>
    <row r="176" spans="1:6" ht="22.8" customHeight="1">
      <c r="A176" s="1" t="s">
        <v>325</v>
      </c>
      <c r="B176" s="201">
        <v>1.0249999999999999</v>
      </c>
      <c r="C176" s="201">
        <v>1.0069999999999999</v>
      </c>
      <c r="D176" s="201">
        <v>1.0069999999999999</v>
      </c>
      <c r="E176" s="201">
        <v>1.0209999999999999</v>
      </c>
      <c r="F176" s="199">
        <v>653</v>
      </c>
    </row>
    <row r="177" spans="1:6" ht="22.8" customHeight="1">
      <c r="A177" s="1" t="s">
        <v>326</v>
      </c>
      <c r="B177" s="201">
        <v>1.002</v>
      </c>
      <c r="C177" s="201">
        <v>1.0009999999999999</v>
      </c>
      <c r="D177" s="201">
        <v>1.002</v>
      </c>
      <c r="E177" s="201">
        <v>1.0009999999999999</v>
      </c>
      <c r="F177" s="199">
        <v>654</v>
      </c>
    </row>
    <row r="178" spans="1:6" ht="22.8" customHeight="1">
      <c r="A178" s="1" t="s">
        <v>327</v>
      </c>
      <c r="B178" s="201">
        <v>1.0029999999999999</v>
      </c>
      <c r="C178" s="201">
        <v>0.99099999999999999</v>
      </c>
      <c r="D178" s="201">
        <v>0.98799999999999999</v>
      </c>
      <c r="E178" s="201">
        <v>1.0009999999999999</v>
      </c>
      <c r="F178" s="199">
        <v>656</v>
      </c>
    </row>
    <row r="179" spans="1:6" ht="22.8" customHeight="1">
      <c r="A179" s="1" t="s">
        <v>328</v>
      </c>
      <c r="B179" s="201">
        <v>1.0169999999999999</v>
      </c>
      <c r="C179" s="201">
        <v>1.01</v>
      </c>
      <c r="D179" s="201">
        <v>1.0069999999999999</v>
      </c>
      <c r="E179" s="201">
        <v>1.0169999999999999</v>
      </c>
      <c r="F179" s="199">
        <v>664</v>
      </c>
    </row>
    <row r="180" spans="1:6" ht="22.8" customHeight="1">
      <c r="A180" s="1" t="s">
        <v>329</v>
      </c>
      <c r="B180" s="201">
        <v>1.026</v>
      </c>
      <c r="C180" s="201">
        <v>1.018</v>
      </c>
      <c r="D180" s="201">
        <v>1.016</v>
      </c>
      <c r="E180" s="201">
        <v>1.016</v>
      </c>
      <c r="F180" s="199">
        <v>524</v>
      </c>
    </row>
    <row r="181" spans="1:6" ht="22.8" customHeight="1">
      <c r="A181" s="1" t="s">
        <v>330</v>
      </c>
      <c r="B181" s="201">
        <v>1.0589999999999999</v>
      </c>
      <c r="C181" s="201">
        <v>1.056</v>
      </c>
      <c r="D181" s="201">
        <v>1.07</v>
      </c>
      <c r="E181" s="201">
        <v>1.0580000000000001</v>
      </c>
      <c r="F181" s="199">
        <v>675</v>
      </c>
    </row>
    <row r="182" spans="1:6" ht="22.8" customHeight="1">
      <c r="A182" s="1" t="s">
        <v>331</v>
      </c>
      <c r="B182" s="201">
        <v>1.012</v>
      </c>
      <c r="C182" s="201">
        <v>1.0109999999999999</v>
      </c>
      <c r="D182" s="201">
        <v>1.01</v>
      </c>
      <c r="E182" s="201">
        <v>1.01</v>
      </c>
      <c r="F182" s="199">
        <v>676</v>
      </c>
    </row>
    <row r="183" spans="1:6" ht="22.8" customHeight="1">
      <c r="A183" s="1" t="s">
        <v>332</v>
      </c>
      <c r="B183" s="201">
        <v>1.0029999999999999</v>
      </c>
      <c r="C183" s="201">
        <v>1.0029999999999999</v>
      </c>
      <c r="D183" s="201">
        <v>1.002</v>
      </c>
      <c r="E183" s="201">
        <v>1.004</v>
      </c>
      <c r="F183" s="199">
        <v>681</v>
      </c>
    </row>
    <row r="184" spans="1:6" ht="22.8" customHeight="1">
      <c r="A184" s="1" t="s">
        <v>333</v>
      </c>
      <c r="B184" s="201">
        <v>1.0229999999999999</v>
      </c>
      <c r="C184" s="201">
        <v>1.0129999999999999</v>
      </c>
      <c r="D184" s="201">
        <v>1.016</v>
      </c>
      <c r="E184" s="201">
        <v>1.018</v>
      </c>
      <c r="F184" s="199">
        <v>668</v>
      </c>
    </row>
    <row r="185" spans="1:6" ht="22.8" customHeight="1">
      <c r="A185" s="1" t="s">
        <v>334</v>
      </c>
      <c r="B185" s="201">
        <v>1.0369999999999999</v>
      </c>
      <c r="C185" s="201">
        <v>1.026</v>
      </c>
      <c r="D185" s="201">
        <v>1.0269999999999999</v>
      </c>
      <c r="E185" s="201">
        <v>1.0329999999999999</v>
      </c>
      <c r="F185" s="199">
        <v>670</v>
      </c>
    </row>
    <row r="186" spans="1:6" ht="22.8" customHeight="1">
      <c r="A186" s="1" t="s">
        <v>335</v>
      </c>
      <c r="B186" s="201">
        <v>1.01</v>
      </c>
      <c r="C186" s="201">
        <v>1.006</v>
      </c>
      <c r="D186" s="201">
        <v>1.004</v>
      </c>
      <c r="E186" s="201">
        <v>1.0089999999999999</v>
      </c>
      <c r="F186" s="199">
        <v>671</v>
      </c>
    </row>
    <row r="187" spans="1:6" ht="22.8" customHeight="1">
      <c r="A187" s="1" t="s">
        <v>336</v>
      </c>
      <c r="B187" s="201">
        <v>1.0189999999999999</v>
      </c>
      <c r="C187" s="201">
        <v>1.0209999999999999</v>
      </c>
      <c r="D187" s="201">
        <v>1.026</v>
      </c>
      <c r="E187" s="201">
        <v>1.0149999999999999</v>
      </c>
      <c r="F187" s="199">
        <v>677</v>
      </c>
    </row>
    <row r="188" spans="1:6" ht="22.8" customHeight="1">
      <c r="A188" s="1" t="s">
        <v>337</v>
      </c>
      <c r="B188" s="201">
        <v>1.0049999999999999</v>
      </c>
      <c r="C188" s="201">
        <v>1.004</v>
      </c>
      <c r="D188" s="201">
        <v>1.0029999999999999</v>
      </c>
      <c r="E188" s="201">
        <v>1.004</v>
      </c>
      <c r="F188" s="199">
        <v>678</v>
      </c>
    </row>
    <row r="189" spans="1:6" ht="22.8" customHeight="1">
      <c r="A189" s="1" t="s">
        <v>338</v>
      </c>
      <c r="B189" s="201">
        <v>1.018</v>
      </c>
      <c r="C189" s="201">
        <v>1.0129999999999999</v>
      </c>
      <c r="D189" s="201">
        <v>1.014</v>
      </c>
      <c r="E189" s="201">
        <v>1.0189999999999999</v>
      </c>
      <c r="F189" s="199">
        <v>679</v>
      </c>
    </row>
    <row r="190" spans="1:6" ht="22.8" customHeight="1">
      <c r="A190" s="1" t="s">
        <v>339</v>
      </c>
      <c r="B190" s="201">
        <v>1.004</v>
      </c>
      <c r="C190" s="201">
        <v>0.998</v>
      </c>
      <c r="D190" s="201">
        <v>0.996</v>
      </c>
      <c r="E190" s="201">
        <v>1.0009999999999999</v>
      </c>
      <c r="F190" s="199">
        <v>672</v>
      </c>
    </row>
    <row r="191" spans="1:6" ht="22.8" customHeight="1">
      <c r="A191" s="1" t="s">
        <v>340</v>
      </c>
      <c r="B191" s="201">
        <v>1.004</v>
      </c>
      <c r="C191" s="201">
        <v>0.996</v>
      </c>
      <c r="D191" s="201">
        <v>0.99399999999999999</v>
      </c>
      <c r="E191" s="201">
        <v>1.002</v>
      </c>
      <c r="F191" s="199">
        <v>680</v>
      </c>
    </row>
    <row r="192" spans="1:6" ht="22.8" customHeight="1">
      <c r="A192" s="1" t="s">
        <v>341</v>
      </c>
      <c r="B192" s="201">
        <v>1.004</v>
      </c>
      <c r="C192" s="201">
        <v>0.996</v>
      </c>
      <c r="D192" s="201">
        <v>0.99399999999999999</v>
      </c>
      <c r="E192" s="201">
        <v>1.002</v>
      </c>
      <c r="F192" s="199">
        <v>674</v>
      </c>
    </row>
    <row r="193" spans="1:6" ht="22.8" customHeight="1">
      <c r="A193" s="1" t="s">
        <v>342</v>
      </c>
      <c r="B193" s="201">
        <v>1.004</v>
      </c>
      <c r="C193" s="201">
        <v>0.996</v>
      </c>
      <c r="D193" s="201">
        <v>0.99399999999999999</v>
      </c>
      <c r="E193" s="201">
        <v>1.002</v>
      </c>
      <c r="F193" s="199">
        <v>682</v>
      </c>
    </row>
    <row r="194" spans="1:6" ht="22.8" customHeight="1">
      <c r="A194" s="1" t="s">
        <v>345</v>
      </c>
      <c r="B194" s="201">
        <v>1.004</v>
      </c>
      <c r="C194" s="201">
        <v>0.996</v>
      </c>
      <c r="D194" s="201">
        <v>0.99399999999999999</v>
      </c>
      <c r="E194" s="201">
        <v>1.002</v>
      </c>
      <c r="F194" s="199" t="s">
        <v>343</v>
      </c>
    </row>
    <row r="195" spans="1:6" ht="22.8" customHeight="1">
      <c r="A195" s="1" t="s">
        <v>346</v>
      </c>
      <c r="B195" s="201">
        <v>1.0089999999999999</v>
      </c>
      <c r="C195" s="201">
        <v>1.01</v>
      </c>
      <c r="D195" s="201">
        <v>1.012</v>
      </c>
      <c r="E195" s="201">
        <v>1.008</v>
      </c>
      <c r="F195" s="199">
        <v>683</v>
      </c>
    </row>
    <row r="196" spans="1:6" ht="22.8" customHeight="1">
      <c r="A196" s="1" t="s">
        <v>347</v>
      </c>
      <c r="B196" s="201">
        <v>1.002</v>
      </c>
      <c r="C196" s="201">
        <v>0.98799999999999999</v>
      </c>
      <c r="D196" s="201">
        <v>0.98099999999999998</v>
      </c>
      <c r="E196" s="201">
        <v>0.998</v>
      </c>
      <c r="F196" s="199">
        <v>684</v>
      </c>
    </row>
    <row r="197" spans="1:6" ht="22.8" customHeight="1">
      <c r="A197" s="1" t="s">
        <v>348</v>
      </c>
      <c r="B197" s="201">
        <v>0.999</v>
      </c>
      <c r="C197" s="201">
        <v>0.995</v>
      </c>
      <c r="D197" s="201">
        <v>0.99399999999999999</v>
      </c>
      <c r="E197" s="201">
        <v>0.998</v>
      </c>
      <c r="F197" s="199">
        <v>685</v>
      </c>
    </row>
    <row r="198" spans="1:6" ht="22.8" customHeight="1">
      <c r="A198" s="1" t="s">
        <v>349</v>
      </c>
      <c r="B198" s="201">
        <v>1.028</v>
      </c>
      <c r="C198" s="201">
        <v>1.0409999999999999</v>
      </c>
      <c r="D198" s="201">
        <v>1.046</v>
      </c>
      <c r="E198" s="201">
        <v>1.024</v>
      </c>
      <c r="F198" s="199">
        <v>686</v>
      </c>
    </row>
    <row r="199" spans="1:6" ht="22.8" customHeight="1">
      <c r="A199" s="1" t="s">
        <v>350</v>
      </c>
      <c r="B199" s="201">
        <v>1.0349999999999999</v>
      </c>
      <c r="C199" s="201">
        <v>1.0369999999999999</v>
      </c>
      <c r="D199" s="201">
        <v>1.04</v>
      </c>
      <c r="E199" s="201">
        <v>1.028</v>
      </c>
      <c r="F199" s="199">
        <v>687</v>
      </c>
    </row>
    <row r="200" spans="1:6" ht="22.8" customHeight="1">
      <c r="A200" s="1" t="s">
        <v>351</v>
      </c>
      <c r="B200" s="201">
        <v>1.0109999999999999</v>
      </c>
      <c r="C200" s="201">
        <v>0.97799999999999998</v>
      </c>
      <c r="D200" s="201">
        <v>0.95799999999999996</v>
      </c>
      <c r="E200" s="201">
        <v>1.006</v>
      </c>
      <c r="F200" s="199">
        <v>688</v>
      </c>
    </row>
    <row r="201" spans="1:6" ht="22.8" customHeight="1">
      <c r="A201" s="1" t="s">
        <v>352</v>
      </c>
      <c r="B201" s="201">
        <v>1.052</v>
      </c>
      <c r="C201" s="201">
        <v>1.0429999999999999</v>
      </c>
      <c r="D201" s="201">
        <v>1.048</v>
      </c>
      <c r="E201" s="201">
        <v>1.046</v>
      </c>
      <c r="F201" s="199">
        <v>525</v>
      </c>
    </row>
    <row r="202" spans="1:6" ht="22.8" customHeight="1">
      <c r="A202" s="1" t="s">
        <v>354</v>
      </c>
      <c r="B202" s="201">
        <v>0.97599999999999998</v>
      </c>
      <c r="C202" s="201">
        <v>0.97799999999999998</v>
      </c>
      <c r="D202" s="201">
        <v>0.97799999999999998</v>
      </c>
      <c r="E202" s="201">
        <v>0.97799999999999998</v>
      </c>
      <c r="F202" s="199">
        <v>689</v>
      </c>
    </row>
    <row r="203" spans="1:6" ht="22.8" customHeight="1">
      <c r="A203" s="1" t="s">
        <v>355</v>
      </c>
      <c r="B203" s="201">
        <v>1.0169999999999999</v>
      </c>
      <c r="C203" s="201">
        <v>1.01</v>
      </c>
      <c r="D203" s="201">
        <v>1.0069999999999999</v>
      </c>
      <c r="E203" s="201">
        <v>1.0169999999999999</v>
      </c>
      <c r="F203" s="199">
        <v>690</v>
      </c>
    </row>
    <row r="204" spans="1:6" ht="22.8" customHeight="1">
      <c r="A204" s="1" t="s">
        <v>356</v>
      </c>
      <c r="B204" s="201">
        <v>1.0089999999999999</v>
      </c>
      <c r="C204" s="201">
        <v>1.006</v>
      </c>
      <c r="D204" s="201">
        <v>1.0069999999999999</v>
      </c>
      <c r="E204" s="201">
        <v>1.0089999999999999</v>
      </c>
      <c r="F204" s="199">
        <v>691</v>
      </c>
    </row>
    <row r="205" spans="1:6" ht="22.8" customHeight="1">
      <c r="A205" s="1" t="s">
        <v>358</v>
      </c>
      <c r="B205" s="201">
        <v>1.0129999999999999</v>
      </c>
      <c r="C205" s="201">
        <v>1.0129999999999999</v>
      </c>
      <c r="D205" s="201">
        <v>1.014</v>
      </c>
      <c r="E205" s="201">
        <v>1.014</v>
      </c>
      <c r="F205" s="199">
        <v>729</v>
      </c>
    </row>
    <row r="206" spans="1:6" ht="22.8" customHeight="1">
      <c r="A206" s="1" t="s">
        <v>359</v>
      </c>
      <c r="B206" s="201">
        <v>1.0149999999999999</v>
      </c>
      <c r="C206" s="201">
        <v>1.016</v>
      </c>
      <c r="D206" s="201">
        <v>1.016</v>
      </c>
      <c r="E206" s="201">
        <v>1.012</v>
      </c>
      <c r="F206" s="199">
        <v>527</v>
      </c>
    </row>
    <row r="207" spans="1:6" ht="22.8" customHeight="1">
      <c r="A207" s="1" t="s">
        <v>360</v>
      </c>
      <c r="B207" s="201">
        <v>1.004</v>
      </c>
      <c r="C207" s="201">
        <v>0.98499999999999999</v>
      </c>
      <c r="D207" s="201">
        <v>0.95699999999999996</v>
      </c>
      <c r="E207" s="201">
        <v>0.99199999999999999</v>
      </c>
      <c r="F207" s="199">
        <v>692</v>
      </c>
    </row>
    <row r="208" spans="1:6" ht="22.8" customHeight="1">
      <c r="A208" s="1" t="s">
        <v>361</v>
      </c>
      <c r="B208" s="201">
        <v>1.0089999999999999</v>
      </c>
      <c r="C208" s="201">
        <v>0.98099999999999998</v>
      </c>
      <c r="D208" s="201">
        <v>1.018</v>
      </c>
      <c r="E208" s="201">
        <v>1.002</v>
      </c>
      <c r="F208" s="199">
        <v>528</v>
      </c>
    </row>
    <row r="209" spans="1:6" ht="22.8" customHeight="1">
      <c r="A209" s="1" t="s">
        <v>362</v>
      </c>
      <c r="B209" s="201">
        <v>1</v>
      </c>
      <c r="C209" s="201">
        <v>0.98899999999999999</v>
      </c>
      <c r="D209" s="201">
        <v>0.98599999999999999</v>
      </c>
      <c r="E209" s="201">
        <v>0.999</v>
      </c>
      <c r="F209" s="199">
        <v>693</v>
      </c>
    </row>
    <row r="210" spans="1:6" ht="22.8" customHeight="1">
      <c r="A210" s="1" t="s">
        <v>363</v>
      </c>
      <c r="B210" s="201">
        <v>1.0169999999999999</v>
      </c>
      <c r="C210" s="201">
        <v>0.997</v>
      </c>
      <c r="D210" s="201">
        <v>0.996</v>
      </c>
      <c r="E210" s="201">
        <v>1.0109999999999999</v>
      </c>
      <c r="F210" s="199">
        <v>529</v>
      </c>
    </row>
    <row r="211" spans="1:6" ht="22.8" customHeight="1">
      <c r="A211" s="1" t="s">
        <v>364</v>
      </c>
      <c r="B211" s="201">
        <v>1.016</v>
      </c>
      <c r="C211" s="201">
        <v>1.0109999999999999</v>
      </c>
      <c r="D211" s="201">
        <v>1.014</v>
      </c>
      <c r="E211" s="201">
        <v>1.0129999999999999</v>
      </c>
      <c r="F211" s="199">
        <v>694</v>
      </c>
    </row>
    <row r="212" spans="1:6" ht="22.8" customHeight="1">
      <c r="A212" s="1" t="s">
        <v>365</v>
      </c>
      <c r="B212" s="201">
        <v>1.0309999999999999</v>
      </c>
      <c r="C212" s="201">
        <v>1.0660000000000001</v>
      </c>
      <c r="D212" s="201">
        <v>1.0369999999999999</v>
      </c>
      <c r="E212" s="201">
        <v>1.0309999999999999</v>
      </c>
      <c r="F212" s="199">
        <v>585</v>
      </c>
    </row>
    <row r="213" spans="1:6" ht="22.8" customHeight="1">
      <c r="A213" s="1" t="s">
        <v>366</v>
      </c>
      <c r="B213" s="201">
        <v>1.0049999999999999</v>
      </c>
      <c r="C213" s="201">
        <v>0.99299999999999999</v>
      </c>
      <c r="D213" s="201">
        <v>0.98699999999999999</v>
      </c>
      <c r="E213" s="201">
        <v>1.0029999999999999</v>
      </c>
      <c r="F213" s="199">
        <v>695</v>
      </c>
    </row>
    <row r="214" spans="1:6" ht="22.8" customHeight="1">
      <c r="A214" s="1" t="s">
        <v>367</v>
      </c>
      <c r="B214" s="201">
        <v>0.997</v>
      </c>
      <c r="C214" s="201">
        <v>0.98499999999999999</v>
      </c>
      <c r="D214" s="201">
        <v>0.98299999999999998</v>
      </c>
      <c r="E214" s="201">
        <v>0.995</v>
      </c>
      <c r="F214" s="199">
        <v>696</v>
      </c>
    </row>
    <row r="215" spans="1:6" ht="22.8" customHeight="1">
      <c r="A215" s="1" t="s">
        <v>370</v>
      </c>
      <c r="B215" s="201">
        <v>1.0109999999999999</v>
      </c>
      <c r="C215" s="201">
        <v>1.012</v>
      </c>
      <c r="D215" s="201">
        <v>0.98</v>
      </c>
      <c r="E215" s="201">
        <v>1.006</v>
      </c>
      <c r="F215" s="199" t="s">
        <v>368</v>
      </c>
    </row>
    <row r="216" spans="1:6" ht="22.8" customHeight="1">
      <c r="A216" s="1" t="s">
        <v>371</v>
      </c>
      <c r="B216" s="201">
        <v>1.01</v>
      </c>
      <c r="C216" s="201">
        <v>1.008</v>
      </c>
      <c r="D216" s="201">
        <v>1.0069999999999999</v>
      </c>
      <c r="E216" s="201">
        <v>1.01</v>
      </c>
      <c r="F216" s="199">
        <v>595</v>
      </c>
    </row>
    <row r="217" spans="1:6" ht="22.8" customHeight="1">
      <c r="A217" s="1" t="s">
        <v>372</v>
      </c>
      <c r="B217" s="201">
        <v>1.002</v>
      </c>
      <c r="C217" s="201">
        <v>1.0029999999999999</v>
      </c>
      <c r="D217" s="201">
        <v>1.0009999999999999</v>
      </c>
      <c r="E217" s="201">
        <v>1.002</v>
      </c>
      <c r="F217" s="199">
        <v>655</v>
      </c>
    </row>
    <row r="218" spans="1:6" ht="22.8" customHeight="1">
      <c r="A218" s="1" t="s">
        <v>373</v>
      </c>
      <c r="B218" s="201">
        <v>1.014</v>
      </c>
      <c r="C218" s="201">
        <v>1.004</v>
      </c>
      <c r="D218" s="201">
        <v>1.004</v>
      </c>
      <c r="E218" s="201">
        <v>1.012</v>
      </c>
      <c r="F218" s="199">
        <v>657</v>
      </c>
    </row>
    <row r="219" spans="1:6" ht="22.8" customHeight="1">
      <c r="A219" s="1" t="s">
        <v>374</v>
      </c>
      <c r="B219" s="201">
        <v>1.0269999999999999</v>
      </c>
      <c r="C219" s="201">
        <v>1.01</v>
      </c>
      <c r="D219" s="201">
        <v>1</v>
      </c>
      <c r="E219" s="201">
        <v>1.022</v>
      </c>
      <c r="F219" s="199">
        <v>659</v>
      </c>
    </row>
    <row r="220" spans="1:6" ht="22.8" customHeight="1">
      <c r="A220" s="1" t="s">
        <v>375</v>
      </c>
      <c r="B220" s="201">
        <v>1.012</v>
      </c>
      <c r="C220" s="201">
        <v>1.0089999999999999</v>
      </c>
      <c r="D220" s="201">
        <v>1.008</v>
      </c>
      <c r="E220" s="201">
        <v>1.01</v>
      </c>
      <c r="F220" s="199">
        <v>660</v>
      </c>
    </row>
    <row r="221" spans="1:6" ht="22.8" customHeight="1">
      <c r="A221" s="1" t="s">
        <v>376</v>
      </c>
      <c r="B221" s="201">
        <v>1.034</v>
      </c>
      <c r="C221" s="201">
        <v>1.038</v>
      </c>
      <c r="D221" s="201">
        <v>1.028</v>
      </c>
      <c r="E221" s="201">
        <v>1.032</v>
      </c>
      <c r="F221" s="199">
        <v>697</v>
      </c>
    </row>
    <row r="222" spans="1:6" ht="22.8" customHeight="1">
      <c r="A222" s="1" t="s">
        <v>377</v>
      </c>
      <c r="B222" s="201">
        <v>1.0069999999999999</v>
      </c>
      <c r="C222" s="201">
        <v>1.0069999999999999</v>
      </c>
      <c r="D222" s="201">
        <v>1.0069999999999999</v>
      </c>
      <c r="E222" s="201">
        <v>1.006</v>
      </c>
      <c r="F222" s="199" t="s">
        <v>1840</v>
      </c>
    </row>
    <row r="223" spans="1:6" ht="22.8" customHeight="1">
      <c r="A223" s="1" t="s">
        <v>378</v>
      </c>
      <c r="B223" s="201">
        <v>1.042</v>
      </c>
      <c r="C223" s="201">
        <v>1.0469999999999999</v>
      </c>
      <c r="D223" s="201">
        <v>1.0449999999999999</v>
      </c>
      <c r="E223" s="201">
        <v>1.0389999999999999</v>
      </c>
      <c r="F223" s="199">
        <v>669</v>
      </c>
    </row>
    <row r="224" spans="1:6" ht="22.8" customHeight="1">
      <c r="A224" s="1" t="s">
        <v>379</v>
      </c>
      <c r="B224" s="201">
        <v>0.98699999999999999</v>
      </c>
      <c r="C224" s="201">
        <v>0.99</v>
      </c>
      <c r="D224" s="201">
        <v>0.99399999999999999</v>
      </c>
      <c r="E224" s="201">
        <v>0.98699999999999999</v>
      </c>
      <c r="F224" s="199">
        <v>7311</v>
      </c>
    </row>
    <row r="225" spans="1:6" ht="22.8" customHeight="1">
      <c r="A225" s="1" t="s">
        <v>380</v>
      </c>
      <c r="B225" s="201">
        <v>1.0049999999999999</v>
      </c>
      <c r="C225" s="201">
        <v>0.998</v>
      </c>
      <c r="D225" s="201">
        <v>0.996</v>
      </c>
      <c r="E225" s="201">
        <v>1.0029999999999999</v>
      </c>
      <c r="F225" s="199">
        <v>698</v>
      </c>
    </row>
    <row r="226" spans="1:6" ht="22.8" customHeight="1">
      <c r="A226" s="1" t="s">
        <v>381</v>
      </c>
      <c r="B226" s="201">
        <v>1.0049999999999999</v>
      </c>
      <c r="C226" s="201">
        <v>0.99199999999999999</v>
      </c>
      <c r="D226" s="201">
        <v>0.98599999999999999</v>
      </c>
      <c r="E226" s="201">
        <v>1.002</v>
      </c>
      <c r="F226" s="199">
        <v>699</v>
      </c>
    </row>
    <row r="227" spans="1:6" ht="22.8" customHeight="1">
      <c r="A227" s="1" t="s">
        <v>383</v>
      </c>
      <c r="B227" s="201">
        <v>1.0129999999999999</v>
      </c>
      <c r="C227" s="201">
        <v>1.0129999999999999</v>
      </c>
      <c r="D227" s="201">
        <v>1.014</v>
      </c>
      <c r="E227" s="201">
        <v>1.014</v>
      </c>
      <c r="F227" s="199">
        <v>703</v>
      </c>
    </row>
    <row r="228" spans="1:6" ht="22.8" customHeight="1">
      <c r="A228" s="1" t="s">
        <v>384</v>
      </c>
      <c r="B228" s="201">
        <v>1.0129999999999999</v>
      </c>
      <c r="C228" s="201">
        <v>1.0129999999999999</v>
      </c>
      <c r="D228" s="201">
        <v>1.014</v>
      </c>
      <c r="E228" s="201">
        <v>1.014</v>
      </c>
      <c r="F228" s="199">
        <v>730</v>
      </c>
    </row>
    <row r="229" spans="1:6" ht="22.8" customHeight="1">
      <c r="A229" s="1" t="s">
        <v>385</v>
      </c>
      <c r="B229" s="201">
        <v>1.0129999999999999</v>
      </c>
      <c r="C229" s="201">
        <v>1.0129999999999999</v>
      </c>
      <c r="D229" s="201">
        <v>1.014</v>
      </c>
      <c r="E229" s="201">
        <v>1.014</v>
      </c>
      <c r="F229" s="199">
        <v>731</v>
      </c>
    </row>
    <row r="230" spans="1:6" ht="22.8" customHeight="1">
      <c r="A230" s="1" t="s">
        <v>386</v>
      </c>
      <c r="B230" s="201">
        <v>1.0129999999999999</v>
      </c>
      <c r="C230" s="201">
        <v>1.0129999999999999</v>
      </c>
      <c r="D230" s="201">
        <v>1.014</v>
      </c>
      <c r="E230" s="201">
        <v>1.014</v>
      </c>
      <c r="F230" s="199">
        <v>732</v>
      </c>
    </row>
    <row r="231" spans="1:6" ht="22.8" customHeight="1">
      <c r="A231" s="1" t="s">
        <v>387</v>
      </c>
      <c r="B231" s="201">
        <v>1.008</v>
      </c>
      <c r="C231" s="201">
        <v>1.02</v>
      </c>
      <c r="D231" s="201">
        <v>1.0209999999999999</v>
      </c>
      <c r="E231" s="201">
        <v>1.0049999999999999</v>
      </c>
      <c r="F231" s="199">
        <v>673</v>
      </c>
    </row>
    <row r="232" spans="1:6" ht="22.8" customHeight="1">
      <c r="A232" s="1" t="s">
        <v>388</v>
      </c>
      <c r="B232" s="201">
        <v>1.036</v>
      </c>
      <c r="C232" s="201">
        <v>1.0349999999999999</v>
      </c>
      <c r="D232" s="201">
        <v>1.036</v>
      </c>
      <c r="E232" s="201">
        <v>1.028</v>
      </c>
      <c r="F232" s="199">
        <v>721</v>
      </c>
    </row>
    <row r="233" spans="1:6" ht="22.8" customHeight="1">
      <c r="A233" s="1" t="s">
        <v>389</v>
      </c>
      <c r="B233" s="201">
        <v>1.028</v>
      </c>
      <c r="C233" s="201">
        <v>1.028</v>
      </c>
      <c r="D233" s="201">
        <v>1.032</v>
      </c>
      <c r="E233" s="201">
        <v>1.026</v>
      </c>
      <c r="F233" s="199">
        <v>728</v>
      </c>
    </row>
    <row r="234" spans="1:6" ht="22.8" customHeight="1">
      <c r="A234" s="1" t="s">
        <v>390</v>
      </c>
      <c r="B234" s="201">
        <v>1.036</v>
      </c>
      <c r="C234" s="201">
        <v>1.01</v>
      </c>
      <c r="D234" s="201">
        <v>1.0049999999999999</v>
      </c>
      <c r="E234" s="201">
        <v>1.036</v>
      </c>
      <c r="F234" s="199">
        <v>901</v>
      </c>
    </row>
    <row r="235" spans="1:6" ht="22.8" customHeight="1">
      <c r="A235" s="1" t="s">
        <v>391</v>
      </c>
      <c r="B235" s="201">
        <v>1.0109999999999999</v>
      </c>
      <c r="C235" s="201">
        <v>1.006</v>
      </c>
      <c r="D235" s="201">
        <v>1.002</v>
      </c>
      <c r="E235" s="201">
        <v>1.008</v>
      </c>
      <c r="F235" s="199">
        <v>904</v>
      </c>
    </row>
    <row r="236" spans="1:6" ht="22.8" customHeight="1">
      <c r="A236" s="1" t="s">
        <v>392</v>
      </c>
      <c r="B236" s="201">
        <v>1.008</v>
      </c>
      <c r="C236" s="201">
        <v>1.0049999999999999</v>
      </c>
      <c r="D236" s="201">
        <v>1.0049999999999999</v>
      </c>
      <c r="E236" s="201">
        <v>1.0069999999999999</v>
      </c>
      <c r="F236" s="199">
        <v>905</v>
      </c>
    </row>
    <row r="237" spans="1:6" ht="22.8" customHeight="1">
      <c r="A237" s="1" t="s">
        <v>393</v>
      </c>
      <c r="B237" s="201">
        <v>1.022</v>
      </c>
      <c r="C237" s="201">
        <v>1.0269999999999999</v>
      </c>
      <c r="D237" s="201">
        <v>1.0289999999999999</v>
      </c>
      <c r="E237" s="201">
        <v>1.016</v>
      </c>
      <c r="F237" s="199">
        <v>906</v>
      </c>
    </row>
    <row r="238" spans="1:6" ht="22.8" customHeight="1">
      <c r="A238" s="1" t="s">
        <v>394</v>
      </c>
      <c r="B238" s="201">
        <v>1</v>
      </c>
      <c r="C238" s="201">
        <v>0.97799999999999998</v>
      </c>
      <c r="D238" s="201">
        <v>0.97099999999999997</v>
      </c>
      <c r="E238" s="201">
        <v>0.995</v>
      </c>
      <c r="F238" s="199">
        <v>907</v>
      </c>
    </row>
    <row r="239" spans="1:6" ht="22.8" customHeight="1">
      <c r="A239" s="1" t="s">
        <v>395</v>
      </c>
      <c r="B239" s="201">
        <v>1</v>
      </c>
      <c r="C239" s="201">
        <v>0.97799999999999998</v>
      </c>
      <c r="D239" s="201">
        <v>0.97599999999999998</v>
      </c>
      <c r="E239" s="201">
        <v>1.0009999999999999</v>
      </c>
      <c r="F239" s="199">
        <v>908</v>
      </c>
    </row>
    <row r="240" spans="1:6" ht="22.8" customHeight="1">
      <c r="A240" s="1" t="s">
        <v>396</v>
      </c>
      <c r="B240" s="201">
        <v>1.008</v>
      </c>
      <c r="C240" s="201">
        <v>0.998</v>
      </c>
      <c r="D240" s="201">
        <v>0.997</v>
      </c>
      <c r="E240" s="201">
        <v>1.0049999999999999</v>
      </c>
      <c r="F240" s="199">
        <v>723</v>
      </c>
    </row>
    <row r="241" spans="1:6" ht="22.8" customHeight="1">
      <c r="A241" s="1" t="s">
        <v>397</v>
      </c>
      <c r="B241" s="201">
        <v>1.004</v>
      </c>
      <c r="C241" s="201">
        <v>1.002</v>
      </c>
      <c r="D241" s="201">
        <v>1</v>
      </c>
      <c r="E241" s="201">
        <v>1.004</v>
      </c>
      <c r="F241" s="199">
        <v>765</v>
      </c>
    </row>
    <row r="242" spans="1:6" ht="22.8" customHeight="1">
      <c r="A242" s="1" t="s">
        <v>400</v>
      </c>
      <c r="B242" s="201">
        <v>1.0149999999999999</v>
      </c>
      <c r="C242" s="201">
        <v>0.996</v>
      </c>
      <c r="D242" s="201">
        <v>0.96799999999999997</v>
      </c>
      <c r="E242" s="201">
        <v>1.016</v>
      </c>
      <c r="F242" s="199" t="s">
        <v>398</v>
      </c>
    </row>
    <row r="243" spans="1:6" ht="22.8" customHeight="1">
      <c r="A243" s="1" t="s">
        <v>401</v>
      </c>
      <c r="B243" s="201">
        <v>1.0169999999999999</v>
      </c>
      <c r="C243" s="201">
        <v>1.0169999999999999</v>
      </c>
      <c r="D243" s="201">
        <v>1.006</v>
      </c>
      <c r="E243" s="201">
        <v>1.014</v>
      </c>
      <c r="F243" s="199">
        <v>7492</v>
      </c>
    </row>
    <row r="244" spans="1:6" ht="22.8" customHeight="1">
      <c r="A244" s="1" t="s">
        <v>402</v>
      </c>
      <c r="B244" s="201">
        <v>1.0329999999999999</v>
      </c>
      <c r="C244" s="201">
        <v>1.032</v>
      </c>
      <c r="D244" s="201">
        <v>1.034</v>
      </c>
      <c r="E244" s="201">
        <v>1.026</v>
      </c>
      <c r="F244" s="199">
        <v>746</v>
      </c>
    </row>
    <row r="245" spans="1:6" ht="22.8" customHeight="1">
      <c r="A245" s="1" t="s">
        <v>405</v>
      </c>
      <c r="B245" s="201">
        <v>1.012</v>
      </c>
      <c r="C245" s="201">
        <v>1.01</v>
      </c>
      <c r="D245" s="201">
        <v>1.01</v>
      </c>
      <c r="E245" s="201">
        <v>1.01</v>
      </c>
      <c r="F245" s="199" t="s">
        <v>403</v>
      </c>
    </row>
    <row r="246" spans="1:6" ht="22.8" customHeight="1">
      <c r="A246" s="1" t="s">
        <v>406</v>
      </c>
      <c r="B246" s="201">
        <v>1.0189999999999999</v>
      </c>
      <c r="C246" s="201">
        <v>1.014</v>
      </c>
      <c r="D246" s="201">
        <v>1.012</v>
      </c>
      <c r="E246" s="201">
        <v>1.016</v>
      </c>
      <c r="F246" s="199">
        <v>766</v>
      </c>
    </row>
    <row r="247" spans="1:6" ht="22.8" customHeight="1">
      <c r="A247" s="1" t="s">
        <v>409</v>
      </c>
      <c r="B247" s="201">
        <v>1</v>
      </c>
      <c r="C247" s="201">
        <v>1</v>
      </c>
      <c r="D247" s="201">
        <v>1.0009999999999999</v>
      </c>
      <c r="E247" s="201">
        <v>1</v>
      </c>
      <c r="F247" s="199" t="s">
        <v>407</v>
      </c>
    </row>
    <row r="248" spans="1:6" ht="22.8" customHeight="1">
      <c r="A248" s="1" t="s">
        <v>412</v>
      </c>
      <c r="B248" s="201">
        <v>1.0649999999999999</v>
      </c>
      <c r="C248" s="201">
        <v>1.0549999999999999</v>
      </c>
      <c r="D248" s="201">
        <v>1.06</v>
      </c>
      <c r="E248" s="201">
        <v>1.0549999999999999</v>
      </c>
      <c r="F248" s="199" t="s">
        <v>410</v>
      </c>
    </row>
    <row r="249" spans="1:6" ht="22.8" customHeight="1">
      <c r="A249" s="1" t="s">
        <v>413</v>
      </c>
      <c r="B249" s="201">
        <v>1.0009999999999999</v>
      </c>
      <c r="C249" s="201">
        <v>0.99099999999999999</v>
      </c>
      <c r="D249" s="201">
        <v>0.98499999999999999</v>
      </c>
      <c r="E249" s="201">
        <v>1</v>
      </c>
      <c r="F249" s="199">
        <v>841</v>
      </c>
    </row>
    <row r="250" spans="1:6" ht="22.8" customHeight="1">
      <c r="A250" s="1" t="s">
        <v>414</v>
      </c>
      <c r="B250" s="201">
        <v>1.0029999999999999</v>
      </c>
      <c r="C250" s="201">
        <v>0.97899999999999998</v>
      </c>
      <c r="D250" s="201">
        <v>0.96899999999999997</v>
      </c>
      <c r="E250" s="201">
        <v>1.0009999999999999</v>
      </c>
      <c r="F250" s="199">
        <v>767</v>
      </c>
    </row>
    <row r="251" spans="1:6" ht="22.8" customHeight="1">
      <c r="A251" s="1" t="s">
        <v>415</v>
      </c>
      <c r="B251" s="201">
        <v>1.0049999999999999</v>
      </c>
      <c r="C251" s="201">
        <v>0.998</v>
      </c>
      <c r="D251" s="201">
        <v>0.996</v>
      </c>
      <c r="E251" s="201">
        <v>1.0029999999999999</v>
      </c>
      <c r="F251" s="199">
        <v>768</v>
      </c>
    </row>
    <row r="252" spans="1:6" ht="22.8" customHeight="1">
      <c r="A252" s="1" t="s">
        <v>418</v>
      </c>
      <c r="B252" s="201">
        <v>0.998</v>
      </c>
      <c r="C252" s="201">
        <v>0.998</v>
      </c>
      <c r="D252" s="201">
        <v>0.999</v>
      </c>
      <c r="E252" s="201">
        <v>0.998</v>
      </c>
      <c r="F252" s="199" t="s">
        <v>416</v>
      </c>
    </row>
    <row r="253" spans="1:6" ht="22.8" customHeight="1">
      <c r="A253" s="1" t="s">
        <v>421</v>
      </c>
      <c r="B253" s="201">
        <v>1.01</v>
      </c>
      <c r="C253" s="201">
        <v>1.0109999999999999</v>
      </c>
      <c r="D253" s="201">
        <v>1.012</v>
      </c>
      <c r="E253" s="201">
        <v>1.0109999999999999</v>
      </c>
      <c r="F253" s="199" t="s">
        <v>419</v>
      </c>
    </row>
    <row r="254" spans="1:6" ht="22.8" customHeight="1">
      <c r="A254" s="1" t="s">
        <v>424</v>
      </c>
      <c r="B254" s="201">
        <v>1.0489999999999999</v>
      </c>
      <c r="C254" s="201">
        <v>1.0409999999999999</v>
      </c>
      <c r="D254" s="201">
        <v>1.0269999999999999</v>
      </c>
      <c r="E254" s="201">
        <v>1.0429999999999999</v>
      </c>
      <c r="F254" s="199">
        <v>769</v>
      </c>
    </row>
    <row r="255" spans="1:6" ht="22.8" customHeight="1">
      <c r="A255" s="1" t="s">
        <v>427</v>
      </c>
      <c r="B255" s="201">
        <v>1.0029999999999999</v>
      </c>
      <c r="C255" s="201">
        <v>0.97899999999999998</v>
      </c>
      <c r="D255" s="201">
        <v>0.97099999999999997</v>
      </c>
      <c r="E255" s="201">
        <v>1.0009999999999999</v>
      </c>
      <c r="F255" s="199" t="s">
        <v>425</v>
      </c>
    </row>
    <row r="256" spans="1:6" ht="22.8" customHeight="1">
      <c r="A256" s="1" t="s">
        <v>428</v>
      </c>
      <c r="B256" s="201">
        <v>1.0309999999999999</v>
      </c>
      <c r="C256" s="201">
        <v>1.034</v>
      </c>
      <c r="D256" s="201">
        <v>1.0329999999999999</v>
      </c>
      <c r="E256" s="201">
        <v>1.03</v>
      </c>
      <c r="F256" s="199">
        <v>771</v>
      </c>
    </row>
    <row r="257" spans="1:6" ht="22.8" customHeight="1">
      <c r="A257" s="1" t="s">
        <v>429</v>
      </c>
      <c r="B257" s="201">
        <v>0.996</v>
      </c>
      <c r="C257" s="201">
        <v>0.996</v>
      </c>
      <c r="D257" s="201">
        <v>0.997</v>
      </c>
      <c r="E257" s="201">
        <v>1</v>
      </c>
      <c r="F257" s="199">
        <v>7490</v>
      </c>
    </row>
    <row r="258" spans="1:6" ht="22.8" customHeight="1">
      <c r="A258" s="1" t="s">
        <v>430</v>
      </c>
      <c r="B258" s="201">
        <v>1.0089999999999999</v>
      </c>
      <c r="C258" s="201">
        <v>1.01</v>
      </c>
      <c r="D258" s="201">
        <v>1.0069999999999999</v>
      </c>
      <c r="E258" s="201">
        <v>1.0069999999999999</v>
      </c>
      <c r="F258" s="199">
        <v>7496</v>
      </c>
    </row>
    <row r="259" spans="1:6" ht="22.8" customHeight="1">
      <c r="A259" s="1" t="s">
        <v>433</v>
      </c>
      <c r="B259" s="201">
        <v>1.004</v>
      </c>
      <c r="C259" s="201">
        <v>1.0029999999999999</v>
      </c>
      <c r="D259" s="201">
        <v>1.0029999999999999</v>
      </c>
      <c r="E259" s="201">
        <v>1.0029999999999999</v>
      </c>
      <c r="F259" s="199" t="s">
        <v>431</v>
      </c>
    </row>
    <row r="260" spans="1:6" ht="22.8" customHeight="1">
      <c r="A260" s="1" t="s">
        <v>434</v>
      </c>
      <c r="B260" s="201">
        <v>1.0229999999999999</v>
      </c>
      <c r="C260" s="201">
        <v>1.018</v>
      </c>
      <c r="D260" s="201">
        <v>1.018</v>
      </c>
      <c r="E260" s="201">
        <v>1.018</v>
      </c>
      <c r="F260" s="199">
        <v>774</v>
      </c>
    </row>
    <row r="261" spans="1:6" ht="22.8" customHeight="1">
      <c r="A261" s="1" t="s">
        <v>437</v>
      </c>
      <c r="B261" s="201">
        <v>1.0189999999999999</v>
      </c>
      <c r="C261" s="201">
        <v>1.0149999999999999</v>
      </c>
      <c r="D261" s="201">
        <v>1.012</v>
      </c>
      <c r="E261" s="201">
        <v>1.0149999999999999</v>
      </c>
      <c r="F261" s="199" t="s">
        <v>435</v>
      </c>
    </row>
    <row r="262" spans="1:6" ht="22.8" customHeight="1">
      <c r="A262" s="1" t="s">
        <v>438</v>
      </c>
      <c r="B262" s="201">
        <v>1.0169999999999999</v>
      </c>
      <c r="C262" s="201">
        <v>1.0149999999999999</v>
      </c>
      <c r="D262" s="201">
        <v>1.014</v>
      </c>
      <c r="E262" s="201">
        <v>1.0129999999999999</v>
      </c>
      <c r="F262" s="199">
        <v>733</v>
      </c>
    </row>
    <row r="263" spans="1:6" ht="22.8" customHeight="1">
      <c r="A263" s="1" t="s">
        <v>439</v>
      </c>
      <c r="B263" s="201">
        <v>0.99399999999999999</v>
      </c>
      <c r="C263" s="201">
        <v>0.97499999999999998</v>
      </c>
      <c r="D263" s="201">
        <v>0.96799999999999997</v>
      </c>
      <c r="E263" s="201">
        <v>0.99299999999999999</v>
      </c>
      <c r="F263" s="199">
        <v>775</v>
      </c>
    </row>
    <row r="264" spans="1:6" ht="22.8" customHeight="1">
      <c r="A264" s="1" t="s">
        <v>442</v>
      </c>
      <c r="B264" s="201">
        <v>1.0129999999999999</v>
      </c>
      <c r="C264" s="201">
        <v>1.0109999999999999</v>
      </c>
      <c r="D264" s="201">
        <v>1.0109999999999999</v>
      </c>
      <c r="E264" s="201">
        <v>1.012</v>
      </c>
      <c r="F264" s="199" t="s">
        <v>440</v>
      </c>
    </row>
    <row r="265" spans="1:6" ht="22.8" customHeight="1">
      <c r="A265" s="1" t="s">
        <v>443</v>
      </c>
      <c r="B265" s="201">
        <v>1.0189999999999999</v>
      </c>
      <c r="C265" s="201">
        <v>1.0129999999999999</v>
      </c>
      <c r="D265" s="201">
        <v>1.012</v>
      </c>
      <c r="E265" s="201">
        <v>1.014</v>
      </c>
      <c r="F265" s="199">
        <v>776</v>
      </c>
    </row>
    <row r="266" spans="1:6" ht="22.8" customHeight="1">
      <c r="A266" s="1" t="s">
        <v>446</v>
      </c>
      <c r="B266" s="201">
        <v>1.0680000000000001</v>
      </c>
      <c r="C266" s="201">
        <v>1.0669999999999999</v>
      </c>
      <c r="D266" s="201">
        <v>1.075</v>
      </c>
      <c r="E266" s="201">
        <v>1.0640000000000001</v>
      </c>
      <c r="F266" s="199" t="s">
        <v>444</v>
      </c>
    </row>
    <row r="267" spans="1:6" ht="22.8" customHeight="1">
      <c r="A267" s="1" t="s">
        <v>449</v>
      </c>
      <c r="B267" s="201">
        <v>1.006</v>
      </c>
      <c r="C267" s="201">
        <v>1.002</v>
      </c>
      <c r="D267" s="201">
        <v>1.002</v>
      </c>
      <c r="E267" s="201">
        <v>1.0049999999999999</v>
      </c>
      <c r="F267" s="199" t="s">
        <v>447</v>
      </c>
    </row>
    <row r="268" spans="1:6" ht="22.8" customHeight="1">
      <c r="A268" s="1" t="s">
        <v>452</v>
      </c>
      <c r="B268" s="201">
        <v>1.0369999999999999</v>
      </c>
      <c r="C268" s="201">
        <v>1.036</v>
      </c>
      <c r="D268" s="201">
        <v>1.0409999999999999</v>
      </c>
      <c r="E268" s="201">
        <v>1.034</v>
      </c>
      <c r="F268" s="199" t="s">
        <v>450</v>
      </c>
    </row>
    <row r="269" spans="1:6" ht="22.8" customHeight="1">
      <c r="A269" s="1" t="s">
        <v>455</v>
      </c>
      <c r="B269" s="201">
        <v>1.01</v>
      </c>
      <c r="C269" s="201">
        <v>1.008</v>
      </c>
      <c r="D269" s="201">
        <v>1.0089999999999999</v>
      </c>
      <c r="E269" s="201">
        <v>1.01</v>
      </c>
      <c r="F269" s="199" t="s">
        <v>453</v>
      </c>
    </row>
    <row r="270" spans="1:6" ht="22.8" customHeight="1">
      <c r="A270" s="1" t="s">
        <v>458</v>
      </c>
      <c r="B270" s="201">
        <v>1.0109999999999999</v>
      </c>
      <c r="C270" s="201">
        <v>1.002</v>
      </c>
      <c r="D270" s="201">
        <v>1.0029999999999999</v>
      </c>
      <c r="E270" s="201">
        <v>1.01</v>
      </c>
      <c r="F270" s="199" t="s">
        <v>456</v>
      </c>
    </row>
    <row r="271" spans="1:6" ht="22.8" customHeight="1">
      <c r="A271" s="1" t="s">
        <v>461</v>
      </c>
      <c r="B271" s="201">
        <v>1.0029999999999999</v>
      </c>
      <c r="C271" s="201">
        <v>0.99299999999999999</v>
      </c>
      <c r="D271" s="201">
        <v>0.98799999999999999</v>
      </c>
      <c r="E271" s="201">
        <v>1.0009999999999999</v>
      </c>
      <c r="F271" s="199" t="s">
        <v>459</v>
      </c>
    </row>
    <row r="272" spans="1:6" ht="22.8" customHeight="1">
      <c r="A272" s="1" t="s">
        <v>462</v>
      </c>
      <c r="B272" s="201">
        <v>1.0069999999999999</v>
      </c>
      <c r="C272" s="201">
        <v>1.0069999999999999</v>
      </c>
      <c r="D272" s="201">
        <v>1.0069999999999999</v>
      </c>
      <c r="E272" s="201">
        <v>1.006</v>
      </c>
      <c r="F272" s="199" t="s">
        <v>1842</v>
      </c>
    </row>
    <row r="273" spans="1:6" ht="22.8" customHeight="1">
      <c r="A273" s="1" t="s">
        <v>463</v>
      </c>
      <c r="B273" s="201">
        <v>1.0049999999999999</v>
      </c>
      <c r="C273" s="201">
        <v>0.996</v>
      </c>
      <c r="D273" s="201">
        <v>0.99399999999999999</v>
      </c>
      <c r="E273" s="201">
        <v>1.0029999999999999</v>
      </c>
      <c r="F273" s="199">
        <v>838</v>
      </c>
    </row>
    <row r="274" spans="1:6" ht="22.8" customHeight="1">
      <c r="A274" s="1" t="s">
        <v>464</v>
      </c>
      <c r="B274" s="201">
        <v>1.0269999999999999</v>
      </c>
      <c r="C274" s="201">
        <v>1.01</v>
      </c>
      <c r="D274" s="201">
        <v>1</v>
      </c>
      <c r="E274" s="201">
        <v>1.022</v>
      </c>
      <c r="F274" s="199">
        <v>843</v>
      </c>
    </row>
    <row r="275" spans="1:6" ht="22.8" customHeight="1">
      <c r="A275" s="1" t="s">
        <v>465</v>
      </c>
      <c r="B275" s="201">
        <v>1.014</v>
      </c>
      <c r="C275" s="201">
        <v>1.004</v>
      </c>
      <c r="D275" s="201">
        <v>1.004</v>
      </c>
      <c r="E275" s="201">
        <v>1.012</v>
      </c>
      <c r="F275" s="199">
        <v>871</v>
      </c>
    </row>
    <row r="276" spans="1:6" ht="22.8" customHeight="1">
      <c r="A276" s="1" t="s">
        <v>466</v>
      </c>
      <c r="B276" s="201">
        <v>1.01</v>
      </c>
      <c r="C276" s="201">
        <v>0.97899999999999998</v>
      </c>
      <c r="D276" s="201">
        <v>0.94499999999999995</v>
      </c>
      <c r="E276" s="201">
        <v>1.0109999999999999</v>
      </c>
      <c r="F276" s="199">
        <v>879</v>
      </c>
    </row>
    <row r="277" spans="1:6" ht="22.8" customHeight="1">
      <c r="A277" s="1" t="s">
        <v>467</v>
      </c>
      <c r="B277" s="201">
        <v>1.0169999999999999</v>
      </c>
      <c r="C277" s="201">
        <v>1.0149999999999999</v>
      </c>
      <c r="D277" s="201">
        <v>1.0129999999999999</v>
      </c>
      <c r="E277" s="201">
        <v>1.016</v>
      </c>
      <c r="F277" s="199">
        <v>887</v>
      </c>
    </row>
    <row r="278" spans="1:6" ht="22.8" customHeight="1">
      <c r="A278" s="1" t="s">
        <v>468</v>
      </c>
      <c r="B278" s="201">
        <v>1.0449999999999999</v>
      </c>
      <c r="C278" s="201">
        <v>1.0580000000000001</v>
      </c>
      <c r="D278" s="201">
        <v>1.054</v>
      </c>
      <c r="E278" s="201">
        <v>1.0409999999999999</v>
      </c>
      <c r="F278" s="199">
        <v>900</v>
      </c>
    </row>
    <row r="279" spans="1:6" ht="22.8" customHeight="1">
      <c r="A279" s="1" t="s">
        <v>471</v>
      </c>
      <c r="B279" s="201">
        <v>1.0029999999999999</v>
      </c>
      <c r="C279" s="201">
        <v>1.0009999999999999</v>
      </c>
      <c r="D279" s="201">
        <v>0.999</v>
      </c>
      <c r="E279" s="201">
        <v>1.002</v>
      </c>
      <c r="F279" s="199" t="s">
        <v>469</v>
      </c>
    </row>
    <row r="280" spans="1:6" ht="22.8" customHeight="1">
      <c r="A280" s="1" t="s">
        <v>474</v>
      </c>
      <c r="B280" s="201">
        <v>1.0049999999999999</v>
      </c>
      <c r="C280" s="201">
        <v>0.999</v>
      </c>
      <c r="D280" s="201">
        <v>0.99399999999999999</v>
      </c>
      <c r="E280" s="201">
        <v>1.0029999999999999</v>
      </c>
      <c r="F280" s="199" t="s">
        <v>472</v>
      </c>
    </row>
    <row r="281" spans="1:6" ht="22.8" customHeight="1">
      <c r="A281" s="1" t="s">
        <v>477</v>
      </c>
      <c r="B281" s="201">
        <v>1.0089999999999999</v>
      </c>
      <c r="C281" s="201">
        <v>0.98099999999999998</v>
      </c>
      <c r="D281" s="201">
        <v>1.018</v>
      </c>
      <c r="E281" s="201">
        <v>1.002</v>
      </c>
      <c r="F281" s="199" t="s">
        <v>475</v>
      </c>
    </row>
    <row r="282" spans="1:6" ht="22.8" customHeight="1">
      <c r="A282" s="1" t="s">
        <v>478</v>
      </c>
      <c r="B282" s="201">
        <v>1.0189999999999999</v>
      </c>
      <c r="C282" s="201">
        <v>1.0149999999999999</v>
      </c>
      <c r="D282" s="201">
        <v>1.012</v>
      </c>
      <c r="E282" s="201">
        <v>1.018</v>
      </c>
      <c r="F282" s="199" t="s">
        <v>1844</v>
      </c>
    </row>
    <row r="283" spans="1:6" ht="22.8" customHeight="1">
      <c r="A283" s="1" t="s">
        <v>481</v>
      </c>
      <c r="B283" s="201">
        <v>1.006</v>
      </c>
      <c r="C283" s="201">
        <v>1.006</v>
      </c>
      <c r="D283" s="201">
        <v>1.0049999999999999</v>
      </c>
      <c r="E283" s="201">
        <v>1.0049999999999999</v>
      </c>
      <c r="F283" s="199" t="s">
        <v>479</v>
      </c>
    </row>
    <row r="284" spans="1:6" ht="22.8" customHeight="1">
      <c r="A284" s="1" t="s">
        <v>484</v>
      </c>
      <c r="B284" s="201">
        <v>1.012</v>
      </c>
      <c r="C284" s="201">
        <v>1.01</v>
      </c>
      <c r="D284" s="201">
        <v>1.008</v>
      </c>
      <c r="E284" s="201">
        <v>1.0009999999999999</v>
      </c>
      <c r="F284" s="199" t="s">
        <v>482</v>
      </c>
    </row>
    <row r="285" spans="1:6" ht="22.8" customHeight="1">
      <c r="A285" s="1" t="s">
        <v>485</v>
      </c>
      <c r="B285" s="201">
        <v>1.0009999999999999</v>
      </c>
      <c r="C285" s="201">
        <v>1.002</v>
      </c>
      <c r="D285" s="201">
        <v>0.998</v>
      </c>
      <c r="E285" s="201">
        <v>0.99399999999999999</v>
      </c>
      <c r="F285" s="199">
        <v>7372</v>
      </c>
    </row>
    <row r="286" spans="1:6" ht="22.8" customHeight="1">
      <c r="A286" s="1" t="s">
        <v>488</v>
      </c>
      <c r="B286" s="201">
        <v>1.0069999999999999</v>
      </c>
      <c r="C286" s="201">
        <v>1.0069999999999999</v>
      </c>
      <c r="D286" s="201">
        <v>1.008</v>
      </c>
      <c r="E286" s="201">
        <v>1.0049999999999999</v>
      </c>
      <c r="F286" s="199" t="s">
        <v>486</v>
      </c>
    </row>
    <row r="287" spans="1:6" ht="22.8" customHeight="1">
      <c r="A287" s="1" t="s">
        <v>491</v>
      </c>
      <c r="B287" s="201">
        <v>1.042</v>
      </c>
      <c r="C287" s="201">
        <v>1.048</v>
      </c>
      <c r="D287" s="201">
        <v>1.0449999999999999</v>
      </c>
      <c r="E287" s="201">
        <v>1.0389999999999999</v>
      </c>
      <c r="F287" s="199" t="s">
        <v>489</v>
      </c>
    </row>
    <row r="288" spans="1:6" ht="22.8" customHeight="1">
      <c r="A288" s="1" t="s">
        <v>494</v>
      </c>
      <c r="B288" s="201">
        <v>1.0009999999999999</v>
      </c>
      <c r="C288" s="201">
        <v>1.0009999999999999</v>
      </c>
      <c r="D288" s="201">
        <v>1.0009999999999999</v>
      </c>
      <c r="E288" s="201">
        <v>1</v>
      </c>
      <c r="F288" s="199" t="s">
        <v>492</v>
      </c>
    </row>
    <row r="289" spans="1:6" ht="22.8" customHeight="1">
      <c r="A289" s="1" t="s">
        <v>495</v>
      </c>
      <c r="B289" s="201">
        <v>1.0169999999999999</v>
      </c>
      <c r="C289" s="201">
        <v>1.0149999999999999</v>
      </c>
      <c r="D289" s="201">
        <v>1.014</v>
      </c>
      <c r="E289" s="201">
        <v>1.016</v>
      </c>
      <c r="F289" s="199" t="s">
        <v>1846</v>
      </c>
    </row>
    <row r="290" spans="1:6" ht="22.8" customHeight="1">
      <c r="A290" s="1" t="s">
        <v>496</v>
      </c>
      <c r="B290" s="201">
        <v>1.0069999999999999</v>
      </c>
      <c r="C290" s="201">
        <v>1.0069999999999999</v>
      </c>
      <c r="D290" s="201">
        <v>1.0069999999999999</v>
      </c>
      <c r="E290" s="201">
        <v>1.006</v>
      </c>
      <c r="F290" s="199">
        <v>7459</v>
      </c>
    </row>
    <row r="291" spans="1:6" ht="22.8" customHeight="1">
      <c r="A291" s="1" t="s">
        <v>499</v>
      </c>
      <c r="B291" s="201">
        <v>1.01</v>
      </c>
      <c r="C291" s="201">
        <v>1.008</v>
      </c>
      <c r="D291" s="201">
        <v>1.0089999999999999</v>
      </c>
      <c r="E291" s="201">
        <v>1.01</v>
      </c>
      <c r="F291" s="199" t="s">
        <v>497</v>
      </c>
    </row>
    <row r="292" spans="1:6" ht="22.8" customHeight="1">
      <c r="A292" s="1" t="s">
        <v>502</v>
      </c>
      <c r="B292" s="201">
        <v>1.0029999999999999</v>
      </c>
      <c r="C292" s="201">
        <v>1.0009999999999999</v>
      </c>
      <c r="D292" s="201">
        <v>0.999</v>
      </c>
      <c r="E292" s="201">
        <v>1.002</v>
      </c>
      <c r="F292" s="199" t="s">
        <v>500</v>
      </c>
    </row>
    <row r="293" spans="1:6" ht="22.8" customHeight="1">
      <c r="A293" s="1" t="s">
        <v>505</v>
      </c>
      <c r="B293" s="201">
        <v>1.0089999999999999</v>
      </c>
      <c r="C293" s="201">
        <v>1.0069999999999999</v>
      </c>
      <c r="D293" s="201">
        <v>1.0049999999999999</v>
      </c>
      <c r="E293" s="201">
        <v>1.0089999999999999</v>
      </c>
      <c r="F293" s="199" t="s">
        <v>503</v>
      </c>
    </row>
    <row r="294" spans="1:6" ht="22.8" customHeight="1">
      <c r="A294" s="1" t="s">
        <v>506</v>
      </c>
      <c r="B294" s="201">
        <v>1.0129999999999999</v>
      </c>
      <c r="C294" s="201">
        <v>1.0129999999999999</v>
      </c>
      <c r="D294" s="201">
        <v>1.0129999999999999</v>
      </c>
      <c r="E294" s="201">
        <v>1.012</v>
      </c>
      <c r="F294" s="199">
        <v>7615</v>
      </c>
    </row>
    <row r="295" spans="1:6" ht="22.8" customHeight="1">
      <c r="A295" s="1" t="s">
        <v>508</v>
      </c>
      <c r="B295" s="201">
        <v>1</v>
      </c>
      <c r="C295" s="201">
        <v>1</v>
      </c>
      <c r="D295" s="201">
        <v>1</v>
      </c>
      <c r="E295" s="201">
        <v>1</v>
      </c>
      <c r="F295" s="199">
        <v>821</v>
      </c>
    </row>
    <row r="296" spans="1:6" ht="22.8" customHeight="1">
      <c r="A296" s="1" t="s">
        <v>509</v>
      </c>
      <c r="B296" s="201">
        <v>1.0069999999999999</v>
      </c>
      <c r="C296" s="201">
        <v>1.0069999999999999</v>
      </c>
      <c r="D296" s="201">
        <v>1.0069999999999999</v>
      </c>
      <c r="E296" s="201">
        <v>1.006</v>
      </c>
      <c r="F296" s="199">
        <v>7515</v>
      </c>
    </row>
    <row r="297" spans="1:6" ht="22.8" customHeight="1">
      <c r="A297" s="1" t="s">
        <v>512</v>
      </c>
      <c r="B297" s="201">
        <v>1.016</v>
      </c>
      <c r="C297" s="201">
        <v>1.0129999999999999</v>
      </c>
      <c r="D297" s="201">
        <v>1.014</v>
      </c>
      <c r="E297" s="201">
        <v>1.0149999999999999</v>
      </c>
      <c r="F297" s="199" t="s">
        <v>510</v>
      </c>
    </row>
    <row r="298" spans="1:6" ht="22.8" customHeight="1">
      <c r="A298" s="1" t="s">
        <v>513</v>
      </c>
      <c r="B298" s="201">
        <v>1.0069999999999999</v>
      </c>
      <c r="C298" s="201">
        <v>1.0069999999999999</v>
      </c>
      <c r="D298" s="201">
        <v>1.0069999999999999</v>
      </c>
      <c r="E298" s="201">
        <v>1.006</v>
      </c>
      <c r="F298" s="199">
        <v>7527</v>
      </c>
    </row>
    <row r="299" spans="1:6" ht="22.8" customHeight="1">
      <c r="A299" s="1" t="s">
        <v>516</v>
      </c>
      <c r="B299" s="201">
        <v>1.032</v>
      </c>
      <c r="C299" s="201">
        <v>1.03</v>
      </c>
      <c r="D299" s="201">
        <v>1.026</v>
      </c>
      <c r="E299" s="201">
        <v>1.03</v>
      </c>
      <c r="F299" s="199" t="s">
        <v>514</v>
      </c>
    </row>
    <row r="300" spans="1:6" ht="22.8" customHeight="1">
      <c r="A300" s="1" t="s">
        <v>517</v>
      </c>
      <c r="B300" s="201">
        <v>1.0069999999999999</v>
      </c>
      <c r="C300" s="201">
        <v>1.0069999999999999</v>
      </c>
      <c r="D300" s="201">
        <v>1.0069999999999999</v>
      </c>
      <c r="E300" s="201">
        <v>1.006</v>
      </c>
      <c r="F300" s="199">
        <v>897</v>
      </c>
    </row>
    <row r="301" spans="1:6" ht="22.8" customHeight="1">
      <c r="A301" s="1" t="s">
        <v>518</v>
      </c>
      <c r="B301" s="201">
        <v>1</v>
      </c>
      <c r="C301" s="201">
        <v>1</v>
      </c>
      <c r="D301" s="201">
        <v>1</v>
      </c>
      <c r="E301" s="201">
        <v>1</v>
      </c>
      <c r="F301" s="199" t="s">
        <v>1918</v>
      </c>
    </row>
    <row r="302" spans="1:6" ht="22.8" customHeight="1">
      <c r="A302" s="1" t="s">
        <v>519</v>
      </c>
      <c r="B302" s="201">
        <v>1.0069999999999999</v>
      </c>
      <c r="C302" s="201">
        <v>1.0069999999999999</v>
      </c>
      <c r="D302" s="201">
        <v>1.0069999999999999</v>
      </c>
      <c r="E302" s="201">
        <v>1.006</v>
      </c>
      <c r="F302" s="199">
        <v>897</v>
      </c>
    </row>
    <row r="303" spans="1:6" ht="22.8" customHeight="1">
      <c r="A303" s="1" t="s">
        <v>521</v>
      </c>
      <c r="B303" s="201">
        <v>1.0129999999999999</v>
      </c>
      <c r="C303" s="201">
        <v>1.0129999999999999</v>
      </c>
      <c r="D303" s="201">
        <v>1.014</v>
      </c>
      <c r="E303" s="201">
        <v>1.014</v>
      </c>
      <c r="F303" s="199">
        <v>745</v>
      </c>
    </row>
    <row r="304" spans="1:6" ht="22.8" customHeight="1">
      <c r="A304" s="1" t="s">
        <v>523</v>
      </c>
      <c r="B304" s="201">
        <v>1.002</v>
      </c>
      <c r="C304" s="201">
        <v>1.002</v>
      </c>
      <c r="D304" s="201">
        <v>1.002</v>
      </c>
      <c r="E304" s="201">
        <v>1.002</v>
      </c>
      <c r="F304" s="199" t="s">
        <v>522</v>
      </c>
    </row>
    <row r="305" spans="1:6" ht="22.8" customHeight="1">
      <c r="A305" s="1" t="s">
        <v>524</v>
      </c>
      <c r="B305" s="201">
        <v>1.0069999999999999</v>
      </c>
      <c r="C305" s="201">
        <v>1.0069999999999999</v>
      </c>
      <c r="D305" s="201">
        <v>1.0069999999999999</v>
      </c>
      <c r="E305" s="201">
        <v>1.006</v>
      </c>
      <c r="F305" s="199">
        <v>897</v>
      </c>
    </row>
    <row r="306" spans="1:6" ht="22.8" customHeight="1">
      <c r="A306" s="1" t="s">
        <v>525</v>
      </c>
      <c r="B306" s="201">
        <v>1.0069999999999999</v>
      </c>
      <c r="C306" s="201">
        <v>1.0069999999999999</v>
      </c>
      <c r="D306" s="201">
        <v>1.0069999999999999</v>
      </c>
      <c r="E306" s="201">
        <v>1.006</v>
      </c>
      <c r="F306" s="199">
        <v>897</v>
      </c>
    </row>
    <row r="307" spans="1:6" ht="22.8" customHeight="1">
      <c r="A307" s="1" t="s">
        <v>527</v>
      </c>
      <c r="B307" s="201">
        <v>1.0069999999999999</v>
      </c>
      <c r="C307" s="201">
        <v>0.97099999999999997</v>
      </c>
      <c r="D307" s="201">
        <v>0.96099999999999997</v>
      </c>
      <c r="E307" s="201">
        <v>1.008</v>
      </c>
      <c r="F307" s="199">
        <v>828</v>
      </c>
    </row>
    <row r="308" spans="1:6" ht="22.8" customHeight="1">
      <c r="A308" s="1" t="s">
        <v>529</v>
      </c>
      <c r="B308" s="201">
        <v>1.0009999999999999</v>
      </c>
      <c r="C308" s="201">
        <v>0.999</v>
      </c>
      <c r="D308" s="201">
        <v>0.997</v>
      </c>
      <c r="E308" s="201">
        <v>1.0009999999999999</v>
      </c>
      <c r="F308" s="199" t="s">
        <v>528</v>
      </c>
    </row>
    <row r="309" spans="1:6" ht="22.8" customHeight="1">
      <c r="A309" s="1" t="s">
        <v>530</v>
      </c>
      <c r="B309" s="201">
        <v>1.0069999999999999</v>
      </c>
      <c r="C309" s="201">
        <v>1.0069999999999999</v>
      </c>
      <c r="D309" s="201">
        <v>1.0069999999999999</v>
      </c>
      <c r="E309" s="201">
        <v>1.006</v>
      </c>
      <c r="F309" s="199" t="s">
        <v>1848</v>
      </c>
    </row>
    <row r="310" spans="1:6" ht="22.8" customHeight="1">
      <c r="A310" s="1" t="s">
        <v>531</v>
      </c>
      <c r="B310" s="201">
        <v>1.0129999999999999</v>
      </c>
      <c r="C310" s="201">
        <v>1.0129999999999999</v>
      </c>
      <c r="D310" s="201">
        <v>1.014</v>
      </c>
      <c r="E310" s="201">
        <v>1.014</v>
      </c>
      <c r="F310" s="199">
        <v>739</v>
      </c>
    </row>
    <row r="311" spans="1:6" ht="22.8" customHeight="1">
      <c r="A311" s="1" t="s">
        <v>532</v>
      </c>
      <c r="B311" s="201">
        <v>1.0069999999999999</v>
      </c>
      <c r="C311" s="201">
        <v>1.0069999999999999</v>
      </c>
      <c r="D311" s="201">
        <v>1.0069999999999999</v>
      </c>
      <c r="E311" s="201">
        <v>1.006</v>
      </c>
      <c r="F311" s="199" t="s">
        <v>1850</v>
      </c>
    </row>
    <row r="312" spans="1:6" ht="22.8" customHeight="1">
      <c r="A312" s="1" t="s">
        <v>533</v>
      </c>
      <c r="B312" s="201">
        <v>1.0069999999999999</v>
      </c>
      <c r="C312" s="201">
        <v>1.0069999999999999</v>
      </c>
      <c r="D312" s="201">
        <v>1.0069999999999999</v>
      </c>
      <c r="E312" s="201">
        <v>1.006</v>
      </c>
      <c r="F312" s="199" t="s">
        <v>1852</v>
      </c>
    </row>
    <row r="313" spans="1:6" ht="22.8" customHeight="1">
      <c r="A313" s="1" t="s">
        <v>536</v>
      </c>
      <c r="B313" s="201">
        <v>1.0129999999999999</v>
      </c>
      <c r="C313" s="201">
        <v>1.014</v>
      </c>
      <c r="D313" s="201">
        <v>1.0149999999999999</v>
      </c>
      <c r="E313" s="201">
        <v>1.01</v>
      </c>
      <c r="F313" s="199" t="s">
        <v>534</v>
      </c>
    </row>
    <row r="314" spans="1:6" ht="22.8" customHeight="1">
      <c r="A314" s="1" t="s">
        <v>537</v>
      </c>
      <c r="B314" s="201">
        <v>1.004</v>
      </c>
      <c r="C314" s="201">
        <v>1.004</v>
      </c>
      <c r="D314" s="201">
        <v>1.004</v>
      </c>
      <c r="E314" s="201">
        <v>1.0049999999999999</v>
      </c>
      <c r="F314" s="199" t="s">
        <v>1855</v>
      </c>
    </row>
    <row r="315" spans="1:6" ht="22.8" customHeight="1">
      <c r="A315" s="1" t="s">
        <v>538</v>
      </c>
      <c r="B315" s="201">
        <v>1.0129999999999999</v>
      </c>
      <c r="C315" s="201">
        <v>1.0129999999999999</v>
      </c>
      <c r="D315" s="201">
        <v>1.014</v>
      </c>
      <c r="E315" s="201">
        <v>1.014</v>
      </c>
      <c r="F315" s="199">
        <v>739</v>
      </c>
    </row>
    <row r="316" spans="1:6" ht="22.8" customHeight="1">
      <c r="A316" s="1" t="s">
        <v>539</v>
      </c>
      <c r="B316" s="201">
        <v>1.0129999999999999</v>
      </c>
      <c r="C316" s="201">
        <v>1.0129999999999999</v>
      </c>
      <c r="D316" s="201">
        <v>1.014</v>
      </c>
      <c r="E316" s="201">
        <v>1.014</v>
      </c>
      <c r="F316" s="199">
        <v>739</v>
      </c>
    </row>
    <row r="317" spans="1:6" ht="22.8" customHeight="1">
      <c r="A317" s="1" t="s">
        <v>540</v>
      </c>
      <c r="B317" s="201">
        <v>1.006</v>
      </c>
      <c r="C317" s="201">
        <v>1.0069999999999999</v>
      </c>
      <c r="D317" s="201">
        <v>1.0069999999999999</v>
      </c>
      <c r="E317" s="201">
        <v>1.0069999999999999</v>
      </c>
      <c r="F317" s="199">
        <v>770</v>
      </c>
    </row>
    <row r="318" spans="1:6" ht="22.8" customHeight="1">
      <c r="A318" s="1" t="s">
        <v>542</v>
      </c>
      <c r="B318" s="201">
        <v>1.008</v>
      </c>
      <c r="C318" s="201">
        <v>1.0069999999999999</v>
      </c>
      <c r="D318" s="201">
        <v>1.0069999999999999</v>
      </c>
      <c r="E318" s="201">
        <v>1.006</v>
      </c>
      <c r="F318" s="199">
        <v>822</v>
      </c>
    </row>
    <row r="319" spans="1:6" ht="22.8" customHeight="1">
      <c r="A319" s="1" t="s">
        <v>545</v>
      </c>
      <c r="B319" s="201">
        <v>1.014</v>
      </c>
      <c r="C319" s="201">
        <v>1.01</v>
      </c>
      <c r="D319" s="201">
        <v>1.0089999999999999</v>
      </c>
      <c r="E319" s="201">
        <v>1.012</v>
      </c>
      <c r="F319" s="199" t="s">
        <v>543</v>
      </c>
    </row>
    <row r="320" spans="1:6" ht="22.8" customHeight="1">
      <c r="A320" s="1" t="s">
        <v>548</v>
      </c>
      <c r="B320" s="201">
        <v>1.0329999999999999</v>
      </c>
      <c r="C320" s="201">
        <v>0.999</v>
      </c>
      <c r="D320" s="201">
        <v>0.98599999999999999</v>
      </c>
      <c r="E320" s="201">
        <v>1.022</v>
      </c>
      <c r="F320" s="199" t="s">
        <v>546</v>
      </c>
    </row>
    <row r="321" spans="1:6" ht="22.8" customHeight="1">
      <c r="A321" s="1" t="s">
        <v>551</v>
      </c>
      <c r="B321" s="201">
        <v>1.0109999999999999</v>
      </c>
      <c r="C321" s="201">
        <v>1.0069999999999999</v>
      </c>
      <c r="D321" s="201">
        <v>1.0089999999999999</v>
      </c>
      <c r="E321" s="201">
        <v>1.0109999999999999</v>
      </c>
      <c r="F321" s="199" t="s">
        <v>549</v>
      </c>
    </row>
    <row r="322" spans="1:6" ht="22.8" customHeight="1">
      <c r="A322" s="1" t="s">
        <v>554</v>
      </c>
      <c r="B322" s="201">
        <v>1.0109999999999999</v>
      </c>
      <c r="C322" s="201">
        <v>1.0069999999999999</v>
      </c>
      <c r="D322" s="201">
        <v>1.0089999999999999</v>
      </c>
      <c r="E322" s="201">
        <v>1.0109999999999999</v>
      </c>
      <c r="F322" s="199" t="s">
        <v>552</v>
      </c>
    </row>
    <row r="323" spans="1:6" ht="22.8" customHeight="1">
      <c r="A323" s="1" t="s">
        <v>555</v>
      </c>
      <c r="B323" s="201">
        <v>1.004</v>
      </c>
      <c r="C323" s="201">
        <v>1.004</v>
      </c>
      <c r="D323" s="201">
        <v>1.004</v>
      </c>
      <c r="E323" s="201">
        <v>1.0049999999999999</v>
      </c>
      <c r="F323" s="199">
        <v>899</v>
      </c>
    </row>
    <row r="324" spans="1:6" ht="22.8" customHeight="1">
      <c r="A324" s="1" t="s">
        <v>556</v>
      </c>
      <c r="B324" s="201">
        <v>1.0069999999999999</v>
      </c>
      <c r="C324" s="201">
        <v>1.0069999999999999</v>
      </c>
      <c r="D324" s="201">
        <v>1.0069999999999999</v>
      </c>
      <c r="E324" s="201">
        <v>1.006</v>
      </c>
      <c r="F324" s="199">
        <v>897</v>
      </c>
    </row>
    <row r="325" spans="1:6" ht="22.8" customHeight="1">
      <c r="A325" s="1" t="s">
        <v>558</v>
      </c>
      <c r="B325" s="201">
        <v>1.0449999999999999</v>
      </c>
      <c r="C325" s="201">
        <v>1.0129999999999999</v>
      </c>
      <c r="D325" s="201">
        <v>1.0089999999999999</v>
      </c>
      <c r="E325" s="201">
        <v>1.0269999999999999</v>
      </c>
      <c r="F325" s="199" t="s">
        <v>557</v>
      </c>
    </row>
    <row r="326" spans="1:6" ht="22.8" customHeight="1">
      <c r="A326" s="1" t="s">
        <v>560</v>
      </c>
      <c r="B326" s="201">
        <v>1.006</v>
      </c>
      <c r="C326" s="201">
        <v>0.999</v>
      </c>
      <c r="D326" s="201">
        <v>0.997</v>
      </c>
      <c r="E326" s="201">
        <v>1.004</v>
      </c>
      <c r="F326" s="199">
        <v>869</v>
      </c>
    </row>
    <row r="327" spans="1:6" ht="22.8" customHeight="1">
      <c r="A327" s="1" t="s">
        <v>563</v>
      </c>
      <c r="B327" s="201">
        <v>1.0229999999999999</v>
      </c>
      <c r="C327" s="201">
        <v>1.02</v>
      </c>
      <c r="D327" s="201">
        <v>1.02</v>
      </c>
      <c r="E327" s="201">
        <v>1.022</v>
      </c>
      <c r="F327" s="199" t="s">
        <v>561</v>
      </c>
    </row>
    <row r="328" spans="1:6" ht="22.8" customHeight="1">
      <c r="A328" s="1" t="s">
        <v>566</v>
      </c>
      <c r="B328" s="201">
        <v>1.0249999999999999</v>
      </c>
      <c r="C328" s="201">
        <v>1.0229999999999999</v>
      </c>
      <c r="D328" s="201">
        <v>1.0189999999999999</v>
      </c>
      <c r="E328" s="201">
        <v>1.022</v>
      </c>
      <c r="F328" s="199" t="s">
        <v>564</v>
      </c>
    </row>
    <row r="329" spans="1:6" ht="22.8" customHeight="1">
      <c r="A329" s="1" t="s">
        <v>567</v>
      </c>
      <c r="B329" s="201">
        <v>1.008</v>
      </c>
      <c r="C329" s="201">
        <v>1.006</v>
      </c>
      <c r="D329" s="201">
        <v>1.004</v>
      </c>
      <c r="E329" s="201">
        <v>1.008</v>
      </c>
      <c r="F329" s="199" t="s">
        <v>1857</v>
      </c>
    </row>
    <row r="330" spans="1:6" ht="22.8" customHeight="1">
      <c r="A330" s="1" t="s">
        <v>568</v>
      </c>
      <c r="B330" s="201">
        <v>1.0069999999999999</v>
      </c>
      <c r="C330" s="201">
        <v>1.0069999999999999</v>
      </c>
      <c r="D330" s="201">
        <v>1.0069999999999999</v>
      </c>
      <c r="E330" s="201">
        <v>1.006</v>
      </c>
      <c r="F330" s="199">
        <v>7529</v>
      </c>
    </row>
    <row r="331" spans="1:6" ht="22.8" customHeight="1">
      <c r="A331" s="1" t="s">
        <v>569</v>
      </c>
      <c r="B331" s="201">
        <v>1.0069999999999999</v>
      </c>
      <c r="C331" s="201">
        <v>1.0069999999999999</v>
      </c>
      <c r="D331" s="201">
        <v>1.0069999999999999</v>
      </c>
      <c r="E331" s="201">
        <v>1.006</v>
      </c>
      <c r="F331" s="199" t="s">
        <v>1859</v>
      </c>
    </row>
    <row r="332" spans="1:6" ht="22.8" customHeight="1">
      <c r="A332" s="1" t="s">
        <v>570</v>
      </c>
      <c r="B332" s="201">
        <v>1.0069999999999999</v>
      </c>
      <c r="C332" s="201">
        <v>1.0069999999999999</v>
      </c>
      <c r="D332" s="201">
        <v>1.0069999999999999</v>
      </c>
      <c r="E332" s="201">
        <v>1.006</v>
      </c>
      <c r="F332" s="199">
        <v>897</v>
      </c>
    </row>
    <row r="333" spans="1:6" ht="22.8" customHeight="1">
      <c r="A333" s="1" t="s">
        <v>571</v>
      </c>
      <c r="B333" s="201">
        <v>1.0069999999999999</v>
      </c>
      <c r="C333" s="201">
        <v>1.0069999999999999</v>
      </c>
      <c r="D333" s="201">
        <v>1.0069999999999999</v>
      </c>
      <c r="E333" s="201">
        <v>1.006</v>
      </c>
      <c r="F333" s="199" t="s">
        <v>1861</v>
      </c>
    </row>
    <row r="334" spans="1:6" ht="22.8" customHeight="1">
      <c r="A334" s="1" t="s">
        <v>572</v>
      </c>
      <c r="B334" s="201">
        <v>1.008</v>
      </c>
      <c r="C334" s="201">
        <v>1.0049999999999999</v>
      </c>
      <c r="D334" s="201">
        <v>1.008</v>
      </c>
      <c r="E334" s="201">
        <v>1.0049999999999999</v>
      </c>
      <c r="F334" s="199" t="s">
        <v>1862</v>
      </c>
    </row>
    <row r="335" spans="1:6" ht="22.8" customHeight="1">
      <c r="A335" s="1" t="s">
        <v>573</v>
      </c>
      <c r="B335" s="201">
        <v>1</v>
      </c>
      <c r="C335" s="201">
        <v>1</v>
      </c>
      <c r="D335" s="201">
        <v>1</v>
      </c>
      <c r="E335" s="201">
        <v>1</v>
      </c>
      <c r="F335" s="199">
        <v>842</v>
      </c>
    </row>
    <row r="336" spans="1:6" ht="22.8" customHeight="1">
      <c r="A336" s="1" t="s">
        <v>574</v>
      </c>
      <c r="B336" s="201">
        <v>1</v>
      </c>
      <c r="C336" s="201">
        <v>1</v>
      </c>
      <c r="D336" s="201">
        <v>1</v>
      </c>
      <c r="E336" s="201">
        <v>1</v>
      </c>
      <c r="F336" s="199">
        <v>861</v>
      </c>
    </row>
    <row r="337" spans="1:6" ht="22.8" customHeight="1">
      <c r="A337" s="1" t="s">
        <v>575</v>
      </c>
      <c r="B337" s="201">
        <v>1</v>
      </c>
      <c r="C337" s="201">
        <v>1</v>
      </c>
      <c r="D337" s="201">
        <v>1</v>
      </c>
      <c r="E337" s="201">
        <v>1</v>
      </c>
      <c r="F337" s="199">
        <v>861</v>
      </c>
    </row>
    <row r="338" spans="1:6" ht="22.8" customHeight="1">
      <c r="A338" s="1" t="s">
        <v>576</v>
      </c>
      <c r="B338" s="201">
        <v>1.0069999999999999</v>
      </c>
      <c r="C338" s="201">
        <v>1.0069999999999999</v>
      </c>
      <c r="D338" s="201">
        <v>1.0069999999999999</v>
      </c>
      <c r="E338" s="201">
        <v>1.006</v>
      </c>
      <c r="F338" s="199" t="s">
        <v>1864</v>
      </c>
    </row>
    <row r="339" spans="1:6" ht="22.8" customHeight="1">
      <c r="A339" s="1" t="s">
        <v>577</v>
      </c>
      <c r="B339" s="201">
        <v>1.0069999999999999</v>
      </c>
      <c r="C339" s="201">
        <v>1.0069999999999999</v>
      </c>
      <c r="D339" s="201">
        <v>1.0069999999999999</v>
      </c>
      <c r="E339" s="201">
        <v>1.006</v>
      </c>
      <c r="F339" s="199" t="s">
        <v>1866</v>
      </c>
    </row>
    <row r="340" spans="1:6" ht="22.8" customHeight="1">
      <c r="A340" s="1" t="s">
        <v>578</v>
      </c>
      <c r="B340" s="201">
        <v>1.0069999999999999</v>
      </c>
      <c r="C340" s="201">
        <v>1.0069999999999999</v>
      </c>
      <c r="D340" s="201">
        <v>1.0069999999999999</v>
      </c>
      <c r="E340" s="201">
        <v>1.006</v>
      </c>
      <c r="F340" s="199" t="s">
        <v>1868</v>
      </c>
    </row>
    <row r="341" spans="1:6" ht="22.8" customHeight="1">
      <c r="A341" s="1" t="s">
        <v>579</v>
      </c>
      <c r="B341" s="201">
        <v>1.0129999999999999</v>
      </c>
      <c r="C341" s="201">
        <v>1.0129999999999999</v>
      </c>
      <c r="D341" s="201">
        <v>1.014</v>
      </c>
      <c r="E341" s="201">
        <v>1.014</v>
      </c>
      <c r="F341" s="199">
        <v>739</v>
      </c>
    </row>
    <row r="342" spans="1:6" ht="22.8" customHeight="1">
      <c r="A342" s="1" t="s">
        <v>580</v>
      </c>
      <c r="B342" s="201">
        <v>1.0129999999999999</v>
      </c>
      <c r="C342" s="201">
        <v>1.0129999999999999</v>
      </c>
      <c r="D342" s="201">
        <v>1.014</v>
      </c>
      <c r="E342" s="201">
        <v>1.014</v>
      </c>
      <c r="F342" s="199">
        <v>739</v>
      </c>
    </row>
    <row r="343" spans="1:6" ht="22.8" customHeight="1">
      <c r="A343" s="1" t="s">
        <v>581</v>
      </c>
      <c r="B343" s="201">
        <v>1.0069999999999999</v>
      </c>
      <c r="C343" s="201">
        <v>1.0069999999999999</v>
      </c>
      <c r="D343" s="201">
        <v>1.0069999999999999</v>
      </c>
      <c r="E343" s="201">
        <v>1.006</v>
      </c>
      <c r="F343" s="199" t="s">
        <v>1870</v>
      </c>
    </row>
    <row r="344" spans="1:6" ht="22.8" customHeight="1">
      <c r="A344" s="1" t="s">
        <v>583</v>
      </c>
      <c r="B344" s="201">
        <v>1.0129999999999999</v>
      </c>
      <c r="C344" s="201">
        <v>1.0129999999999999</v>
      </c>
      <c r="D344" s="201">
        <v>1.014</v>
      </c>
      <c r="E344" s="201">
        <v>1.014</v>
      </c>
      <c r="F344" s="199">
        <v>739</v>
      </c>
    </row>
    <row r="345" spans="1:6" ht="22.8" customHeight="1">
      <c r="A345" s="1" t="s">
        <v>584</v>
      </c>
      <c r="B345" s="201">
        <v>1.004</v>
      </c>
      <c r="C345" s="201">
        <v>1.004</v>
      </c>
      <c r="D345" s="201">
        <v>1.004</v>
      </c>
      <c r="E345" s="201">
        <v>1.0049999999999999</v>
      </c>
      <c r="F345" s="199" t="s">
        <v>1873</v>
      </c>
    </row>
    <row r="346" spans="1:6" ht="22.8" customHeight="1">
      <c r="A346" s="1" t="s">
        <v>585</v>
      </c>
      <c r="B346" s="201">
        <v>1.0129999999999999</v>
      </c>
      <c r="C346" s="201">
        <v>1.0129999999999999</v>
      </c>
      <c r="D346" s="201">
        <v>1.014</v>
      </c>
      <c r="E346" s="201">
        <v>1.014</v>
      </c>
      <c r="F346" s="199">
        <v>739</v>
      </c>
    </row>
    <row r="347" spans="1:6" ht="22.8" customHeight="1">
      <c r="A347" s="1" t="s">
        <v>586</v>
      </c>
      <c r="B347" s="201">
        <v>1.0129999999999999</v>
      </c>
      <c r="C347" s="201">
        <v>1.0129999999999999</v>
      </c>
      <c r="D347" s="201">
        <v>1.014</v>
      </c>
      <c r="E347" s="201">
        <v>1.014</v>
      </c>
      <c r="F347" s="199">
        <v>739</v>
      </c>
    </row>
    <row r="348" spans="1:6">
      <c r="A348" s="200"/>
      <c r="B348" s="93"/>
      <c r="C348" s="93"/>
      <c r="D348" s="93"/>
      <c r="E348" s="93"/>
      <c r="F348" s="93"/>
    </row>
    <row r="350" spans="1:6">
      <c r="A350" s="224" t="s">
        <v>805</v>
      </c>
      <c r="B350" s="263"/>
      <c r="C350" s="263"/>
      <c r="D350" s="263"/>
      <c r="E350" s="263"/>
      <c r="F350" s="225"/>
    </row>
    <row r="351" spans="1:6">
      <c r="A351" s="224" t="s">
        <v>808</v>
      </c>
      <c r="B351" s="263"/>
      <c r="C351" s="263"/>
      <c r="D351" s="263"/>
      <c r="E351" s="263"/>
      <c r="F351" s="225"/>
    </row>
    <row r="352" spans="1:6" ht="26.4">
      <c r="A352" s="18" t="s">
        <v>807</v>
      </c>
      <c r="B352" s="18" t="s">
        <v>791</v>
      </c>
      <c r="C352" s="18" t="s">
        <v>792</v>
      </c>
      <c r="D352" s="18" t="s">
        <v>793</v>
      </c>
      <c r="E352" s="18" t="s">
        <v>794</v>
      </c>
      <c r="F352" s="18" t="s">
        <v>798</v>
      </c>
    </row>
    <row r="353" spans="1:6" ht="22.8" customHeight="1">
      <c r="A353" s="1" t="s">
        <v>167</v>
      </c>
      <c r="B353" s="201">
        <v>1.0129999999999999</v>
      </c>
      <c r="C353" s="201">
        <v>1.0129999999999999</v>
      </c>
      <c r="D353" s="201">
        <v>1.014</v>
      </c>
      <c r="E353" s="201">
        <v>1.014</v>
      </c>
      <c r="F353" s="199">
        <v>734</v>
      </c>
    </row>
    <row r="354" spans="1:6" ht="22.8" customHeight="1">
      <c r="A354" s="1" t="s">
        <v>168</v>
      </c>
      <c r="B354" s="201">
        <v>1.0129999999999999</v>
      </c>
      <c r="C354" s="201">
        <v>1.0129999999999999</v>
      </c>
      <c r="D354" s="201">
        <v>1.014</v>
      </c>
      <c r="E354" s="201">
        <v>1.014</v>
      </c>
      <c r="F354" s="199">
        <v>736</v>
      </c>
    </row>
    <row r="355" spans="1:6" ht="22.8" customHeight="1">
      <c r="A355" s="1" t="s">
        <v>169</v>
      </c>
      <c r="B355" s="201">
        <v>1.0129999999999999</v>
      </c>
      <c r="C355" s="201">
        <v>1.0129999999999999</v>
      </c>
      <c r="D355" s="201">
        <v>1.014</v>
      </c>
      <c r="E355" s="201">
        <v>1.014</v>
      </c>
      <c r="F355" s="199">
        <v>737</v>
      </c>
    </row>
    <row r="356" spans="1:6" ht="22.8" customHeight="1">
      <c r="A356" s="1" t="s">
        <v>171</v>
      </c>
      <c r="B356" s="201">
        <v>1.0129999999999999</v>
      </c>
      <c r="C356" s="201">
        <v>1.0129999999999999</v>
      </c>
      <c r="D356" s="201">
        <v>1.014</v>
      </c>
      <c r="E356" s="201">
        <v>1.014</v>
      </c>
      <c r="F356" s="199">
        <v>749</v>
      </c>
    </row>
    <row r="357" spans="1:6" ht="22.8" customHeight="1">
      <c r="A357" s="1" t="s">
        <v>174</v>
      </c>
      <c r="B357" s="201">
        <v>1.0129999999999999</v>
      </c>
      <c r="C357" s="201">
        <v>1.0129999999999999</v>
      </c>
      <c r="D357" s="201">
        <v>1.014</v>
      </c>
      <c r="E357" s="201">
        <v>1.014</v>
      </c>
      <c r="F357" s="199">
        <v>740</v>
      </c>
    </row>
    <row r="358" spans="1:6" ht="22.8" customHeight="1">
      <c r="A358" s="1" t="s">
        <v>182</v>
      </c>
      <c r="B358" s="201">
        <v>1.0129999999999999</v>
      </c>
      <c r="C358" s="201">
        <v>1.0129999999999999</v>
      </c>
      <c r="D358" s="201">
        <v>1.014</v>
      </c>
      <c r="E358" s="201">
        <v>1.014</v>
      </c>
      <c r="F358" s="199">
        <v>738</v>
      </c>
    </row>
    <row r="359" spans="1:6" ht="22.8" customHeight="1">
      <c r="A359" s="1" t="s">
        <v>197</v>
      </c>
      <c r="B359" s="201">
        <v>1.03</v>
      </c>
      <c r="C359" s="201">
        <v>1.03</v>
      </c>
      <c r="D359" s="201">
        <v>1.03</v>
      </c>
      <c r="E359" s="201">
        <v>1.0309999999999999</v>
      </c>
      <c r="F359" s="199">
        <v>918</v>
      </c>
    </row>
    <row r="360" spans="1:6" ht="22.8" customHeight="1">
      <c r="A360" s="1" t="s">
        <v>201</v>
      </c>
      <c r="B360" s="201">
        <v>1.0249999999999999</v>
      </c>
      <c r="C360" s="201">
        <v>1.028</v>
      </c>
      <c r="D360" s="201">
        <v>1.034</v>
      </c>
      <c r="E360" s="201">
        <v>1.0229999999999999</v>
      </c>
      <c r="F360" s="199">
        <v>929</v>
      </c>
    </row>
    <row r="361" spans="1:6" ht="22.8" customHeight="1">
      <c r="A361" s="1" t="s">
        <v>202</v>
      </c>
      <c r="B361" s="201">
        <v>1.016</v>
      </c>
      <c r="C361" s="201">
        <v>1.0109999999999999</v>
      </c>
      <c r="D361" s="201">
        <v>1.01</v>
      </c>
      <c r="E361" s="201">
        <v>1.0089999999999999</v>
      </c>
      <c r="F361" s="199">
        <v>924</v>
      </c>
    </row>
    <row r="362" spans="1:6" ht="22.8" customHeight="1">
      <c r="A362" s="1" t="s">
        <v>203</v>
      </c>
      <c r="B362" s="201">
        <v>1.016</v>
      </c>
      <c r="C362" s="201">
        <v>1.016</v>
      </c>
      <c r="D362" s="201">
        <v>1.0149999999999999</v>
      </c>
      <c r="E362" s="201">
        <v>1.014</v>
      </c>
      <c r="F362" s="199">
        <v>937</v>
      </c>
    </row>
    <row r="363" spans="1:6" ht="22.8" customHeight="1">
      <c r="A363" s="1" t="s">
        <v>206</v>
      </c>
      <c r="B363" s="201">
        <v>0.999</v>
      </c>
      <c r="C363" s="201">
        <v>0.999</v>
      </c>
      <c r="D363" s="201">
        <v>0.999</v>
      </c>
      <c r="E363" s="201">
        <v>0.999</v>
      </c>
      <c r="F363" s="199">
        <v>7174</v>
      </c>
    </row>
    <row r="364" spans="1:6" ht="22.8" customHeight="1">
      <c r="A364" s="1" t="s">
        <v>207</v>
      </c>
      <c r="B364" s="201">
        <v>1.002</v>
      </c>
      <c r="C364" s="201">
        <v>1.0029999999999999</v>
      </c>
      <c r="D364" s="201">
        <v>1.0029999999999999</v>
      </c>
      <c r="E364" s="201">
        <v>1.002</v>
      </c>
      <c r="F364" s="199">
        <v>923</v>
      </c>
    </row>
    <row r="365" spans="1:6" ht="22.8" customHeight="1">
      <c r="A365" s="1" t="s">
        <v>209</v>
      </c>
      <c r="B365" s="201">
        <v>1.0069999999999999</v>
      </c>
      <c r="C365" s="201">
        <v>1.0069999999999999</v>
      </c>
      <c r="D365" s="201">
        <v>1.0069999999999999</v>
      </c>
      <c r="E365" s="201">
        <v>1.006</v>
      </c>
      <c r="F365" s="199">
        <v>933</v>
      </c>
    </row>
    <row r="366" spans="1:6" ht="22.8" customHeight="1">
      <c r="A366" s="1" t="s">
        <v>218</v>
      </c>
      <c r="B366" s="201">
        <v>1.0049999999999999</v>
      </c>
      <c r="C366" s="201">
        <v>1.008</v>
      </c>
      <c r="D366" s="201">
        <v>1.01</v>
      </c>
      <c r="E366" s="201">
        <v>1.008</v>
      </c>
      <c r="F366" s="199">
        <v>4032</v>
      </c>
    </row>
    <row r="367" spans="1:6" ht="22.8" customHeight="1">
      <c r="A367" s="1" t="s">
        <v>219</v>
      </c>
      <c r="B367" s="201">
        <v>1.0069999999999999</v>
      </c>
      <c r="C367" s="201">
        <v>1.0069999999999999</v>
      </c>
      <c r="D367" s="201">
        <v>1.0069999999999999</v>
      </c>
      <c r="E367" s="201">
        <v>1.018</v>
      </c>
      <c r="F367" s="199">
        <v>4548</v>
      </c>
    </row>
    <row r="368" spans="1:6" ht="22.8" customHeight="1">
      <c r="A368" s="1" t="s">
        <v>220</v>
      </c>
      <c r="B368" s="201">
        <v>1.032</v>
      </c>
      <c r="C368" s="201">
        <v>1.0489999999999999</v>
      </c>
      <c r="D368" s="201">
        <v>1.06</v>
      </c>
      <c r="E368" s="201">
        <v>1.0209999999999999</v>
      </c>
      <c r="F368" s="199">
        <v>925</v>
      </c>
    </row>
    <row r="369" spans="1:6" ht="22.8" customHeight="1">
      <c r="A369" s="1" t="s">
        <v>221</v>
      </c>
      <c r="B369" s="201">
        <v>1.034</v>
      </c>
      <c r="C369" s="201">
        <v>1.0529999999999999</v>
      </c>
      <c r="D369" s="201">
        <v>1.056</v>
      </c>
      <c r="E369" s="201">
        <v>1.018</v>
      </c>
      <c r="F369" s="199">
        <v>521</v>
      </c>
    </row>
    <row r="370" spans="1:6" ht="22.8" customHeight="1">
      <c r="A370" s="1" t="s">
        <v>222</v>
      </c>
      <c r="B370" s="201">
        <v>1.01</v>
      </c>
      <c r="C370" s="201">
        <v>1.014</v>
      </c>
      <c r="D370" s="201">
        <v>1.0169999999999999</v>
      </c>
      <c r="E370" s="201">
        <v>1.008</v>
      </c>
      <c r="F370" s="199">
        <v>930</v>
      </c>
    </row>
    <row r="371" spans="1:6" ht="22.8" customHeight="1">
      <c r="A371" s="1" t="s">
        <v>223</v>
      </c>
      <c r="B371" s="201">
        <v>1</v>
      </c>
      <c r="C371" s="201">
        <v>1</v>
      </c>
      <c r="D371" s="201">
        <v>1.0009999999999999</v>
      </c>
      <c r="E371" s="201">
        <v>1.008</v>
      </c>
      <c r="F371" s="199">
        <v>7390</v>
      </c>
    </row>
    <row r="372" spans="1:6" ht="22.8" customHeight="1">
      <c r="A372" s="1" t="s">
        <v>224</v>
      </c>
      <c r="B372" s="201">
        <v>0.999</v>
      </c>
      <c r="C372" s="201">
        <v>0.999</v>
      </c>
      <c r="D372" s="201">
        <v>0.999</v>
      </c>
      <c r="E372" s="201">
        <v>1.004</v>
      </c>
      <c r="F372" s="199">
        <v>7391</v>
      </c>
    </row>
    <row r="373" spans="1:6" ht="22.8" customHeight="1">
      <c r="A373" s="1" t="s">
        <v>225</v>
      </c>
      <c r="B373" s="201">
        <v>0.997</v>
      </c>
      <c r="C373" s="201">
        <v>0.99</v>
      </c>
      <c r="D373" s="201">
        <v>0.98699999999999999</v>
      </c>
      <c r="E373" s="201">
        <v>0.98699999999999999</v>
      </c>
      <c r="F373" s="199">
        <v>917</v>
      </c>
    </row>
    <row r="374" spans="1:6" ht="22.8" customHeight="1">
      <c r="A374" s="1" t="s">
        <v>226</v>
      </c>
      <c r="B374" s="201">
        <v>0.997</v>
      </c>
      <c r="C374" s="201">
        <v>0.99</v>
      </c>
      <c r="D374" s="201">
        <v>0.98699999999999999</v>
      </c>
      <c r="E374" s="201">
        <v>0.98699999999999999</v>
      </c>
      <c r="F374" s="199">
        <v>917</v>
      </c>
    </row>
    <row r="375" spans="1:6" ht="22.8" customHeight="1">
      <c r="A375" s="1" t="s">
        <v>227</v>
      </c>
      <c r="B375" s="201">
        <v>0.997</v>
      </c>
      <c r="C375" s="201">
        <v>0.99</v>
      </c>
      <c r="D375" s="201">
        <v>0.98699999999999999</v>
      </c>
      <c r="E375" s="201">
        <v>0.98699999999999999</v>
      </c>
      <c r="F375" s="199">
        <v>917</v>
      </c>
    </row>
    <row r="376" spans="1:6" ht="22.8" customHeight="1">
      <c r="A376" s="1" t="s">
        <v>229</v>
      </c>
      <c r="B376" s="201">
        <v>1.042</v>
      </c>
      <c r="C376" s="201">
        <v>1.036</v>
      </c>
      <c r="D376" s="201">
        <v>1.0669999999999999</v>
      </c>
      <c r="E376" s="201">
        <v>1.0349999999999999</v>
      </c>
      <c r="F376" s="199">
        <v>927</v>
      </c>
    </row>
    <row r="377" spans="1:6" ht="22.8" customHeight="1">
      <c r="A377" s="1" t="s">
        <v>230</v>
      </c>
      <c r="B377" s="201">
        <v>1.0389999999999999</v>
      </c>
      <c r="C377" s="201">
        <v>1.034</v>
      </c>
      <c r="D377" s="201">
        <v>1.03</v>
      </c>
      <c r="E377" s="201">
        <v>1.032</v>
      </c>
      <c r="F377" s="199">
        <v>928</v>
      </c>
    </row>
    <row r="378" spans="1:6" ht="22.8" customHeight="1">
      <c r="A378" s="1" t="s">
        <v>233</v>
      </c>
      <c r="B378" s="201">
        <v>1.01</v>
      </c>
      <c r="C378" s="201">
        <v>1.008</v>
      </c>
      <c r="D378" s="201">
        <v>1.012</v>
      </c>
      <c r="E378" s="201">
        <v>1.004</v>
      </c>
      <c r="F378" s="199">
        <v>938</v>
      </c>
    </row>
    <row r="379" spans="1:6" ht="22.8" customHeight="1">
      <c r="A379" s="1" t="s">
        <v>237</v>
      </c>
      <c r="B379" s="201">
        <v>1.006</v>
      </c>
      <c r="C379" s="201">
        <v>1.0129999999999999</v>
      </c>
      <c r="D379" s="201">
        <v>1.018</v>
      </c>
      <c r="E379" s="201">
        <v>1.008</v>
      </c>
      <c r="F379" s="199">
        <v>921</v>
      </c>
    </row>
    <row r="380" spans="1:6" ht="22.8" customHeight="1">
      <c r="A380" s="1" t="s">
        <v>238</v>
      </c>
      <c r="B380" s="201">
        <v>1.012</v>
      </c>
      <c r="C380" s="201">
        <v>1.016</v>
      </c>
      <c r="D380" s="201">
        <v>1.0169999999999999</v>
      </c>
      <c r="E380" s="201">
        <v>1.012</v>
      </c>
      <c r="F380" s="199">
        <v>922</v>
      </c>
    </row>
    <row r="381" spans="1:6" ht="22.8" customHeight="1">
      <c r="A381" s="1" t="s">
        <v>239</v>
      </c>
      <c r="B381" s="201">
        <v>0.997</v>
      </c>
      <c r="C381" s="201">
        <v>0.997</v>
      </c>
      <c r="D381" s="201">
        <v>0.997</v>
      </c>
      <c r="E381" s="201">
        <v>0.997</v>
      </c>
      <c r="F381" s="199">
        <v>939</v>
      </c>
    </row>
    <row r="382" spans="1:6" ht="22.8" customHeight="1">
      <c r="A382" s="1" t="s">
        <v>241</v>
      </c>
      <c r="B382" s="201">
        <v>1.0369999999999999</v>
      </c>
      <c r="C382" s="201">
        <v>1.05</v>
      </c>
      <c r="D382" s="201">
        <v>1.06</v>
      </c>
      <c r="E382" s="201">
        <v>1.0269999999999999</v>
      </c>
      <c r="F382" s="199">
        <v>941</v>
      </c>
    </row>
    <row r="383" spans="1:6" ht="22.8" customHeight="1">
      <c r="A383" s="1" t="s">
        <v>242</v>
      </c>
      <c r="B383" s="201">
        <v>1.022</v>
      </c>
      <c r="C383" s="201">
        <v>1.016</v>
      </c>
      <c r="D383" s="201">
        <v>1.012</v>
      </c>
      <c r="E383" s="201">
        <v>1.0209999999999999</v>
      </c>
      <c r="F383" s="199">
        <v>926</v>
      </c>
    </row>
    <row r="384" spans="1:6" ht="22.8" customHeight="1">
      <c r="A384" s="1" t="s">
        <v>243</v>
      </c>
      <c r="B384" s="201">
        <v>1.046</v>
      </c>
      <c r="C384" s="201">
        <v>1.038</v>
      </c>
      <c r="D384" s="201">
        <v>1.0349999999999999</v>
      </c>
      <c r="E384" s="201">
        <v>1.0369999999999999</v>
      </c>
      <c r="F384" s="199">
        <v>940</v>
      </c>
    </row>
    <row r="385" spans="1:6" ht="22.8" customHeight="1">
      <c r="A385" s="1" t="s">
        <v>244</v>
      </c>
      <c r="B385" s="201">
        <v>1.0469999999999999</v>
      </c>
      <c r="C385" s="201">
        <v>1.056</v>
      </c>
      <c r="D385" s="201">
        <v>1.07</v>
      </c>
      <c r="E385" s="201">
        <v>1.042</v>
      </c>
      <c r="F385" s="199">
        <v>942</v>
      </c>
    </row>
    <row r="386" spans="1:6" ht="22.8" customHeight="1">
      <c r="A386" s="1" t="s">
        <v>245</v>
      </c>
      <c r="B386" s="201">
        <v>1.016</v>
      </c>
      <c r="C386" s="201">
        <v>1.02</v>
      </c>
      <c r="D386" s="201">
        <v>1.026</v>
      </c>
      <c r="E386" s="201">
        <v>1.0149999999999999</v>
      </c>
      <c r="F386" s="199">
        <v>943</v>
      </c>
    </row>
    <row r="387" spans="1:6" ht="22.8" customHeight="1">
      <c r="A387" s="1" t="s">
        <v>246</v>
      </c>
      <c r="B387" s="201">
        <v>1.0229999999999999</v>
      </c>
      <c r="C387" s="201">
        <v>1.028</v>
      </c>
      <c r="D387" s="201">
        <v>1.0289999999999999</v>
      </c>
      <c r="E387" s="201">
        <v>1.0209999999999999</v>
      </c>
      <c r="F387" s="199">
        <v>944</v>
      </c>
    </row>
    <row r="388" spans="1:6" ht="22.8" customHeight="1">
      <c r="A388" s="1" t="s">
        <v>253</v>
      </c>
      <c r="B388" s="201">
        <v>0.999</v>
      </c>
      <c r="C388" s="201">
        <v>0.999</v>
      </c>
      <c r="D388" s="201">
        <v>0.999</v>
      </c>
      <c r="E388" s="201">
        <v>0.999</v>
      </c>
      <c r="F388" s="199">
        <v>7081</v>
      </c>
    </row>
    <row r="389" spans="1:6" ht="22.8" customHeight="1">
      <c r="A389" s="1" t="s">
        <v>254</v>
      </c>
      <c r="B389" s="201">
        <v>0.999</v>
      </c>
      <c r="C389" s="201">
        <v>0.999</v>
      </c>
      <c r="D389" s="201">
        <v>0.999</v>
      </c>
      <c r="E389" s="201">
        <v>0.999</v>
      </c>
      <c r="F389" s="199">
        <v>7095</v>
      </c>
    </row>
    <row r="390" spans="1:6" ht="22.8" customHeight="1">
      <c r="A390" s="1" t="s">
        <v>258</v>
      </c>
      <c r="B390" s="201">
        <v>1.036</v>
      </c>
      <c r="C390" s="201">
        <v>1.026</v>
      </c>
      <c r="D390" s="201">
        <v>1.0209999999999999</v>
      </c>
      <c r="E390" s="201">
        <v>1.03</v>
      </c>
      <c r="F390" s="199">
        <v>946</v>
      </c>
    </row>
    <row r="391" spans="1:6" ht="22.8" customHeight="1">
      <c r="A391" s="1" t="s">
        <v>259</v>
      </c>
      <c r="B391" s="201">
        <v>1.0109999999999999</v>
      </c>
      <c r="C391" s="201">
        <v>1.0089999999999999</v>
      </c>
      <c r="D391" s="201">
        <v>1.01</v>
      </c>
      <c r="E391" s="201">
        <v>1.0069999999999999</v>
      </c>
      <c r="F391" s="199">
        <v>947</v>
      </c>
    </row>
    <row r="392" spans="1:6" ht="22.8" customHeight="1">
      <c r="A392" s="1" t="s">
        <v>260</v>
      </c>
      <c r="B392" s="201">
        <v>1</v>
      </c>
      <c r="C392" s="201">
        <v>1</v>
      </c>
      <c r="D392" s="201">
        <v>1</v>
      </c>
      <c r="E392" s="201">
        <v>1</v>
      </c>
      <c r="F392" s="199">
        <v>7485</v>
      </c>
    </row>
    <row r="393" spans="1:6" ht="22.8" customHeight="1">
      <c r="A393" s="1" t="s">
        <v>261</v>
      </c>
      <c r="B393" s="201">
        <v>1.038</v>
      </c>
      <c r="C393" s="201">
        <v>1.0249999999999999</v>
      </c>
      <c r="D393" s="201">
        <v>1.0169999999999999</v>
      </c>
      <c r="E393" s="201">
        <v>1.03</v>
      </c>
      <c r="F393" s="199">
        <v>949</v>
      </c>
    </row>
    <row r="394" spans="1:6" ht="22.8" customHeight="1">
      <c r="A394" s="1" t="s">
        <v>262</v>
      </c>
      <c r="B394" s="201">
        <v>1.0109999999999999</v>
      </c>
      <c r="C394" s="201">
        <v>1.0129999999999999</v>
      </c>
      <c r="D394" s="201">
        <v>1.014</v>
      </c>
      <c r="E394" s="201">
        <v>1.0109999999999999</v>
      </c>
      <c r="F394" s="199">
        <v>611</v>
      </c>
    </row>
    <row r="395" spans="1:6" ht="22.8" customHeight="1">
      <c r="A395" s="1" t="s">
        <v>263</v>
      </c>
      <c r="B395" s="201">
        <v>1.0329999999999999</v>
      </c>
      <c r="C395" s="201">
        <v>1.028</v>
      </c>
      <c r="D395" s="201">
        <v>1.022</v>
      </c>
      <c r="E395" s="201">
        <v>1.0309999999999999</v>
      </c>
      <c r="F395" s="199">
        <v>612</v>
      </c>
    </row>
    <row r="396" spans="1:6" ht="22.8" customHeight="1">
      <c r="A396" s="1" t="s">
        <v>264</v>
      </c>
      <c r="B396" s="201">
        <v>1.0069999999999999</v>
      </c>
      <c r="C396" s="201">
        <v>1.006</v>
      </c>
      <c r="D396" s="201">
        <v>1.006</v>
      </c>
      <c r="E396" s="201">
        <v>1.0089999999999999</v>
      </c>
      <c r="F396" s="199">
        <v>613</v>
      </c>
    </row>
    <row r="397" spans="1:6" ht="22.8" customHeight="1">
      <c r="A397" s="1" t="s">
        <v>265</v>
      </c>
      <c r="B397" s="201">
        <v>1.028</v>
      </c>
      <c r="C397" s="201">
        <v>1.024</v>
      </c>
      <c r="D397" s="201">
        <v>1.018</v>
      </c>
      <c r="E397" s="201">
        <v>1.0249999999999999</v>
      </c>
      <c r="F397" s="199">
        <v>614</v>
      </c>
    </row>
    <row r="398" spans="1:6" ht="22.8" customHeight="1">
      <c r="A398" s="1" t="s">
        <v>267</v>
      </c>
      <c r="B398" s="201">
        <v>1.032</v>
      </c>
      <c r="C398" s="201">
        <v>1.012</v>
      </c>
      <c r="D398" s="201">
        <v>1.0029999999999999</v>
      </c>
      <c r="E398" s="201">
        <v>1.03</v>
      </c>
      <c r="F398" s="199">
        <v>615</v>
      </c>
    </row>
    <row r="399" spans="1:6" ht="22.8" customHeight="1">
      <c r="A399" s="1" t="s">
        <v>268</v>
      </c>
      <c r="B399" s="201">
        <v>1.0049999999999999</v>
      </c>
      <c r="C399" s="201">
        <v>0.997</v>
      </c>
      <c r="D399" s="201">
        <v>0.996</v>
      </c>
      <c r="E399" s="201">
        <v>1.0149999999999999</v>
      </c>
      <c r="F399" s="199">
        <v>616</v>
      </c>
    </row>
    <row r="400" spans="1:6" ht="22.8" customHeight="1">
      <c r="A400" s="1" t="s">
        <v>269</v>
      </c>
      <c r="B400" s="201">
        <v>1.0620000000000001</v>
      </c>
      <c r="C400" s="201">
        <v>1.07</v>
      </c>
      <c r="D400" s="201">
        <v>1.071</v>
      </c>
      <c r="E400" s="201">
        <v>1.0549999999999999</v>
      </c>
      <c r="F400" s="199">
        <v>617</v>
      </c>
    </row>
    <row r="401" spans="1:6" ht="22.8" customHeight="1">
      <c r="A401" s="1" t="s">
        <v>270</v>
      </c>
      <c r="B401" s="201">
        <v>1.022</v>
      </c>
      <c r="C401" s="201">
        <v>1.016</v>
      </c>
      <c r="D401" s="201">
        <v>1.018</v>
      </c>
      <c r="E401" s="201">
        <v>1.0189999999999999</v>
      </c>
      <c r="F401" s="199">
        <v>619</v>
      </c>
    </row>
    <row r="402" spans="1:6" ht="22.8" customHeight="1">
      <c r="A402" s="1" t="s">
        <v>271</v>
      </c>
      <c r="B402" s="201">
        <v>1.016</v>
      </c>
      <c r="C402" s="201">
        <v>1.0109999999999999</v>
      </c>
      <c r="D402" s="201">
        <v>1.0229999999999999</v>
      </c>
      <c r="E402" s="201">
        <v>1.02</v>
      </c>
      <c r="F402" s="199">
        <v>620</v>
      </c>
    </row>
    <row r="403" spans="1:6" ht="22.8" customHeight="1">
      <c r="A403" s="1" t="s">
        <v>272</v>
      </c>
      <c r="B403" s="201">
        <v>1.0249999999999999</v>
      </c>
      <c r="C403" s="201">
        <v>1.016</v>
      </c>
      <c r="D403" s="201">
        <v>1.014</v>
      </c>
      <c r="E403" s="201">
        <v>1.018</v>
      </c>
      <c r="F403" s="199">
        <v>621</v>
      </c>
    </row>
    <row r="404" spans="1:6" ht="22.8" customHeight="1">
      <c r="A404" s="1" t="s">
        <v>273</v>
      </c>
      <c r="B404" s="201">
        <v>1</v>
      </c>
      <c r="C404" s="201">
        <v>0.99399999999999999</v>
      </c>
      <c r="D404" s="201">
        <v>0.99199999999999999</v>
      </c>
      <c r="E404" s="201">
        <v>1</v>
      </c>
      <c r="F404" s="199">
        <v>622</v>
      </c>
    </row>
    <row r="405" spans="1:6" ht="22.8" customHeight="1">
      <c r="A405" s="1" t="s">
        <v>274</v>
      </c>
      <c r="B405" s="201">
        <v>1.0329999999999999</v>
      </c>
      <c r="C405" s="201">
        <v>1.02</v>
      </c>
      <c r="D405" s="201">
        <v>1.016</v>
      </c>
      <c r="E405" s="201">
        <v>1.028</v>
      </c>
      <c r="F405" s="199">
        <v>623</v>
      </c>
    </row>
    <row r="406" spans="1:6" ht="22.8" customHeight="1">
      <c r="A406" s="1" t="s">
        <v>275</v>
      </c>
      <c r="B406" s="201">
        <v>1.034</v>
      </c>
      <c r="C406" s="201">
        <v>1.0189999999999999</v>
      </c>
      <c r="D406" s="201">
        <v>1.0149999999999999</v>
      </c>
      <c r="E406" s="201">
        <v>1.0289999999999999</v>
      </c>
      <c r="F406" s="199">
        <v>504</v>
      </c>
    </row>
    <row r="407" spans="1:6" ht="22.8" customHeight="1">
      <c r="A407" s="1" t="s">
        <v>276</v>
      </c>
      <c r="B407" s="201">
        <v>1.0329999999999999</v>
      </c>
      <c r="C407" s="201">
        <v>1.0349999999999999</v>
      </c>
      <c r="D407" s="201">
        <v>1.04</v>
      </c>
      <c r="E407" s="201">
        <v>1.0249999999999999</v>
      </c>
      <c r="F407" s="199">
        <v>624</v>
      </c>
    </row>
    <row r="408" spans="1:6" ht="22.8" customHeight="1">
      <c r="A408" s="1" t="s">
        <v>277</v>
      </c>
      <c r="B408" s="201">
        <v>1.026</v>
      </c>
      <c r="C408" s="201">
        <v>1.014</v>
      </c>
      <c r="D408" s="201">
        <v>1.012</v>
      </c>
      <c r="E408" s="201">
        <v>1.0249999999999999</v>
      </c>
      <c r="F408" s="199">
        <v>625</v>
      </c>
    </row>
    <row r="409" spans="1:6" ht="22.8" customHeight="1">
      <c r="A409" s="1" t="s">
        <v>278</v>
      </c>
      <c r="B409" s="201">
        <v>1.032</v>
      </c>
      <c r="C409" s="201">
        <v>1.0309999999999999</v>
      </c>
      <c r="D409" s="201">
        <v>1.028</v>
      </c>
      <c r="E409" s="201">
        <v>1.03</v>
      </c>
      <c r="F409" s="199">
        <v>627</v>
      </c>
    </row>
    <row r="410" spans="1:6" ht="22.8" customHeight="1">
      <c r="A410" s="1" t="s">
        <v>279</v>
      </c>
      <c r="B410" s="201">
        <v>1.0089999999999999</v>
      </c>
      <c r="C410" s="201">
        <v>1</v>
      </c>
      <c r="D410" s="201">
        <v>0.995</v>
      </c>
      <c r="E410" s="201">
        <v>1.008</v>
      </c>
      <c r="F410" s="199">
        <v>628</v>
      </c>
    </row>
    <row r="411" spans="1:6" ht="22.8" customHeight="1">
      <c r="A411" s="1" t="s">
        <v>280</v>
      </c>
      <c r="B411" s="201">
        <v>1.01</v>
      </c>
      <c r="C411" s="201">
        <v>1.0029999999999999</v>
      </c>
      <c r="D411" s="201">
        <v>0.999</v>
      </c>
      <c r="E411" s="201">
        <v>1.008</v>
      </c>
      <c r="F411" s="199">
        <v>629</v>
      </c>
    </row>
    <row r="412" spans="1:6" ht="22.8" customHeight="1">
      <c r="A412" s="1" t="s">
        <v>283</v>
      </c>
      <c r="B412" s="201">
        <v>1.0069999999999999</v>
      </c>
      <c r="C412" s="201">
        <v>1.006</v>
      </c>
      <c r="D412" s="201">
        <v>1.006</v>
      </c>
      <c r="E412" s="201">
        <v>1.0069999999999999</v>
      </c>
      <c r="F412" s="199">
        <v>914</v>
      </c>
    </row>
    <row r="413" spans="1:6" ht="22.8" customHeight="1">
      <c r="A413" s="1" t="s">
        <v>285</v>
      </c>
      <c r="B413" s="201">
        <v>1.0069999999999999</v>
      </c>
      <c r="C413" s="201">
        <v>1.008</v>
      </c>
      <c r="D413" s="201">
        <v>1.008</v>
      </c>
      <c r="E413" s="201">
        <v>1.006</v>
      </c>
      <c r="F413" s="199">
        <v>630</v>
      </c>
    </row>
    <row r="414" spans="1:6" ht="22.8" customHeight="1">
      <c r="A414" s="1" t="s">
        <v>286</v>
      </c>
      <c r="B414" s="201">
        <v>1.006</v>
      </c>
      <c r="C414" s="201">
        <v>1.004</v>
      </c>
      <c r="D414" s="201">
        <v>1.0009999999999999</v>
      </c>
      <c r="E414" s="201">
        <v>1.0049999999999999</v>
      </c>
      <c r="F414" s="199">
        <v>631</v>
      </c>
    </row>
    <row r="415" spans="1:6" ht="22.8" customHeight="1">
      <c r="A415" s="1" t="s">
        <v>287</v>
      </c>
      <c r="B415" s="201">
        <v>1.0089999999999999</v>
      </c>
      <c r="C415" s="201">
        <v>1.006</v>
      </c>
      <c r="D415" s="201">
        <v>1.006</v>
      </c>
      <c r="E415" s="201">
        <v>1.008</v>
      </c>
      <c r="F415" s="199">
        <v>632</v>
      </c>
    </row>
    <row r="416" spans="1:6" ht="22.8" customHeight="1">
      <c r="A416" s="1" t="s">
        <v>288</v>
      </c>
      <c r="B416" s="201">
        <v>1.0489999999999999</v>
      </c>
      <c r="C416" s="201">
        <v>1.052</v>
      </c>
      <c r="D416" s="201">
        <v>1.0509999999999999</v>
      </c>
      <c r="E416" s="201">
        <v>1.0349999999999999</v>
      </c>
      <c r="F416" s="199">
        <v>633</v>
      </c>
    </row>
    <row r="417" spans="1:6" ht="22.8" customHeight="1">
      <c r="A417" s="1" t="s">
        <v>289</v>
      </c>
      <c r="B417" s="201">
        <v>1.0189999999999999</v>
      </c>
      <c r="C417" s="201">
        <v>1.0189999999999999</v>
      </c>
      <c r="D417" s="201">
        <v>1.028</v>
      </c>
      <c r="E417" s="201">
        <v>1.0229999999999999</v>
      </c>
      <c r="F417" s="199">
        <v>634</v>
      </c>
    </row>
    <row r="418" spans="1:6" ht="22.8" customHeight="1">
      <c r="A418" s="1" t="s">
        <v>290</v>
      </c>
      <c r="B418" s="201">
        <v>1.006</v>
      </c>
      <c r="C418" s="201">
        <v>1.002</v>
      </c>
      <c r="D418" s="201">
        <v>1.0009999999999999</v>
      </c>
      <c r="E418" s="201">
        <v>1.004</v>
      </c>
      <c r="F418" s="199">
        <v>635</v>
      </c>
    </row>
    <row r="419" spans="1:6" ht="22.8" customHeight="1">
      <c r="A419" s="1" t="s">
        <v>291</v>
      </c>
      <c r="B419" s="201">
        <v>1.0389999999999999</v>
      </c>
      <c r="C419" s="201">
        <v>1.0209999999999999</v>
      </c>
      <c r="D419" s="201">
        <v>1.018</v>
      </c>
      <c r="E419" s="201">
        <v>1.032</v>
      </c>
      <c r="F419" s="199">
        <v>648</v>
      </c>
    </row>
    <row r="420" spans="1:6" ht="22.8" customHeight="1">
      <c r="A420" s="1" t="s">
        <v>293</v>
      </c>
      <c r="B420" s="201">
        <v>1.0069999999999999</v>
      </c>
      <c r="C420" s="201">
        <v>1.0069999999999999</v>
      </c>
      <c r="D420" s="201">
        <v>1.0069999999999999</v>
      </c>
      <c r="E420" s="201">
        <v>1.006</v>
      </c>
      <c r="F420" s="199">
        <v>637</v>
      </c>
    </row>
    <row r="421" spans="1:6" ht="22.8" customHeight="1">
      <c r="A421" s="1" t="s">
        <v>294</v>
      </c>
      <c r="B421" s="201">
        <v>1.0049999999999999</v>
      </c>
      <c r="C421" s="201">
        <v>1.006</v>
      </c>
      <c r="D421" s="201">
        <v>1.0049999999999999</v>
      </c>
      <c r="E421" s="201">
        <v>1.0049999999999999</v>
      </c>
      <c r="F421" s="199">
        <v>639</v>
      </c>
    </row>
    <row r="422" spans="1:6" ht="22.8" customHeight="1">
      <c r="A422" s="1" t="s">
        <v>295</v>
      </c>
      <c r="B422" s="201">
        <v>1.0309999999999999</v>
      </c>
      <c r="C422" s="201">
        <v>1.032</v>
      </c>
      <c r="D422" s="201">
        <v>1.034</v>
      </c>
      <c r="E422" s="201">
        <v>1.024</v>
      </c>
      <c r="F422" s="199">
        <v>640</v>
      </c>
    </row>
    <row r="423" spans="1:6" ht="22.8" customHeight="1">
      <c r="A423" s="1" t="s">
        <v>296</v>
      </c>
      <c r="B423" s="201">
        <v>1.0189999999999999</v>
      </c>
      <c r="C423" s="201">
        <v>1.0089999999999999</v>
      </c>
      <c r="D423" s="201">
        <v>1.0029999999999999</v>
      </c>
      <c r="E423" s="201">
        <v>1.018</v>
      </c>
      <c r="F423" s="199">
        <v>641</v>
      </c>
    </row>
    <row r="424" spans="1:6" ht="22.8" customHeight="1">
      <c r="A424" s="1" t="s">
        <v>297</v>
      </c>
      <c r="B424" s="201">
        <v>1.028</v>
      </c>
      <c r="C424" s="201">
        <v>0.995</v>
      </c>
      <c r="D424" s="201">
        <v>0.98</v>
      </c>
      <c r="E424" s="201">
        <v>1.0249999999999999</v>
      </c>
      <c r="F424" s="199">
        <v>642</v>
      </c>
    </row>
    <row r="425" spans="1:6" ht="22.8" customHeight="1">
      <c r="A425" s="1" t="s">
        <v>298</v>
      </c>
      <c r="B425" s="201">
        <v>1.0329999999999999</v>
      </c>
      <c r="C425" s="201">
        <v>1.0229999999999999</v>
      </c>
      <c r="D425" s="201">
        <v>1.0189999999999999</v>
      </c>
      <c r="E425" s="201">
        <v>1.026</v>
      </c>
      <c r="F425" s="199">
        <v>645</v>
      </c>
    </row>
    <row r="426" spans="1:6" ht="22.8" customHeight="1">
      <c r="A426" s="1" t="s">
        <v>299</v>
      </c>
      <c r="B426" s="201">
        <v>1.05</v>
      </c>
      <c r="C426" s="201">
        <v>1.044</v>
      </c>
      <c r="D426" s="201">
        <v>1.038</v>
      </c>
      <c r="E426" s="201">
        <v>1.048</v>
      </c>
      <c r="F426" s="199">
        <v>646</v>
      </c>
    </row>
    <row r="427" spans="1:6" ht="22.8" customHeight="1">
      <c r="A427" s="1" t="s">
        <v>302</v>
      </c>
      <c r="B427" s="201">
        <v>1.0409999999999999</v>
      </c>
      <c r="C427" s="201">
        <v>1.034</v>
      </c>
      <c r="D427" s="201">
        <v>1.0369999999999999</v>
      </c>
      <c r="E427" s="201">
        <v>1.0349999999999999</v>
      </c>
      <c r="F427" s="199" t="s">
        <v>301</v>
      </c>
    </row>
    <row r="428" spans="1:6" ht="22.8" customHeight="1">
      <c r="A428" s="1" t="s">
        <v>303</v>
      </c>
      <c r="B428" s="201">
        <v>1.0049999999999999</v>
      </c>
      <c r="C428" s="201">
        <v>1.004</v>
      </c>
      <c r="D428" s="201">
        <v>1.0029999999999999</v>
      </c>
      <c r="E428" s="201">
        <v>1.004</v>
      </c>
      <c r="F428" s="199">
        <v>649</v>
      </c>
    </row>
    <row r="429" spans="1:6" ht="22.8" customHeight="1">
      <c r="A429" s="1" t="s">
        <v>304</v>
      </c>
      <c r="B429" s="201">
        <v>1.0049999999999999</v>
      </c>
      <c r="C429" s="201">
        <v>1.0029999999999999</v>
      </c>
      <c r="D429" s="201">
        <v>1.0009999999999999</v>
      </c>
      <c r="E429" s="201">
        <v>1.004</v>
      </c>
      <c r="F429" s="199">
        <v>911</v>
      </c>
    </row>
    <row r="430" spans="1:6" ht="22.8" customHeight="1">
      <c r="A430" s="1" t="s">
        <v>305</v>
      </c>
      <c r="B430" s="201">
        <v>1.008</v>
      </c>
      <c r="C430" s="201">
        <v>1.0089999999999999</v>
      </c>
      <c r="D430" s="201">
        <v>1.008</v>
      </c>
      <c r="E430" s="201">
        <v>1.0049999999999999</v>
      </c>
      <c r="F430" s="199">
        <v>912</v>
      </c>
    </row>
    <row r="431" spans="1:6" ht="22.8" customHeight="1">
      <c r="A431" s="1" t="s">
        <v>306</v>
      </c>
      <c r="B431" s="201">
        <v>1.0349999999999999</v>
      </c>
      <c r="C431" s="201">
        <v>1.0289999999999999</v>
      </c>
      <c r="D431" s="201">
        <v>1.0309999999999999</v>
      </c>
      <c r="E431" s="201">
        <v>1.03</v>
      </c>
      <c r="F431" s="199">
        <v>952</v>
      </c>
    </row>
    <row r="432" spans="1:6" ht="22.8" customHeight="1">
      <c r="A432" s="1" t="s">
        <v>307</v>
      </c>
      <c r="B432" s="201">
        <v>1.014</v>
      </c>
      <c r="C432" s="201">
        <v>1.008</v>
      </c>
      <c r="D432" s="201">
        <v>1.0029999999999999</v>
      </c>
      <c r="E432" s="201">
        <v>1.016</v>
      </c>
      <c r="F432" s="199">
        <v>913</v>
      </c>
    </row>
    <row r="433" spans="1:6" ht="22.8" customHeight="1">
      <c r="A433" s="1" t="s">
        <v>310</v>
      </c>
      <c r="B433" s="201">
        <v>1.01</v>
      </c>
      <c r="C433" s="201">
        <v>1.0049999999999999</v>
      </c>
      <c r="D433" s="201">
        <v>1.002</v>
      </c>
      <c r="E433" s="201">
        <v>1.0089999999999999</v>
      </c>
      <c r="F433" s="199" t="s">
        <v>309</v>
      </c>
    </row>
    <row r="434" spans="1:6" ht="22.8" customHeight="1">
      <c r="A434" s="1" t="s">
        <v>311</v>
      </c>
      <c r="B434" s="201">
        <v>0.997</v>
      </c>
      <c r="C434" s="201">
        <v>0.99</v>
      </c>
      <c r="D434" s="201">
        <v>0.98799999999999999</v>
      </c>
      <c r="E434" s="201">
        <v>0.997</v>
      </c>
      <c r="F434" s="199">
        <v>958</v>
      </c>
    </row>
    <row r="435" spans="1:6" ht="22.8" customHeight="1">
      <c r="A435" s="1" t="s">
        <v>312</v>
      </c>
      <c r="B435" s="201">
        <v>1.0249999999999999</v>
      </c>
      <c r="C435" s="201">
        <v>1.02</v>
      </c>
      <c r="D435" s="201">
        <v>1.0209999999999999</v>
      </c>
      <c r="E435" s="201">
        <v>1.0209999999999999</v>
      </c>
      <c r="F435" s="199">
        <v>626</v>
      </c>
    </row>
    <row r="436" spans="1:6" ht="22.8" customHeight="1">
      <c r="A436" s="1" t="s">
        <v>313</v>
      </c>
      <c r="B436" s="201">
        <v>1.0249999999999999</v>
      </c>
      <c r="C436" s="201">
        <v>1.0229999999999999</v>
      </c>
      <c r="D436" s="201">
        <v>1.024</v>
      </c>
      <c r="E436" s="201">
        <v>1.0209999999999999</v>
      </c>
      <c r="F436" s="199">
        <v>607</v>
      </c>
    </row>
    <row r="437" spans="1:6" ht="22.8" customHeight="1">
      <c r="A437" s="1" t="s">
        <v>314</v>
      </c>
      <c r="B437" s="201">
        <v>0.999</v>
      </c>
      <c r="C437" s="201">
        <v>0.998</v>
      </c>
      <c r="D437" s="201">
        <v>0.997</v>
      </c>
      <c r="E437" s="201">
        <v>0.999</v>
      </c>
      <c r="F437" s="199">
        <v>915</v>
      </c>
    </row>
    <row r="438" spans="1:6" ht="22.8" customHeight="1">
      <c r="A438" s="1" t="s">
        <v>315</v>
      </c>
      <c r="B438" s="201">
        <v>1.0449999999999999</v>
      </c>
      <c r="C438" s="201">
        <v>1.0429999999999999</v>
      </c>
      <c r="D438" s="201">
        <v>1.046</v>
      </c>
      <c r="E438" s="201">
        <v>1.038</v>
      </c>
      <c r="F438" s="199">
        <v>608</v>
      </c>
    </row>
    <row r="439" spans="1:6" ht="22.8" customHeight="1">
      <c r="A439" s="1" t="s">
        <v>316</v>
      </c>
      <c r="B439" s="201">
        <v>1.024</v>
      </c>
      <c r="C439" s="201">
        <v>1.0249999999999999</v>
      </c>
      <c r="D439" s="201">
        <v>1.022</v>
      </c>
      <c r="E439" s="201">
        <v>1.0229999999999999</v>
      </c>
      <c r="F439" s="199">
        <v>959</v>
      </c>
    </row>
    <row r="440" spans="1:6" ht="22.8" customHeight="1">
      <c r="A440" s="1" t="s">
        <v>317</v>
      </c>
      <c r="B440" s="201">
        <v>1.03</v>
      </c>
      <c r="C440" s="201">
        <v>1.018</v>
      </c>
      <c r="D440" s="201">
        <v>1.016</v>
      </c>
      <c r="E440" s="201">
        <v>1.0229999999999999</v>
      </c>
      <c r="F440" s="199">
        <v>609</v>
      </c>
    </row>
    <row r="441" spans="1:6" ht="22.8" customHeight="1">
      <c r="A441" s="1" t="s">
        <v>318</v>
      </c>
      <c r="B441" s="201">
        <v>1.034</v>
      </c>
      <c r="C441" s="201">
        <v>1.022</v>
      </c>
      <c r="D441" s="201">
        <v>1.016</v>
      </c>
      <c r="E441" s="201">
        <v>1.0309999999999999</v>
      </c>
      <c r="F441" s="199">
        <v>916</v>
      </c>
    </row>
    <row r="442" spans="1:6" ht="22.8" customHeight="1">
      <c r="A442" s="1" t="s">
        <v>319</v>
      </c>
      <c r="B442" s="201">
        <v>1.03</v>
      </c>
      <c r="C442" s="201">
        <v>1.022</v>
      </c>
      <c r="D442" s="201">
        <v>1.016</v>
      </c>
      <c r="E442" s="201">
        <v>1.03</v>
      </c>
      <c r="F442" s="199">
        <v>960</v>
      </c>
    </row>
    <row r="443" spans="1:6" ht="22.8" customHeight="1">
      <c r="A443" s="1" t="s">
        <v>320</v>
      </c>
      <c r="B443" s="201">
        <v>1.002</v>
      </c>
      <c r="C443" s="201">
        <v>0.99299999999999999</v>
      </c>
      <c r="D443" s="201">
        <v>0.99099999999999999</v>
      </c>
      <c r="E443" s="201">
        <v>1.0009999999999999</v>
      </c>
      <c r="F443" s="199">
        <v>600</v>
      </c>
    </row>
    <row r="444" spans="1:6" ht="22.8" customHeight="1">
      <c r="A444" s="1" t="s">
        <v>321</v>
      </c>
      <c r="B444" s="201">
        <v>1.0089999999999999</v>
      </c>
      <c r="C444" s="201">
        <v>1.002</v>
      </c>
      <c r="D444" s="201">
        <v>1.0069999999999999</v>
      </c>
      <c r="E444" s="201">
        <v>1.012</v>
      </c>
      <c r="F444" s="199">
        <v>601</v>
      </c>
    </row>
    <row r="445" spans="1:6" ht="22.8" customHeight="1">
      <c r="A445" s="1" t="s">
        <v>322</v>
      </c>
      <c r="B445" s="201">
        <v>1.004</v>
      </c>
      <c r="C445" s="201">
        <v>0.998</v>
      </c>
      <c r="D445" s="201">
        <v>0.996</v>
      </c>
      <c r="E445" s="201">
        <v>1.002</v>
      </c>
      <c r="F445" s="199">
        <v>602</v>
      </c>
    </row>
    <row r="446" spans="1:6" ht="22.8" customHeight="1">
      <c r="A446" s="1" t="s">
        <v>323</v>
      </c>
      <c r="B446" s="201">
        <v>1.0229999999999999</v>
      </c>
      <c r="C446" s="201">
        <v>1.018</v>
      </c>
      <c r="D446" s="201">
        <v>1.036</v>
      </c>
      <c r="E446" s="201">
        <v>1.026</v>
      </c>
      <c r="F446" s="199">
        <v>647</v>
      </c>
    </row>
    <row r="447" spans="1:6" ht="22.8" customHeight="1">
      <c r="A447" s="1" t="s">
        <v>324</v>
      </c>
      <c r="B447" s="201">
        <v>0.999</v>
      </c>
      <c r="C447" s="201">
        <v>0.996</v>
      </c>
      <c r="D447" s="201">
        <v>0.99399999999999999</v>
      </c>
      <c r="E447" s="201">
        <v>0.998</v>
      </c>
      <c r="F447" s="199">
        <v>954</v>
      </c>
    </row>
    <row r="448" spans="1:6" ht="22.8" customHeight="1">
      <c r="A448" s="1" t="s">
        <v>325</v>
      </c>
      <c r="B448" s="201">
        <v>1.0269999999999999</v>
      </c>
      <c r="C448" s="201">
        <v>1.014</v>
      </c>
      <c r="D448" s="201">
        <v>1.014</v>
      </c>
      <c r="E448" s="201">
        <v>1.0229999999999999</v>
      </c>
      <c r="F448" s="199">
        <v>603</v>
      </c>
    </row>
    <row r="449" spans="1:6" ht="22.8" customHeight="1">
      <c r="A449" s="1" t="s">
        <v>326</v>
      </c>
      <c r="B449" s="201">
        <v>1.002</v>
      </c>
      <c r="C449" s="201">
        <v>1.002</v>
      </c>
      <c r="D449" s="201">
        <v>1.0029999999999999</v>
      </c>
      <c r="E449" s="201">
        <v>1.002</v>
      </c>
      <c r="F449" s="199">
        <v>604</v>
      </c>
    </row>
    <row r="450" spans="1:6" ht="22.8" customHeight="1">
      <c r="A450" s="1" t="s">
        <v>327</v>
      </c>
      <c r="B450" s="201">
        <v>1.006</v>
      </c>
      <c r="C450" s="201">
        <v>1</v>
      </c>
      <c r="D450" s="201">
        <v>0.998</v>
      </c>
      <c r="E450" s="201">
        <v>1.004</v>
      </c>
      <c r="F450" s="199">
        <v>636</v>
      </c>
    </row>
    <row r="451" spans="1:6" ht="22.8" customHeight="1">
      <c r="A451" s="1" t="s">
        <v>328</v>
      </c>
      <c r="B451" s="201">
        <v>1.0169999999999999</v>
      </c>
      <c r="C451" s="201">
        <v>1.0109999999999999</v>
      </c>
      <c r="D451" s="201">
        <v>1.008</v>
      </c>
      <c r="E451" s="201">
        <v>1.0169999999999999</v>
      </c>
      <c r="F451" s="199">
        <v>964</v>
      </c>
    </row>
    <row r="452" spans="1:6" ht="22.8" customHeight="1">
      <c r="A452" s="1" t="s">
        <v>329</v>
      </c>
      <c r="B452" s="201">
        <v>1.0269999999999999</v>
      </c>
      <c r="C452" s="201">
        <v>1.028</v>
      </c>
      <c r="D452" s="201">
        <v>1.03</v>
      </c>
      <c r="E452" s="201">
        <v>1.02</v>
      </c>
      <c r="F452" s="199">
        <v>404</v>
      </c>
    </row>
    <row r="453" spans="1:6" ht="22.8" customHeight="1">
      <c r="A453" s="1" t="s">
        <v>330</v>
      </c>
      <c r="B453" s="201">
        <v>1.052</v>
      </c>
      <c r="C453" s="201">
        <v>1.036</v>
      </c>
      <c r="D453" s="201">
        <v>1.042</v>
      </c>
      <c r="E453" s="201">
        <v>1.0389999999999999</v>
      </c>
      <c r="F453" s="199">
        <v>945</v>
      </c>
    </row>
    <row r="454" spans="1:6" ht="22.8" customHeight="1">
      <c r="A454" s="1" t="s">
        <v>331</v>
      </c>
      <c r="B454" s="201">
        <v>1.0129999999999999</v>
      </c>
      <c r="C454" s="201">
        <v>1.014</v>
      </c>
      <c r="D454" s="201">
        <v>1.014</v>
      </c>
      <c r="E454" s="201">
        <v>1.0109999999999999</v>
      </c>
      <c r="F454" s="199">
        <v>936</v>
      </c>
    </row>
    <row r="455" spans="1:6" ht="22.8" customHeight="1">
      <c r="A455" s="1" t="s">
        <v>332</v>
      </c>
      <c r="B455" s="201">
        <v>1.0069999999999999</v>
      </c>
      <c r="C455" s="201">
        <v>1.006</v>
      </c>
      <c r="D455" s="201">
        <v>1.0049999999999999</v>
      </c>
      <c r="E455" s="201">
        <v>1.0069999999999999</v>
      </c>
      <c r="F455" s="199">
        <v>781</v>
      </c>
    </row>
    <row r="456" spans="1:6" ht="22.8" customHeight="1">
      <c r="A456" s="1" t="s">
        <v>333</v>
      </c>
      <c r="B456" s="201">
        <v>1.0289999999999999</v>
      </c>
      <c r="C456" s="201">
        <v>1.026</v>
      </c>
      <c r="D456" s="201">
        <v>1.03</v>
      </c>
      <c r="E456" s="201">
        <v>1.0229999999999999</v>
      </c>
      <c r="F456" s="199">
        <v>968</v>
      </c>
    </row>
    <row r="457" spans="1:6" ht="22.8" customHeight="1">
      <c r="A457" s="1" t="s">
        <v>334</v>
      </c>
      <c r="B457" s="201">
        <v>1.04</v>
      </c>
      <c r="C457" s="201">
        <v>1.034</v>
      </c>
      <c r="D457" s="201">
        <v>1.036</v>
      </c>
      <c r="E457" s="201">
        <v>1.036</v>
      </c>
      <c r="F457" s="199">
        <v>970</v>
      </c>
    </row>
    <row r="458" spans="1:6" ht="22.8" customHeight="1">
      <c r="A458" s="1" t="s">
        <v>335</v>
      </c>
      <c r="B458" s="201">
        <v>1.0109999999999999</v>
      </c>
      <c r="C458" s="201">
        <v>1.01</v>
      </c>
      <c r="D458" s="201">
        <v>1.0089999999999999</v>
      </c>
      <c r="E458" s="201">
        <v>1.0109999999999999</v>
      </c>
      <c r="F458" s="199">
        <v>971</v>
      </c>
    </row>
    <row r="459" spans="1:6" ht="22.8" customHeight="1">
      <c r="A459" s="1" t="s">
        <v>336</v>
      </c>
      <c r="B459" s="201">
        <v>1.0209999999999999</v>
      </c>
      <c r="C459" s="201">
        <v>1.0249999999999999</v>
      </c>
      <c r="D459" s="201">
        <v>1.03</v>
      </c>
      <c r="E459" s="201">
        <v>1.0169999999999999</v>
      </c>
      <c r="F459" s="199">
        <v>777</v>
      </c>
    </row>
    <row r="460" spans="1:6" ht="22.8" customHeight="1">
      <c r="A460" s="1" t="s">
        <v>337</v>
      </c>
      <c r="B460" s="201">
        <v>1.004</v>
      </c>
      <c r="C460" s="201">
        <v>1.004</v>
      </c>
      <c r="D460" s="201">
        <v>1.004</v>
      </c>
      <c r="E460" s="201">
        <v>1.004</v>
      </c>
      <c r="F460" s="199">
        <v>778</v>
      </c>
    </row>
    <row r="461" spans="1:6" ht="22.8" customHeight="1">
      <c r="A461" s="1" t="s">
        <v>338</v>
      </c>
      <c r="B461" s="201">
        <v>1.024</v>
      </c>
      <c r="C461" s="201">
        <v>1.02</v>
      </c>
      <c r="D461" s="201">
        <v>1.02</v>
      </c>
      <c r="E461" s="201">
        <v>1.022</v>
      </c>
      <c r="F461" s="199">
        <v>779</v>
      </c>
    </row>
    <row r="462" spans="1:6" ht="22.8" customHeight="1">
      <c r="A462" s="1" t="s">
        <v>339</v>
      </c>
      <c r="B462" s="201">
        <v>1.0049999999999999</v>
      </c>
      <c r="C462" s="201">
        <v>1.002</v>
      </c>
      <c r="D462" s="201">
        <v>1.0009999999999999</v>
      </c>
      <c r="E462" s="201">
        <v>1.0029999999999999</v>
      </c>
      <c r="F462" s="199">
        <v>972</v>
      </c>
    </row>
    <row r="463" spans="1:6" ht="22.8" customHeight="1">
      <c r="A463" s="1" t="s">
        <v>340</v>
      </c>
      <c r="B463" s="201">
        <v>1.004</v>
      </c>
      <c r="C463" s="201">
        <v>0.998</v>
      </c>
      <c r="D463" s="201">
        <v>0.996</v>
      </c>
      <c r="E463" s="201">
        <v>1.0029999999999999</v>
      </c>
      <c r="F463" s="199">
        <v>780</v>
      </c>
    </row>
    <row r="464" spans="1:6" ht="22.8" customHeight="1">
      <c r="A464" s="1" t="s">
        <v>341</v>
      </c>
      <c r="B464" s="201">
        <v>1.004</v>
      </c>
      <c r="C464" s="201">
        <v>0.999</v>
      </c>
      <c r="D464" s="201">
        <v>0.997</v>
      </c>
      <c r="E464" s="201">
        <v>1.0029999999999999</v>
      </c>
      <c r="F464" s="199">
        <v>974</v>
      </c>
    </row>
    <row r="465" spans="1:6" ht="22.8" customHeight="1">
      <c r="A465" s="1" t="s">
        <v>342</v>
      </c>
      <c r="B465" s="201">
        <v>1.004</v>
      </c>
      <c r="C465" s="201">
        <v>0.997</v>
      </c>
      <c r="D465" s="201">
        <v>0.995</v>
      </c>
      <c r="E465" s="201">
        <v>1.0029999999999999</v>
      </c>
      <c r="F465" s="199">
        <v>782</v>
      </c>
    </row>
    <row r="466" spans="1:6" ht="22.8" customHeight="1">
      <c r="A466" s="1" t="s">
        <v>345</v>
      </c>
      <c r="B466" s="201">
        <v>1.004</v>
      </c>
      <c r="C466" s="201">
        <v>0.996</v>
      </c>
      <c r="D466" s="201">
        <v>0.99399999999999999</v>
      </c>
      <c r="E466" s="201">
        <v>1.0029999999999999</v>
      </c>
      <c r="F466" s="199" t="s">
        <v>344</v>
      </c>
    </row>
    <row r="467" spans="1:6" ht="22.8" customHeight="1">
      <c r="A467" s="1" t="s">
        <v>346</v>
      </c>
      <c r="B467" s="201">
        <v>1.0089999999999999</v>
      </c>
      <c r="C467" s="201">
        <v>1.01</v>
      </c>
      <c r="D467" s="201">
        <v>1.012</v>
      </c>
      <c r="E467" s="201">
        <v>1.008</v>
      </c>
      <c r="F467" s="199">
        <v>783</v>
      </c>
    </row>
    <row r="468" spans="1:6" ht="22.8" customHeight="1">
      <c r="A468" s="1" t="s">
        <v>347</v>
      </c>
      <c r="B468" s="201">
        <v>1.004</v>
      </c>
      <c r="C468" s="201">
        <v>0.997</v>
      </c>
      <c r="D468" s="201">
        <v>0.99399999999999999</v>
      </c>
      <c r="E468" s="201">
        <v>1.002</v>
      </c>
      <c r="F468" s="199">
        <v>784</v>
      </c>
    </row>
    <row r="469" spans="1:6" ht="22.8" customHeight="1">
      <c r="A469" s="1" t="s">
        <v>348</v>
      </c>
      <c r="B469" s="201">
        <v>0.999</v>
      </c>
      <c r="C469" s="201">
        <v>0.997</v>
      </c>
      <c r="D469" s="201">
        <v>0.996</v>
      </c>
      <c r="E469" s="201">
        <v>0.999</v>
      </c>
      <c r="F469" s="199">
        <v>785</v>
      </c>
    </row>
    <row r="470" spans="1:6" ht="22.8" customHeight="1">
      <c r="A470" s="1" t="s">
        <v>349</v>
      </c>
      <c r="B470" s="201">
        <v>1.028</v>
      </c>
      <c r="C470" s="201">
        <v>1.0349999999999999</v>
      </c>
      <c r="D470" s="201">
        <v>1.0429999999999999</v>
      </c>
      <c r="E470" s="201">
        <v>1.0249999999999999</v>
      </c>
      <c r="F470" s="199">
        <v>786</v>
      </c>
    </row>
    <row r="471" spans="1:6" ht="22.8" customHeight="1">
      <c r="A471" s="1" t="s">
        <v>350</v>
      </c>
      <c r="B471" s="201">
        <v>1.0389999999999999</v>
      </c>
      <c r="C471" s="201">
        <v>1.044</v>
      </c>
      <c r="D471" s="201">
        <v>1.05</v>
      </c>
      <c r="E471" s="201">
        <v>1.0309999999999999</v>
      </c>
      <c r="F471" s="199">
        <v>787</v>
      </c>
    </row>
    <row r="472" spans="1:6" ht="22.8" customHeight="1">
      <c r="A472" s="1" t="s">
        <v>351</v>
      </c>
      <c r="B472" s="201">
        <v>1.014</v>
      </c>
      <c r="C472" s="201">
        <v>0.98499999999999999</v>
      </c>
      <c r="D472" s="201">
        <v>0.96599999999999997</v>
      </c>
      <c r="E472" s="201">
        <v>1.01</v>
      </c>
      <c r="F472" s="199">
        <v>788</v>
      </c>
    </row>
    <row r="473" spans="1:6" ht="22.8" customHeight="1">
      <c r="A473" s="1" t="s">
        <v>352</v>
      </c>
      <c r="B473" s="201">
        <v>1.0549999999999999</v>
      </c>
      <c r="C473" s="201">
        <v>1.05</v>
      </c>
      <c r="D473" s="201">
        <v>1.056</v>
      </c>
      <c r="E473" s="201">
        <v>1.048</v>
      </c>
      <c r="F473" s="199">
        <v>956</v>
      </c>
    </row>
    <row r="474" spans="1:6" ht="22.8" customHeight="1">
      <c r="A474" s="1" t="s">
        <v>354</v>
      </c>
      <c r="B474" s="201">
        <v>0.98299999999999998</v>
      </c>
      <c r="C474" s="201">
        <v>0.98499999999999999</v>
      </c>
      <c r="D474" s="201">
        <v>0.98499999999999999</v>
      </c>
      <c r="E474" s="201">
        <v>0.98499999999999999</v>
      </c>
      <c r="F474" s="199">
        <v>789</v>
      </c>
    </row>
    <row r="475" spans="1:6" ht="22.8" customHeight="1">
      <c r="A475" s="1" t="s">
        <v>355</v>
      </c>
      <c r="B475" s="201">
        <v>1.0169999999999999</v>
      </c>
      <c r="C475" s="201">
        <v>1.0109999999999999</v>
      </c>
      <c r="D475" s="201">
        <v>1.0089999999999999</v>
      </c>
      <c r="E475" s="201">
        <v>1.0169999999999999</v>
      </c>
      <c r="F475" s="199">
        <v>790</v>
      </c>
    </row>
    <row r="476" spans="1:6" ht="22.8" customHeight="1">
      <c r="A476" s="1" t="s">
        <v>356</v>
      </c>
      <c r="B476" s="201">
        <v>1.0109999999999999</v>
      </c>
      <c r="C476" s="201">
        <v>1.012</v>
      </c>
      <c r="D476" s="201">
        <v>1.0129999999999999</v>
      </c>
      <c r="E476" s="201">
        <v>1.0089999999999999</v>
      </c>
      <c r="F476" s="199">
        <v>791</v>
      </c>
    </row>
    <row r="477" spans="1:6" ht="22.8" customHeight="1">
      <c r="A477" s="1" t="s">
        <v>359</v>
      </c>
      <c r="B477" s="201">
        <v>1.0149999999999999</v>
      </c>
      <c r="C477" s="201">
        <v>1.014</v>
      </c>
      <c r="D477" s="201">
        <v>1.014</v>
      </c>
      <c r="E477" s="201">
        <v>1.012</v>
      </c>
      <c r="F477" s="199">
        <v>962</v>
      </c>
    </row>
    <row r="478" spans="1:6" ht="22.8" customHeight="1">
      <c r="A478" s="1" t="s">
        <v>360</v>
      </c>
      <c r="B478" s="201">
        <v>1.0089999999999999</v>
      </c>
      <c r="C478" s="201">
        <v>0.99399999999999999</v>
      </c>
      <c r="D478" s="201">
        <v>0.98599999999999999</v>
      </c>
      <c r="E478" s="201">
        <v>1.002</v>
      </c>
      <c r="F478" s="199">
        <v>792</v>
      </c>
    </row>
    <row r="479" spans="1:6" ht="22.8" customHeight="1">
      <c r="A479" s="1" t="s">
        <v>361</v>
      </c>
      <c r="B479" s="201">
        <v>1.0089999999999999</v>
      </c>
      <c r="C479" s="201">
        <v>1.0069999999999999</v>
      </c>
      <c r="D479" s="201">
        <v>1.0049999999999999</v>
      </c>
      <c r="E479" s="201">
        <v>1.008</v>
      </c>
      <c r="F479" s="199">
        <v>618</v>
      </c>
    </row>
    <row r="480" spans="1:6" ht="22.8" customHeight="1">
      <c r="A480" s="1" t="s">
        <v>362</v>
      </c>
      <c r="B480" s="201">
        <v>1.002</v>
      </c>
      <c r="C480" s="201">
        <v>0.996</v>
      </c>
      <c r="D480" s="201">
        <v>0.99399999999999999</v>
      </c>
      <c r="E480" s="201">
        <v>1.002</v>
      </c>
      <c r="F480" s="199">
        <v>793</v>
      </c>
    </row>
    <row r="481" spans="1:6" ht="22.8" customHeight="1">
      <c r="A481" s="1" t="s">
        <v>363</v>
      </c>
      <c r="B481" s="201">
        <v>1.022</v>
      </c>
      <c r="C481" s="201">
        <v>1.01</v>
      </c>
      <c r="D481" s="201">
        <v>1.0089999999999999</v>
      </c>
      <c r="E481" s="201">
        <v>1.014</v>
      </c>
      <c r="F481" s="199">
        <v>989</v>
      </c>
    </row>
    <row r="482" spans="1:6" ht="22.8" customHeight="1">
      <c r="A482" s="1" t="s">
        <v>364</v>
      </c>
      <c r="B482" s="201">
        <v>1.0169999999999999</v>
      </c>
      <c r="C482" s="201">
        <v>1.014</v>
      </c>
      <c r="D482" s="201">
        <v>1.0149999999999999</v>
      </c>
      <c r="E482" s="201">
        <v>1.0129999999999999</v>
      </c>
      <c r="F482" s="199">
        <v>794</v>
      </c>
    </row>
    <row r="483" spans="1:6" ht="22.8" customHeight="1">
      <c r="A483" s="1" t="s">
        <v>365</v>
      </c>
      <c r="B483" s="201">
        <v>1.0329999999999999</v>
      </c>
      <c r="C483" s="201">
        <v>1.04</v>
      </c>
      <c r="D483" s="201">
        <v>1.0389999999999999</v>
      </c>
      <c r="E483" s="201">
        <v>1.032</v>
      </c>
      <c r="F483" s="199">
        <v>963</v>
      </c>
    </row>
    <row r="484" spans="1:6" ht="22.8" customHeight="1">
      <c r="A484" s="1" t="s">
        <v>366</v>
      </c>
      <c r="B484" s="201">
        <v>1.0069999999999999</v>
      </c>
      <c r="C484" s="201">
        <v>1.002</v>
      </c>
      <c r="D484" s="201">
        <v>1</v>
      </c>
      <c r="E484" s="201">
        <v>1.006</v>
      </c>
      <c r="F484" s="199">
        <v>795</v>
      </c>
    </row>
    <row r="485" spans="1:6" ht="22.8" customHeight="1">
      <c r="A485" s="1" t="s">
        <v>367</v>
      </c>
      <c r="B485" s="201">
        <v>0.998</v>
      </c>
      <c r="C485" s="201">
        <v>0.99199999999999999</v>
      </c>
      <c r="D485" s="201">
        <v>0.99</v>
      </c>
      <c r="E485" s="201">
        <v>0.997</v>
      </c>
      <c r="F485" s="199">
        <v>796</v>
      </c>
    </row>
    <row r="486" spans="1:6" ht="22.8" customHeight="1">
      <c r="A486" s="1" t="s">
        <v>370</v>
      </c>
      <c r="B486" s="201">
        <v>1.0129999999999999</v>
      </c>
      <c r="C486" s="201">
        <v>1.0129999999999999</v>
      </c>
      <c r="D486" s="201">
        <v>0.998</v>
      </c>
      <c r="E486" s="201">
        <v>1.0089999999999999</v>
      </c>
      <c r="F486" s="199" t="s">
        <v>369</v>
      </c>
    </row>
    <row r="487" spans="1:6" ht="22.8" customHeight="1">
      <c r="A487" s="1" t="s">
        <v>371</v>
      </c>
      <c r="B487" s="201">
        <v>1.0109999999999999</v>
      </c>
      <c r="C487" s="201">
        <v>1.0089999999999999</v>
      </c>
      <c r="D487" s="201">
        <v>1.008</v>
      </c>
      <c r="E487" s="201">
        <v>1.01</v>
      </c>
      <c r="F487" s="199">
        <v>980</v>
      </c>
    </row>
    <row r="488" spans="1:6" ht="22.8" customHeight="1">
      <c r="A488" s="1" t="s">
        <v>372</v>
      </c>
      <c r="B488" s="201">
        <v>1.0029999999999999</v>
      </c>
      <c r="C488" s="201">
        <v>1.0029999999999999</v>
      </c>
      <c r="D488" s="201">
        <v>1.0029999999999999</v>
      </c>
      <c r="E488" s="201">
        <v>1.002</v>
      </c>
      <c r="F488" s="199">
        <v>955</v>
      </c>
    </row>
    <row r="489" spans="1:6" ht="22.8" customHeight="1">
      <c r="A489" s="1" t="s">
        <v>373</v>
      </c>
      <c r="B489" s="201">
        <v>1.014</v>
      </c>
      <c r="C489" s="201">
        <v>1.006</v>
      </c>
      <c r="D489" s="201">
        <v>1.006</v>
      </c>
      <c r="E489" s="201">
        <v>1.0129999999999999</v>
      </c>
      <c r="F489" s="199">
        <v>957</v>
      </c>
    </row>
    <row r="490" spans="1:6" ht="22.8" customHeight="1">
      <c r="A490" s="1" t="s">
        <v>374</v>
      </c>
      <c r="B490" s="201">
        <v>1.03</v>
      </c>
      <c r="C490" s="201">
        <v>1.0129999999999999</v>
      </c>
      <c r="D490" s="201">
        <v>1.0049999999999999</v>
      </c>
      <c r="E490" s="201">
        <v>1.024</v>
      </c>
      <c r="F490" s="199">
        <v>999</v>
      </c>
    </row>
    <row r="491" spans="1:6" ht="22.8" customHeight="1">
      <c r="A491" s="1" t="s">
        <v>375</v>
      </c>
      <c r="B491" s="201">
        <v>1.012</v>
      </c>
      <c r="C491" s="201">
        <v>1.012</v>
      </c>
      <c r="D491" s="201">
        <v>1.0109999999999999</v>
      </c>
      <c r="E491" s="201">
        <v>1.0109999999999999</v>
      </c>
      <c r="F491" s="199">
        <v>450</v>
      </c>
    </row>
    <row r="492" spans="1:6" ht="22.8" customHeight="1">
      <c r="A492" s="1" t="s">
        <v>376</v>
      </c>
      <c r="B492" s="201">
        <v>1.0309999999999999</v>
      </c>
      <c r="C492" s="201">
        <v>1.0329999999999999</v>
      </c>
      <c r="D492" s="201">
        <v>1.0349999999999999</v>
      </c>
      <c r="E492" s="201">
        <v>1.0329999999999999</v>
      </c>
      <c r="F492" s="199">
        <v>797</v>
      </c>
    </row>
    <row r="493" spans="1:6" ht="22.8" customHeight="1">
      <c r="A493" s="1" t="s">
        <v>377</v>
      </c>
      <c r="B493" s="201">
        <v>1.0069999999999999</v>
      </c>
      <c r="C493" s="201">
        <v>1.0069999999999999</v>
      </c>
      <c r="D493" s="201">
        <v>1.0069999999999999</v>
      </c>
      <c r="E493" s="201">
        <v>1.006</v>
      </c>
      <c r="F493" s="199" t="s">
        <v>1841</v>
      </c>
    </row>
    <row r="494" spans="1:6" ht="22.8" customHeight="1">
      <c r="A494" s="1" t="s">
        <v>378</v>
      </c>
      <c r="B494" s="201">
        <v>1.0429999999999999</v>
      </c>
      <c r="C494" s="201">
        <v>1.054</v>
      </c>
      <c r="D494" s="201">
        <v>1.0509999999999999</v>
      </c>
      <c r="E494" s="201">
        <v>1.04</v>
      </c>
      <c r="F494" s="199">
        <v>369</v>
      </c>
    </row>
    <row r="495" spans="1:6" ht="22.8" customHeight="1">
      <c r="A495" s="1" t="s">
        <v>379</v>
      </c>
      <c r="B495" s="201">
        <v>1.006</v>
      </c>
      <c r="C495" s="201">
        <v>1.0089999999999999</v>
      </c>
      <c r="D495" s="201">
        <v>1.0129999999999999</v>
      </c>
      <c r="E495" s="201">
        <v>1.006</v>
      </c>
      <c r="F495" s="199">
        <v>7310</v>
      </c>
    </row>
    <row r="496" spans="1:6" ht="22.8" customHeight="1">
      <c r="A496" s="1" t="s">
        <v>380</v>
      </c>
      <c r="B496" s="201">
        <v>1.006</v>
      </c>
      <c r="C496" s="201">
        <v>1.002</v>
      </c>
      <c r="D496" s="201">
        <v>1.0009999999999999</v>
      </c>
      <c r="E496" s="201">
        <v>1.004</v>
      </c>
      <c r="F496" s="199">
        <v>798</v>
      </c>
    </row>
    <row r="497" spans="1:6" ht="22.8" customHeight="1">
      <c r="A497" s="1" t="s">
        <v>381</v>
      </c>
      <c r="B497" s="201">
        <v>1.008</v>
      </c>
      <c r="C497" s="201">
        <v>1.0009999999999999</v>
      </c>
      <c r="D497" s="201">
        <v>1</v>
      </c>
      <c r="E497" s="201">
        <v>1.006</v>
      </c>
      <c r="F497" s="199">
        <v>799</v>
      </c>
    </row>
    <row r="498" spans="1:6" ht="22.8" customHeight="1">
      <c r="A498" s="1" t="s">
        <v>384</v>
      </c>
      <c r="B498" s="201">
        <v>1.0129999999999999</v>
      </c>
      <c r="C498" s="201">
        <v>1.0129999999999999</v>
      </c>
      <c r="D498" s="201">
        <v>1.014</v>
      </c>
      <c r="E498" s="201">
        <v>1.014</v>
      </c>
      <c r="F498" s="199">
        <v>741</v>
      </c>
    </row>
    <row r="499" spans="1:6" ht="22.8" customHeight="1">
      <c r="A499" s="1" t="s">
        <v>385</v>
      </c>
      <c r="B499" s="201">
        <v>1.0129999999999999</v>
      </c>
      <c r="C499" s="201">
        <v>1.0129999999999999</v>
      </c>
      <c r="D499" s="201">
        <v>1.014</v>
      </c>
      <c r="E499" s="201">
        <v>1.014</v>
      </c>
      <c r="F499" s="199">
        <v>742</v>
      </c>
    </row>
    <row r="500" spans="1:6" ht="22.8" customHeight="1">
      <c r="A500" s="1" t="s">
        <v>386</v>
      </c>
      <c r="B500" s="201">
        <v>1.0129999999999999</v>
      </c>
      <c r="C500" s="201">
        <v>1.0129999999999999</v>
      </c>
      <c r="D500" s="201">
        <v>1.014</v>
      </c>
      <c r="E500" s="201">
        <v>1.014</v>
      </c>
      <c r="F500" s="199">
        <v>743</v>
      </c>
    </row>
    <row r="501" spans="1:6" ht="22.8" customHeight="1">
      <c r="A501" s="1" t="s">
        <v>387</v>
      </c>
      <c r="B501" s="201">
        <v>1.008</v>
      </c>
      <c r="C501" s="201">
        <v>1.008</v>
      </c>
      <c r="D501" s="201">
        <v>1.008</v>
      </c>
      <c r="E501" s="201">
        <v>1.0049999999999999</v>
      </c>
      <c r="F501" s="199">
        <v>403</v>
      </c>
    </row>
    <row r="502" spans="1:6" ht="22.8" customHeight="1">
      <c r="A502" s="1" t="s">
        <v>388</v>
      </c>
      <c r="B502" s="201">
        <v>1.038</v>
      </c>
      <c r="C502" s="201">
        <v>1.0369999999999999</v>
      </c>
      <c r="D502" s="201">
        <v>1.038</v>
      </c>
      <c r="E502" s="201">
        <v>1.03</v>
      </c>
      <c r="F502" s="199">
        <v>451</v>
      </c>
    </row>
    <row r="503" spans="1:6" ht="22.8" customHeight="1">
      <c r="A503" s="1" t="s">
        <v>389</v>
      </c>
      <c r="B503" s="201">
        <v>1.03</v>
      </c>
      <c r="C503" s="201">
        <v>1.032</v>
      </c>
      <c r="D503" s="201">
        <v>1.0369999999999999</v>
      </c>
      <c r="E503" s="201">
        <v>1.0249999999999999</v>
      </c>
      <c r="F503" s="199">
        <v>978</v>
      </c>
    </row>
    <row r="504" spans="1:6" ht="22.8" customHeight="1">
      <c r="A504" s="1" t="s">
        <v>390</v>
      </c>
      <c r="B504" s="201">
        <v>1.044</v>
      </c>
      <c r="C504" s="201">
        <v>1.0349999999999999</v>
      </c>
      <c r="D504" s="201">
        <v>1.036</v>
      </c>
      <c r="E504" s="201">
        <v>1.044</v>
      </c>
      <c r="F504" s="199">
        <v>991</v>
      </c>
    </row>
    <row r="505" spans="1:6" ht="22.8" customHeight="1">
      <c r="A505" s="1" t="s">
        <v>391</v>
      </c>
      <c r="B505" s="201">
        <v>1.0109999999999999</v>
      </c>
      <c r="C505" s="201">
        <v>1.008</v>
      </c>
      <c r="D505" s="201">
        <v>1.0049999999999999</v>
      </c>
      <c r="E505" s="201">
        <v>1.0089999999999999</v>
      </c>
      <c r="F505" s="199">
        <v>994</v>
      </c>
    </row>
    <row r="506" spans="1:6" ht="22.8" customHeight="1">
      <c r="A506" s="1" t="s">
        <v>392</v>
      </c>
      <c r="B506" s="201">
        <v>1.008</v>
      </c>
      <c r="C506" s="201">
        <v>1.0069999999999999</v>
      </c>
      <c r="D506" s="201">
        <v>1.0069999999999999</v>
      </c>
      <c r="E506" s="201">
        <v>1.0069999999999999</v>
      </c>
      <c r="F506" s="199">
        <v>995</v>
      </c>
    </row>
    <row r="507" spans="1:6" ht="22.8" customHeight="1">
      <c r="A507" s="1" t="s">
        <v>393</v>
      </c>
      <c r="B507" s="201">
        <v>1.024</v>
      </c>
      <c r="C507" s="201">
        <v>1.0289999999999999</v>
      </c>
      <c r="D507" s="201">
        <v>1.0329999999999999</v>
      </c>
      <c r="E507" s="201">
        <v>1.0169999999999999</v>
      </c>
      <c r="F507" s="199">
        <v>996</v>
      </c>
    </row>
    <row r="508" spans="1:6" ht="22.8" customHeight="1">
      <c r="A508" s="1" t="s">
        <v>394</v>
      </c>
      <c r="B508" s="201">
        <v>1.0029999999999999</v>
      </c>
      <c r="C508" s="201">
        <v>0.99</v>
      </c>
      <c r="D508" s="201">
        <v>0.98399999999999999</v>
      </c>
      <c r="E508" s="201">
        <v>0.999</v>
      </c>
      <c r="F508" s="199">
        <v>997</v>
      </c>
    </row>
    <row r="509" spans="1:6" ht="22.8" customHeight="1">
      <c r="A509" s="1" t="s">
        <v>395</v>
      </c>
      <c r="B509" s="201">
        <v>1.006</v>
      </c>
      <c r="C509" s="201">
        <v>0.99299999999999999</v>
      </c>
      <c r="D509" s="201">
        <v>0.995</v>
      </c>
      <c r="E509" s="201">
        <v>1.008</v>
      </c>
      <c r="F509" s="199">
        <v>998</v>
      </c>
    </row>
    <row r="510" spans="1:6" ht="22.8" customHeight="1">
      <c r="A510" s="1" t="s">
        <v>396</v>
      </c>
      <c r="B510" s="201">
        <v>1.0109999999999999</v>
      </c>
      <c r="C510" s="201">
        <v>1.0069999999999999</v>
      </c>
      <c r="D510" s="201">
        <v>1.008</v>
      </c>
      <c r="E510" s="201">
        <v>1.0089999999999999</v>
      </c>
      <c r="F510" s="199">
        <v>953</v>
      </c>
    </row>
    <row r="511" spans="1:6" ht="22.8" customHeight="1">
      <c r="A511" s="1" t="s">
        <v>397</v>
      </c>
      <c r="B511" s="201">
        <v>1.004</v>
      </c>
      <c r="C511" s="201">
        <v>1.0029999999999999</v>
      </c>
      <c r="D511" s="201">
        <v>1.002</v>
      </c>
      <c r="E511" s="201">
        <v>1.004</v>
      </c>
      <c r="F511" s="199">
        <v>983</v>
      </c>
    </row>
    <row r="512" spans="1:6" ht="22.8" customHeight="1">
      <c r="A512" s="1" t="s">
        <v>400</v>
      </c>
      <c r="B512" s="201">
        <v>1.0129999999999999</v>
      </c>
      <c r="C512" s="201">
        <v>0.99099999999999999</v>
      </c>
      <c r="D512" s="201">
        <v>0.98499999999999999</v>
      </c>
      <c r="E512" s="201">
        <v>1.0149999999999999</v>
      </c>
      <c r="F512" s="199" t="s">
        <v>399</v>
      </c>
    </row>
    <row r="513" spans="1:6" ht="22.8" customHeight="1">
      <c r="A513" s="1" t="s">
        <v>401</v>
      </c>
      <c r="B513" s="201">
        <v>1.016</v>
      </c>
      <c r="C513" s="201">
        <v>1.0169999999999999</v>
      </c>
      <c r="D513" s="201">
        <v>1.0129999999999999</v>
      </c>
      <c r="E513" s="201">
        <v>1.014</v>
      </c>
      <c r="F513" s="199">
        <v>7493</v>
      </c>
    </row>
    <row r="514" spans="1:6" ht="22.8" customHeight="1">
      <c r="A514" s="1" t="s">
        <v>402</v>
      </c>
      <c r="B514" s="201">
        <v>1.034</v>
      </c>
      <c r="C514" s="201">
        <v>1.034</v>
      </c>
      <c r="D514" s="201">
        <v>1.0349999999999999</v>
      </c>
      <c r="E514" s="201">
        <v>1.0269999999999999</v>
      </c>
      <c r="F514" s="199">
        <v>748</v>
      </c>
    </row>
    <row r="515" spans="1:6" ht="22.8" customHeight="1">
      <c r="A515" s="1" t="s">
        <v>405</v>
      </c>
      <c r="B515" s="201">
        <v>1.012</v>
      </c>
      <c r="C515" s="201">
        <v>1.012</v>
      </c>
      <c r="D515" s="201">
        <v>1.0109999999999999</v>
      </c>
      <c r="E515" s="201">
        <v>1.01</v>
      </c>
      <c r="F515" s="199" t="s">
        <v>404</v>
      </c>
    </row>
    <row r="516" spans="1:6" ht="22.8" customHeight="1">
      <c r="A516" s="1" t="s">
        <v>406</v>
      </c>
      <c r="B516" s="201">
        <v>1.0209999999999999</v>
      </c>
      <c r="C516" s="201">
        <v>1.0189999999999999</v>
      </c>
      <c r="D516" s="201">
        <v>1.018</v>
      </c>
      <c r="E516" s="201">
        <v>1.018</v>
      </c>
      <c r="F516" s="199">
        <v>966</v>
      </c>
    </row>
    <row r="517" spans="1:6" ht="22.8" customHeight="1">
      <c r="A517" s="1" t="s">
        <v>409</v>
      </c>
      <c r="B517" s="201">
        <v>1.002</v>
      </c>
      <c r="C517" s="201">
        <v>1.002</v>
      </c>
      <c r="D517" s="201">
        <v>1.002</v>
      </c>
      <c r="E517" s="201">
        <v>1.002</v>
      </c>
      <c r="F517" s="199" t="s">
        <v>408</v>
      </c>
    </row>
    <row r="518" spans="1:6" ht="22.8" customHeight="1">
      <c r="A518" s="1" t="s">
        <v>412</v>
      </c>
      <c r="B518" s="201">
        <v>1.0669999999999999</v>
      </c>
      <c r="C518" s="201">
        <v>1.0609999999999999</v>
      </c>
      <c r="D518" s="201">
        <v>1.0669999999999999</v>
      </c>
      <c r="E518" s="201">
        <v>1.0569999999999999</v>
      </c>
      <c r="F518" s="199" t="s">
        <v>411</v>
      </c>
    </row>
    <row r="519" spans="1:6" ht="22.8" customHeight="1">
      <c r="A519" s="1" t="s">
        <v>413</v>
      </c>
      <c r="B519" s="201">
        <v>1.0009999999999999</v>
      </c>
      <c r="C519" s="201">
        <v>0.996</v>
      </c>
      <c r="D519" s="201">
        <v>0.99099999999999999</v>
      </c>
      <c r="E519" s="201">
        <v>0.998</v>
      </c>
      <c r="F519" s="199">
        <v>919</v>
      </c>
    </row>
    <row r="520" spans="1:6" ht="22.8" customHeight="1">
      <c r="A520" s="1" t="s">
        <v>414</v>
      </c>
      <c r="B520" s="201">
        <v>1.004</v>
      </c>
      <c r="C520" s="201">
        <v>0.98399999999999999</v>
      </c>
      <c r="D520" s="201">
        <v>0.97499999999999998</v>
      </c>
      <c r="E520" s="201">
        <v>1.0029999999999999</v>
      </c>
      <c r="F520" s="199">
        <v>467</v>
      </c>
    </row>
    <row r="521" spans="1:6" ht="22.8" customHeight="1">
      <c r="A521" s="1" t="s">
        <v>415</v>
      </c>
      <c r="B521" s="201">
        <v>1.0049999999999999</v>
      </c>
      <c r="C521" s="201">
        <v>1.0009999999999999</v>
      </c>
      <c r="D521" s="201">
        <v>0.999</v>
      </c>
      <c r="E521" s="201">
        <v>1.004</v>
      </c>
      <c r="F521" s="199">
        <v>468</v>
      </c>
    </row>
    <row r="522" spans="1:6" ht="22.8" customHeight="1">
      <c r="A522" s="1" t="s">
        <v>418</v>
      </c>
      <c r="B522" s="201">
        <v>1</v>
      </c>
      <c r="C522" s="201">
        <v>1</v>
      </c>
      <c r="D522" s="201">
        <v>1.0009999999999999</v>
      </c>
      <c r="E522" s="201">
        <v>1</v>
      </c>
      <c r="F522" s="199" t="s">
        <v>417</v>
      </c>
    </row>
    <row r="523" spans="1:6" ht="22.8" customHeight="1">
      <c r="A523" s="1" t="s">
        <v>421</v>
      </c>
      <c r="B523" s="201">
        <v>1.008</v>
      </c>
      <c r="C523" s="201">
        <v>1.0089999999999999</v>
      </c>
      <c r="D523" s="201">
        <v>1.0089999999999999</v>
      </c>
      <c r="E523" s="201">
        <v>1.008</v>
      </c>
      <c r="F523" s="199" t="s">
        <v>420</v>
      </c>
    </row>
    <row r="524" spans="1:6" ht="22.8" customHeight="1">
      <c r="A524" s="1" t="s">
        <v>424</v>
      </c>
      <c r="B524" s="201">
        <v>1.0489999999999999</v>
      </c>
      <c r="C524" s="201">
        <v>1.0409999999999999</v>
      </c>
      <c r="D524" s="201">
        <v>1.0269999999999999</v>
      </c>
      <c r="E524" s="201">
        <v>1.0429999999999999</v>
      </c>
      <c r="F524" s="199">
        <v>984</v>
      </c>
    </row>
    <row r="525" spans="1:6" ht="22.8" customHeight="1">
      <c r="A525" s="1" t="s">
        <v>427</v>
      </c>
      <c r="B525" s="201">
        <v>1.0049999999999999</v>
      </c>
      <c r="C525" s="201">
        <v>0.98299999999999998</v>
      </c>
      <c r="D525" s="201">
        <v>0.97399999999999998</v>
      </c>
      <c r="E525" s="201">
        <v>1.0029999999999999</v>
      </c>
      <c r="F525" s="199" t="s">
        <v>426</v>
      </c>
    </row>
    <row r="526" spans="1:6" ht="22.8" customHeight="1">
      <c r="A526" s="1" t="s">
        <v>428</v>
      </c>
      <c r="B526" s="201">
        <v>1.032</v>
      </c>
      <c r="C526" s="201">
        <v>1.0269999999999999</v>
      </c>
      <c r="D526" s="201">
        <v>1.034</v>
      </c>
      <c r="E526" s="201">
        <v>1.0309999999999999</v>
      </c>
      <c r="F526" s="199">
        <v>951</v>
      </c>
    </row>
    <row r="527" spans="1:6" ht="22.8" customHeight="1">
      <c r="A527" s="1" t="s">
        <v>429</v>
      </c>
      <c r="B527" s="201">
        <v>1</v>
      </c>
      <c r="C527" s="201">
        <v>1</v>
      </c>
      <c r="D527" s="201">
        <v>1</v>
      </c>
      <c r="E527" s="201">
        <v>1.002</v>
      </c>
      <c r="F527" s="199">
        <v>7491</v>
      </c>
    </row>
    <row r="528" spans="1:6" ht="22.8" customHeight="1">
      <c r="A528" s="1" t="s">
        <v>430</v>
      </c>
      <c r="B528" s="201">
        <v>1.0089999999999999</v>
      </c>
      <c r="C528" s="201">
        <v>1.01</v>
      </c>
      <c r="D528" s="201">
        <v>1.0089999999999999</v>
      </c>
      <c r="E528" s="201">
        <v>1.0069999999999999</v>
      </c>
      <c r="F528" s="199">
        <v>7497</v>
      </c>
    </row>
    <row r="529" spans="1:6" ht="22.8" customHeight="1">
      <c r="A529" s="1" t="s">
        <v>433</v>
      </c>
      <c r="B529" s="201">
        <v>1.004</v>
      </c>
      <c r="C529" s="201">
        <v>1.0029999999999999</v>
      </c>
      <c r="D529" s="201">
        <v>1.004</v>
      </c>
      <c r="E529" s="201">
        <v>1.0029999999999999</v>
      </c>
      <c r="F529" s="199" t="s">
        <v>432</v>
      </c>
    </row>
    <row r="530" spans="1:6" ht="22.8" customHeight="1">
      <c r="A530" s="1" t="s">
        <v>434</v>
      </c>
      <c r="B530" s="201">
        <v>1.022</v>
      </c>
      <c r="C530" s="201">
        <v>1.02</v>
      </c>
      <c r="D530" s="201">
        <v>1.02</v>
      </c>
      <c r="E530" s="201">
        <v>1.018</v>
      </c>
      <c r="F530" s="199">
        <v>644</v>
      </c>
    </row>
    <row r="531" spans="1:6" ht="22.8" customHeight="1">
      <c r="A531" s="1" t="s">
        <v>437</v>
      </c>
      <c r="B531" s="201">
        <v>1.0209999999999999</v>
      </c>
      <c r="C531" s="201">
        <v>1.014</v>
      </c>
      <c r="D531" s="201">
        <v>1.0149999999999999</v>
      </c>
      <c r="E531" s="201">
        <v>1.016</v>
      </c>
      <c r="F531" s="199" t="s">
        <v>436</v>
      </c>
    </row>
    <row r="532" spans="1:6" ht="22.8" customHeight="1">
      <c r="A532" s="1" t="s">
        <v>438</v>
      </c>
      <c r="B532" s="201">
        <v>1.0169999999999999</v>
      </c>
      <c r="C532" s="201">
        <v>1.016</v>
      </c>
      <c r="D532" s="201">
        <v>1.014</v>
      </c>
      <c r="E532" s="201">
        <v>1.0129999999999999</v>
      </c>
      <c r="F532" s="199">
        <v>744</v>
      </c>
    </row>
    <row r="533" spans="1:6" ht="22.8" customHeight="1">
      <c r="A533" s="1" t="s">
        <v>439</v>
      </c>
      <c r="B533" s="201">
        <v>0.998</v>
      </c>
      <c r="C533" s="201">
        <v>0.98699999999999999</v>
      </c>
      <c r="D533" s="201">
        <v>0.98399999999999999</v>
      </c>
      <c r="E533" s="201">
        <v>0.998</v>
      </c>
      <c r="F533" s="199">
        <v>986</v>
      </c>
    </row>
    <row r="534" spans="1:6" ht="22.8" customHeight="1">
      <c r="A534" s="1" t="s">
        <v>442</v>
      </c>
      <c r="B534" s="201">
        <v>1.0069999999999999</v>
      </c>
      <c r="C534" s="201">
        <v>1.0069999999999999</v>
      </c>
      <c r="D534" s="201">
        <v>1.0069999999999999</v>
      </c>
      <c r="E534" s="201">
        <v>1.006</v>
      </c>
      <c r="F534" s="199">
        <v>933</v>
      </c>
    </row>
    <row r="535" spans="1:6" ht="22.8" customHeight="1">
      <c r="A535" s="1" t="s">
        <v>443</v>
      </c>
      <c r="B535" s="201">
        <v>1.0169999999999999</v>
      </c>
      <c r="C535" s="201">
        <v>1.0129999999999999</v>
      </c>
      <c r="D535" s="201">
        <v>1.012</v>
      </c>
      <c r="E535" s="201">
        <v>1.014</v>
      </c>
      <c r="F535" s="199">
        <v>976</v>
      </c>
    </row>
    <row r="536" spans="1:6" ht="22.8" customHeight="1">
      <c r="A536" s="1" t="s">
        <v>446</v>
      </c>
      <c r="B536" s="201">
        <v>1.071</v>
      </c>
      <c r="C536" s="201">
        <v>1.0760000000000001</v>
      </c>
      <c r="D536" s="201">
        <v>1.0860000000000001</v>
      </c>
      <c r="E536" s="201">
        <v>1.0669999999999999</v>
      </c>
      <c r="F536" s="199" t="s">
        <v>445</v>
      </c>
    </row>
    <row r="537" spans="1:6" ht="22.8" customHeight="1">
      <c r="A537" s="1" t="s">
        <v>449</v>
      </c>
      <c r="B537" s="201">
        <v>1.0069999999999999</v>
      </c>
      <c r="C537" s="201">
        <v>1.004</v>
      </c>
      <c r="D537" s="201">
        <v>1.0049999999999999</v>
      </c>
      <c r="E537" s="201">
        <v>1.006</v>
      </c>
      <c r="F537" s="199" t="s">
        <v>448</v>
      </c>
    </row>
    <row r="538" spans="1:6" ht="22.8" customHeight="1">
      <c r="A538" s="1" t="s">
        <v>452</v>
      </c>
      <c r="B538" s="201">
        <v>1.0369999999999999</v>
      </c>
      <c r="C538" s="201">
        <v>1.036</v>
      </c>
      <c r="D538" s="201">
        <v>1.0409999999999999</v>
      </c>
      <c r="E538" s="201">
        <v>1.0349999999999999</v>
      </c>
      <c r="F538" s="199" t="s">
        <v>451</v>
      </c>
    </row>
    <row r="539" spans="1:6" ht="22.8" customHeight="1">
      <c r="A539" s="1" t="s">
        <v>455</v>
      </c>
      <c r="B539" s="201">
        <v>1.0109999999999999</v>
      </c>
      <c r="C539" s="201">
        <v>1.0089999999999999</v>
      </c>
      <c r="D539" s="201">
        <v>1.01</v>
      </c>
      <c r="E539" s="201">
        <v>1.0089999999999999</v>
      </c>
      <c r="F539" s="199" t="s">
        <v>454</v>
      </c>
    </row>
    <row r="540" spans="1:6" ht="22.8" customHeight="1">
      <c r="A540" s="1" t="s">
        <v>458</v>
      </c>
      <c r="B540" s="201">
        <v>1.012</v>
      </c>
      <c r="C540" s="201">
        <v>1.0049999999999999</v>
      </c>
      <c r="D540" s="201">
        <v>1.0049999999999999</v>
      </c>
      <c r="E540" s="201">
        <v>1.012</v>
      </c>
      <c r="F540" s="199" t="s">
        <v>457</v>
      </c>
    </row>
    <row r="541" spans="1:6" ht="22.8" customHeight="1">
      <c r="A541" s="1" t="s">
        <v>461</v>
      </c>
      <c r="B541" s="201">
        <v>1.0029999999999999</v>
      </c>
      <c r="C541" s="201">
        <v>0.995</v>
      </c>
      <c r="D541" s="201">
        <v>0.99</v>
      </c>
      <c r="E541" s="201">
        <v>1.0009999999999999</v>
      </c>
      <c r="F541" s="199" t="s">
        <v>460</v>
      </c>
    </row>
    <row r="542" spans="1:6" ht="22.8" customHeight="1">
      <c r="A542" s="1" t="s">
        <v>462</v>
      </c>
      <c r="B542" s="201">
        <v>1.0069999999999999</v>
      </c>
      <c r="C542" s="201">
        <v>1.0069999999999999</v>
      </c>
      <c r="D542" s="201">
        <v>1.0069999999999999</v>
      </c>
      <c r="E542" s="201">
        <v>1.006</v>
      </c>
      <c r="F542" s="199" t="s">
        <v>1843</v>
      </c>
    </row>
    <row r="543" spans="1:6" ht="22.8" customHeight="1">
      <c r="A543" s="1" t="s">
        <v>463</v>
      </c>
      <c r="B543" s="201">
        <v>1.0049999999999999</v>
      </c>
      <c r="C543" s="201">
        <v>0.997</v>
      </c>
      <c r="D543" s="201">
        <v>0.995</v>
      </c>
      <c r="E543" s="201">
        <v>1.0029999999999999</v>
      </c>
      <c r="F543" s="199">
        <v>638</v>
      </c>
    </row>
    <row r="544" spans="1:6" ht="22.8" customHeight="1">
      <c r="A544" s="1" t="s">
        <v>464</v>
      </c>
      <c r="B544" s="201">
        <v>1.03</v>
      </c>
      <c r="C544" s="201">
        <v>1.0129999999999999</v>
      </c>
      <c r="D544" s="201">
        <v>1.0049999999999999</v>
      </c>
      <c r="E544" s="201">
        <v>1.024</v>
      </c>
      <c r="F544" s="199">
        <v>643</v>
      </c>
    </row>
    <row r="545" spans="1:6" ht="22.8" customHeight="1">
      <c r="A545" s="1" t="s">
        <v>465</v>
      </c>
      <c r="B545" s="201">
        <v>1.014</v>
      </c>
      <c r="C545" s="201">
        <v>1.006</v>
      </c>
      <c r="D545" s="201">
        <v>1.006</v>
      </c>
      <c r="E545" s="201">
        <v>1.012</v>
      </c>
      <c r="F545" s="199">
        <v>981</v>
      </c>
    </row>
    <row r="546" spans="1:6" ht="22.8" customHeight="1">
      <c r="A546" s="1" t="s">
        <v>466</v>
      </c>
      <c r="B546" s="201">
        <v>1.012</v>
      </c>
      <c r="C546" s="201">
        <v>0.98299999999999998</v>
      </c>
      <c r="D546" s="201">
        <v>0.97799999999999998</v>
      </c>
      <c r="E546" s="201">
        <v>1.01</v>
      </c>
      <c r="F546" s="199">
        <v>988</v>
      </c>
    </row>
    <row r="547" spans="1:6" ht="22.8" customHeight="1">
      <c r="A547" s="1" t="s">
        <v>467</v>
      </c>
      <c r="B547" s="201">
        <v>1.0149999999999999</v>
      </c>
      <c r="C547" s="201">
        <v>1.0069999999999999</v>
      </c>
      <c r="D547" s="201">
        <v>1.004</v>
      </c>
      <c r="E547" s="201">
        <v>1.014</v>
      </c>
      <c r="F547" s="199">
        <v>992</v>
      </c>
    </row>
    <row r="548" spans="1:6" ht="22.8" customHeight="1">
      <c r="A548" s="1" t="s">
        <v>468</v>
      </c>
      <c r="B548" s="201">
        <v>1.0449999999999999</v>
      </c>
      <c r="C548" s="201">
        <v>1.056</v>
      </c>
      <c r="D548" s="201">
        <v>1.0580000000000001</v>
      </c>
      <c r="E548" s="201">
        <v>1.0429999999999999</v>
      </c>
      <c r="F548" s="199">
        <v>950</v>
      </c>
    </row>
    <row r="549" spans="1:6" ht="22.8" customHeight="1">
      <c r="A549" s="1" t="s">
        <v>471</v>
      </c>
      <c r="B549" s="201">
        <v>1.004</v>
      </c>
      <c r="C549" s="201">
        <v>1.0029999999999999</v>
      </c>
      <c r="D549" s="201">
        <v>1.002</v>
      </c>
      <c r="E549" s="201">
        <v>1.0029999999999999</v>
      </c>
      <c r="F549" s="199" t="s">
        <v>470</v>
      </c>
    </row>
    <row r="550" spans="1:6" ht="22.8" customHeight="1">
      <c r="A550" s="1" t="s">
        <v>474</v>
      </c>
      <c r="B550" s="201">
        <v>1.006</v>
      </c>
      <c r="C550" s="201">
        <v>1.004</v>
      </c>
      <c r="D550" s="201">
        <v>1.0009999999999999</v>
      </c>
      <c r="E550" s="201">
        <v>1.0049999999999999</v>
      </c>
      <c r="F550" s="199" t="s">
        <v>473</v>
      </c>
    </row>
    <row r="551" spans="1:6" ht="22.8" customHeight="1">
      <c r="A551" s="1" t="s">
        <v>477</v>
      </c>
      <c r="B551" s="201">
        <v>1.0089999999999999</v>
      </c>
      <c r="C551" s="201">
        <v>1.0069999999999999</v>
      </c>
      <c r="D551" s="201">
        <v>1.0049999999999999</v>
      </c>
      <c r="E551" s="201">
        <v>1.008</v>
      </c>
      <c r="F551" s="199" t="s">
        <v>476</v>
      </c>
    </row>
    <row r="552" spans="1:6" ht="22.8" customHeight="1">
      <c r="A552" s="1" t="s">
        <v>478</v>
      </c>
      <c r="B552" s="201">
        <v>1.0089999999999999</v>
      </c>
      <c r="C552" s="201">
        <v>0.998</v>
      </c>
      <c r="D552" s="201">
        <v>0.98799999999999999</v>
      </c>
      <c r="E552" s="201">
        <v>1.012</v>
      </c>
      <c r="F552" s="199" t="s">
        <v>1845</v>
      </c>
    </row>
    <row r="553" spans="1:6" ht="22.8" customHeight="1">
      <c r="A553" s="1" t="s">
        <v>481</v>
      </c>
      <c r="B553" s="201">
        <v>1.004</v>
      </c>
      <c r="C553" s="201">
        <v>1.004</v>
      </c>
      <c r="D553" s="201">
        <v>1.002</v>
      </c>
      <c r="E553" s="201">
        <v>1.0029999999999999</v>
      </c>
      <c r="F553" s="199" t="s">
        <v>480</v>
      </c>
    </row>
    <row r="554" spans="1:6" ht="22.8" customHeight="1">
      <c r="A554" s="1" t="s">
        <v>484</v>
      </c>
      <c r="B554" s="201">
        <v>0.98299999999999998</v>
      </c>
      <c r="C554" s="201">
        <v>0.98099999999999998</v>
      </c>
      <c r="D554" s="201">
        <v>0.98</v>
      </c>
      <c r="E554" s="201">
        <v>0.96399999999999997</v>
      </c>
      <c r="F554" s="199" t="s">
        <v>483</v>
      </c>
    </row>
    <row r="555" spans="1:6" ht="22.8" customHeight="1">
      <c r="A555" s="1" t="s">
        <v>485</v>
      </c>
      <c r="B555" s="201">
        <v>1.0109999999999999</v>
      </c>
      <c r="C555" s="201">
        <v>1.012</v>
      </c>
      <c r="D555" s="201">
        <v>1.0089999999999999</v>
      </c>
      <c r="E555" s="201">
        <v>1.0049999999999999</v>
      </c>
      <c r="F555" s="199">
        <v>7373</v>
      </c>
    </row>
    <row r="556" spans="1:6" ht="22.8" customHeight="1">
      <c r="A556" s="1" t="s">
        <v>488</v>
      </c>
      <c r="B556" s="201">
        <v>1.008</v>
      </c>
      <c r="C556" s="201">
        <v>1.008</v>
      </c>
      <c r="D556" s="201">
        <v>1.0089999999999999</v>
      </c>
      <c r="E556" s="201">
        <v>1.006</v>
      </c>
      <c r="F556" s="199" t="s">
        <v>487</v>
      </c>
    </row>
    <row r="557" spans="1:6" ht="22.8" customHeight="1">
      <c r="A557" s="1" t="s">
        <v>491</v>
      </c>
      <c r="B557" s="201">
        <v>1.048</v>
      </c>
      <c r="C557" s="201">
        <v>1.05</v>
      </c>
      <c r="D557" s="201">
        <v>1.0620000000000001</v>
      </c>
      <c r="E557" s="201">
        <v>1.0429999999999999</v>
      </c>
      <c r="F557" s="199" t="s">
        <v>490</v>
      </c>
    </row>
    <row r="558" spans="1:6" ht="22.8" customHeight="1">
      <c r="A558" s="1" t="s">
        <v>494</v>
      </c>
      <c r="B558" s="201">
        <v>1.0029999999999999</v>
      </c>
      <c r="C558" s="201">
        <v>1.0029999999999999</v>
      </c>
      <c r="D558" s="201">
        <v>1.0029999999999999</v>
      </c>
      <c r="E558" s="201">
        <v>1.002</v>
      </c>
      <c r="F558" s="199" t="s">
        <v>493</v>
      </c>
    </row>
    <row r="559" spans="1:6" ht="22.8" customHeight="1">
      <c r="A559" s="1" t="s">
        <v>495</v>
      </c>
      <c r="B559" s="201">
        <v>1</v>
      </c>
      <c r="C559" s="201">
        <v>1</v>
      </c>
      <c r="D559" s="201">
        <v>1</v>
      </c>
      <c r="E559" s="201">
        <v>1</v>
      </c>
      <c r="F559" s="199" t="s">
        <v>1847</v>
      </c>
    </row>
    <row r="560" spans="1:6" ht="22.8" customHeight="1">
      <c r="A560" s="1" t="s">
        <v>496</v>
      </c>
      <c r="B560" s="201">
        <v>1.0069999999999999</v>
      </c>
      <c r="C560" s="201">
        <v>1.0069999999999999</v>
      </c>
      <c r="D560" s="201">
        <v>1.0069999999999999</v>
      </c>
      <c r="E560" s="201">
        <v>1.006</v>
      </c>
      <c r="F560" s="199">
        <v>7460</v>
      </c>
    </row>
    <row r="561" spans="1:6" ht="22.8" customHeight="1">
      <c r="A561" s="1" t="s">
        <v>499</v>
      </c>
      <c r="B561" s="201">
        <v>1.0109999999999999</v>
      </c>
      <c r="C561" s="201">
        <v>1.0089999999999999</v>
      </c>
      <c r="D561" s="201">
        <v>1.01</v>
      </c>
      <c r="E561" s="201">
        <v>1.0089999999999999</v>
      </c>
      <c r="F561" s="199" t="s">
        <v>498</v>
      </c>
    </row>
    <row r="562" spans="1:6" ht="22.8" customHeight="1">
      <c r="A562" s="1" t="s">
        <v>502</v>
      </c>
      <c r="B562" s="201">
        <v>1.004</v>
      </c>
      <c r="C562" s="201">
        <v>1.0029999999999999</v>
      </c>
      <c r="D562" s="201">
        <v>1.002</v>
      </c>
      <c r="E562" s="201">
        <v>1.0029999999999999</v>
      </c>
      <c r="F562" s="199" t="s">
        <v>501</v>
      </c>
    </row>
    <row r="563" spans="1:6" ht="22.8" customHeight="1">
      <c r="A563" s="1" t="s">
        <v>505</v>
      </c>
      <c r="B563" s="201">
        <v>1.0029999999999999</v>
      </c>
      <c r="C563" s="201">
        <v>1.0029999999999999</v>
      </c>
      <c r="D563" s="201">
        <v>1</v>
      </c>
      <c r="E563" s="201">
        <v>1.004</v>
      </c>
      <c r="F563" s="199" t="s">
        <v>504</v>
      </c>
    </row>
    <row r="564" spans="1:6" ht="22.8" customHeight="1">
      <c r="A564" s="1" t="s">
        <v>506</v>
      </c>
      <c r="B564" s="201">
        <v>1.01</v>
      </c>
      <c r="C564" s="201">
        <v>1.0089999999999999</v>
      </c>
      <c r="D564" s="201">
        <v>1.0089999999999999</v>
      </c>
      <c r="E564" s="201">
        <v>1.008</v>
      </c>
      <c r="F564" s="199">
        <v>7616</v>
      </c>
    </row>
    <row r="565" spans="1:6" ht="22.8" customHeight="1">
      <c r="A565" s="1" t="s">
        <v>508</v>
      </c>
      <c r="B565" s="201">
        <v>0.97799999999999998</v>
      </c>
      <c r="C565" s="201">
        <v>0.98</v>
      </c>
      <c r="D565" s="201">
        <v>0.97499999999999998</v>
      </c>
      <c r="E565" s="201">
        <v>0.98599999999999999</v>
      </c>
      <c r="F565" s="199" t="s">
        <v>507</v>
      </c>
    </row>
    <row r="566" spans="1:6" ht="22.8" customHeight="1">
      <c r="A566" s="1" t="s">
        <v>509</v>
      </c>
      <c r="B566" s="201">
        <v>1.0069999999999999</v>
      </c>
      <c r="C566" s="201">
        <v>1.0069999999999999</v>
      </c>
      <c r="D566" s="201">
        <v>1.0069999999999999</v>
      </c>
      <c r="E566" s="201">
        <v>1.006</v>
      </c>
      <c r="F566" s="199">
        <v>7516</v>
      </c>
    </row>
    <row r="567" spans="1:6" ht="22.8" customHeight="1">
      <c r="A567" s="1" t="s">
        <v>512</v>
      </c>
      <c r="B567" s="201">
        <v>1.0149999999999999</v>
      </c>
      <c r="C567" s="201">
        <v>1.0129999999999999</v>
      </c>
      <c r="D567" s="201">
        <v>1.0089999999999999</v>
      </c>
      <c r="E567" s="201">
        <v>1.012</v>
      </c>
      <c r="F567" s="199" t="s">
        <v>511</v>
      </c>
    </row>
    <row r="568" spans="1:6" ht="22.8" customHeight="1">
      <c r="A568" s="1" t="s">
        <v>513</v>
      </c>
      <c r="B568" s="201">
        <v>1.0069999999999999</v>
      </c>
      <c r="C568" s="201">
        <v>1.0069999999999999</v>
      </c>
      <c r="D568" s="201">
        <v>1.0069999999999999</v>
      </c>
      <c r="E568" s="201">
        <v>1.006</v>
      </c>
      <c r="F568" s="199">
        <v>7528</v>
      </c>
    </row>
    <row r="569" spans="1:6" ht="22.8" customHeight="1">
      <c r="A569" s="1" t="s">
        <v>516</v>
      </c>
      <c r="B569" s="201">
        <v>1.026</v>
      </c>
      <c r="C569" s="201">
        <v>1.014</v>
      </c>
      <c r="D569" s="201">
        <v>1.012</v>
      </c>
      <c r="E569" s="201">
        <v>1.0249999999999999</v>
      </c>
      <c r="F569" s="199" t="s">
        <v>515</v>
      </c>
    </row>
    <row r="570" spans="1:6" ht="22.8" customHeight="1">
      <c r="A570" s="1" t="s">
        <v>517</v>
      </c>
      <c r="B570" s="201">
        <v>1.0069999999999999</v>
      </c>
      <c r="C570" s="201">
        <v>1.0069999999999999</v>
      </c>
      <c r="D570" s="201">
        <v>1.0069999999999999</v>
      </c>
      <c r="E570" s="201">
        <v>1.006</v>
      </c>
      <c r="F570" s="199">
        <v>933</v>
      </c>
    </row>
    <row r="571" spans="1:6" ht="22.8" customHeight="1">
      <c r="A571" s="1" t="s">
        <v>518</v>
      </c>
      <c r="B571" s="201">
        <v>1</v>
      </c>
      <c r="C571" s="201">
        <v>1</v>
      </c>
      <c r="D571" s="201">
        <v>1</v>
      </c>
      <c r="E571" s="201">
        <v>1</v>
      </c>
      <c r="F571" s="199" t="s">
        <v>1918</v>
      </c>
    </row>
    <row r="572" spans="1:6" ht="22.8" customHeight="1">
      <c r="A572" s="1" t="s">
        <v>527</v>
      </c>
      <c r="B572" s="201">
        <v>1.012</v>
      </c>
      <c r="C572" s="201">
        <v>0.98499999999999999</v>
      </c>
      <c r="D572" s="201">
        <v>0.97699999999999998</v>
      </c>
      <c r="E572" s="201">
        <v>1.0069999999999999</v>
      </c>
      <c r="F572" s="199" t="s">
        <v>526</v>
      </c>
    </row>
    <row r="573" spans="1:6" ht="22.8" customHeight="1">
      <c r="A573" s="1" t="s">
        <v>529</v>
      </c>
      <c r="B573" s="201">
        <v>1.0129999999999999</v>
      </c>
      <c r="C573" s="201">
        <v>1.0109999999999999</v>
      </c>
      <c r="D573" s="201">
        <v>1.008</v>
      </c>
      <c r="E573" s="201">
        <v>1.012</v>
      </c>
      <c r="F573" s="199">
        <v>402</v>
      </c>
    </row>
    <row r="574" spans="1:6" ht="22.8" customHeight="1">
      <c r="A574" s="1" t="s">
        <v>530</v>
      </c>
      <c r="B574" s="201">
        <v>1.0069999999999999</v>
      </c>
      <c r="C574" s="201">
        <v>1.0069999999999999</v>
      </c>
      <c r="D574" s="201">
        <v>1.0069999999999999</v>
      </c>
      <c r="E574" s="201">
        <v>1.006</v>
      </c>
      <c r="F574" s="199" t="s">
        <v>1849</v>
      </c>
    </row>
    <row r="575" spans="1:6" ht="22.8" customHeight="1">
      <c r="A575" s="1" t="s">
        <v>532</v>
      </c>
      <c r="B575" s="201">
        <v>1.0069999999999999</v>
      </c>
      <c r="C575" s="201">
        <v>1.0069999999999999</v>
      </c>
      <c r="D575" s="201">
        <v>1.0069999999999999</v>
      </c>
      <c r="E575" s="201">
        <v>1.006</v>
      </c>
      <c r="F575" s="199" t="s">
        <v>1851</v>
      </c>
    </row>
    <row r="576" spans="1:6" ht="22.8" customHeight="1">
      <c r="A576" s="1" t="s">
        <v>533</v>
      </c>
      <c r="B576" s="201">
        <v>1.0069999999999999</v>
      </c>
      <c r="C576" s="201">
        <v>1.0069999999999999</v>
      </c>
      <c r="D576" s="201">
        <v>1.0069999999999999</v>
      </c>
      <c r="E576" s="201">
        <v>1.006</v>
      </c>
      <c r="F576" s="199" t="s">
        <v>1853</v>
      </c>
    </row>
    <row r="577" spans="1:6" ht="22.8" customHeight="1">
      <c r="A577" s="1" t="s">
        <v>536</v>
      </c>
      <c r="B577" s="201">
        <v>1.0069999999999999</v>
      </c>
      <c r="C577" s="201">
        <v>1.0069999999999999</v>
      </c>
      <c r="D577" s="201">
        <v>1.0069999999999999</v>
      </c>
      <c r="E577" s="201">
        <v>1.006</v>
      </c>
      <c r="F577" s="199" t="s">
        <v>1854</v>
      </c>
    </row>
    <row r="578" spans="1:6" ht="22.8" customHeight="1">
      <c r="A578" s="1" t="s">
        <v>537</v>
      </c>
      <c r="B578" s="201">
        <v>1.004</v>
      </c>
      <c r="C578" s="201">
        <v>1.004</v>
      </c>
      <c r="D578" s="201">
        <v>1.004</v>
      </c>
      <c r="E578" s="201">
        <v>1.0049999999999999</v>
      </c>
      <c r="F578" s="199" t="s">
        <v>1856</v>
      </c>
    </row>
    <row r="579" spans="1:6" ht="22.8" customHeight="1">
      <c r="A579" s="1" t="s">
        <v>540</v>
      </c>
      <c r="B579" s="201">
        <v>0.98099999999999998</v>
      </c>
      <c r="C579" s="201">
        <v>0.98499999999999999</v>
      </c>
      <c r="D579" s="201">
        <v>0.98199999999999998</v>
      </c>
      <c r="E579" s="201">
        <v>0.98599999999999999</v>
      </c>
      <c r="F579" s="199">
        <v>610</v>
      </c>
    </row>
    <row r="580" spans="1:6" ht="22.8" customHeight="1">
      <c r="A580" s="1" t="s">
        <v>542</v>
      </c>
      <c r="B580" s="201">
        <v>1.0089999999999999</v>
      </c>
      <c r="C580" s="201">
        <v>1.0069999999999999</v>
      </c>
      <c r="D580" s="201">
        <v>1.008</v>
      </c>
      <c r="E580" s="201">
        <v>1.006</v>
      </c>
      <c r="F580" s="199" t="s">
        <v>541</v>
      </c>
    </row>
    <row r="581" spans="1:6" ht="22.8" customHeight="1">
      <c r="A581" s="1" t="s">
        <v>548</v>
      </c>
      <c r="B581" s="201">
        <v>1.0369999999999999</v>
      </c>
      <c r="C581" s="201">
        <v>1.0189999999999999</v>
      </c>
      <c r="D581" s="201">
        <v>1.0109999999999999</v>
      </c>
      <c r="E581" s="201">
        <v>1.0289999999999999</v>
      </c>
      <c r="F581" s="199" t="s">
        <v>547</v>
      </c>
    </row>
    <row r="582" spans="1:6" ht="22.8" customHeight="1">
      <c r="A582" s="1" t="s">
        <v>551</v>
      </c>
      <c r="B582" s="201">
        <v>1.0129999999999999</v>
      </c>
      <c r="C582" s="201">
        <v>1.01</v>
      </c>
      <c r="D582" s="201">
        <v>1.012</v>
      </c>
      <c r="E582" s="201">
        <v>1.0109999999999999</v>
      </c>
      <c r="F582" s="199" t="s">
        <v>550</v>
      </c>
    </row>
    <row r="583" spans="1:6" ht="22.8" customHeight="1">
      <c r="A583" s="1" t="s">
        <v>554</v>
      </c>
      <c r="B583" s="201">
        <v>1.0129999999999999</v>
      </c>
      <c r="C583" s="201">
        <v>1.01</v>
      </c>
      <c r="D583" s="201">
        <v>1.012</v>
      </c>
      <c r="E583" s="201">
        <v>1.0109999999999999</v>
      </c>
      <c r="F583" s="199" t="s">
        <v>553</v>
      </c>
    </row>
    <row r="584" spans="1:6" ht="22.8" customHeight="1">
      <c r="A584" s="1" t="s">
        <v>556</v>
      </c>
      <c r="B584" s="201">
        <v>1.0069999999999999</v>
      </c>
      <c r="C584" s="201">
        <v>1.0069999999999999</v>
      </c>
      <c r="D584" s="201">
        <v>1.0069999999999999</v>
      </c>
      <c r="E584" s="201">
        <v>1.006</v>
      </c>
      <c r="F584" s="199">
        <v>933</v>
      </c>
    </row>
    <row r="585" spans="1:6" ht="22.8" customHeight="1">
      <c r="A585" s="1" t="s">
        <v>558</v>
      </c>
      <c r="B585" s="201">
        <v>1.054</v>
      </c>
      <c r="C585" s="201">
        <v>1.0449999999999999</v>
      </c>
      <c r="D585" s="201">
        <v>1.0469999999999999</v>
      </c>
      <c r="E585" s="201">
        <v>1.038</v>
      </c>
      <c r="F585" s="199">
        <v>948</v>
      </c>
    </row>
    <row r="586" spans="1:6" ht="22.8" customHeight="1">
      <c r="A586" s="1" t="s">
        <v>560</v>
      </c>
      <c r="B586" s="201">
        <v>1.0069999999999999</v>
      </c>
      <c r="C586" s="201">
        <v>1.0029999999999999</v>
      </c>
      <c r="D586" s="201">
        <v>1.002</v>
      </c>
      <c r="E586" s="201">
        <v>1.0049999999999999</v>
      </c>
      <c r="F586" s="199" t="s">
        <v>559</v>
      </c>
    </row>
    <row r="587" spans="1:6" ht="22.8" customHeight="1">
      <c r="A587" s="1" t="s">
        <v>563</v>
      </c>
      <c r="B587" s="201">
        <v>1</v>
      </c>
      <c r="C587" s="201">
        <v>1</v>
      </c>
      <c r="D587" s="201">
        <v>1</v>
      </c>
      <c r="E587" s="201">
        <v>1</v>
      </c>
      <c r="F587" s="199" t="s">
        <v>562</v>
      </c>
    </row>
    <row r="588" spans="1:6" ht="22.8" customHeight="1">
      <c r="A588" s="1" t="s">
        <v>566</v>
      </c>
      <c r="B588" s="201">
        <v>1.0429999999999999</v>
      </c>
      <c r="C588" s="201">
        <v>1.0369999999999999</v>
      </c>
      <c r="D588" s="201">
        <v>1.0329999999999999</v>
      </c>
      <c r="E588" s="201">
        <v>1.0369999999999999</v>
      </c>
      <c r="F588" s="199" t="s">
        <v>565</v>
      </c>
    </row>
    <row r="589" spans="1:6" ht="22.8" customHeight="1">
      <c r="A589" s="1" t="s">
        <v>567</v>
      </c>
      <c r="B589" s="201">
        <v>1.0049999999999999</v>
      </c>
      <c r="C589" s="201">
        <v>1.0029999999999999</v>
      </c>
      <c r="D589" s="201">
        <v>0.999</v>
      </c>
      <c r="E589" s="201">
        <v>1.0049999999999999</v>
      </c>
      <c r="F589" s="199" t="s">
        <v>1858</v>
      </c>
    </row>
    <row r="590" spans="1:6" ht="22.8" customHeight="1">
      <c r="A590" s="1" t="s">
        <v>568</v>
      </c>
      <c r="B590" s="201">
        <v>1.0069999999999999</v>
      </c>
      <c r="C590" s="201">
        <v>1.0069999999999999</v>
      </c>
      <c r="D590" s="201">
        <v>1.0069999999999999</v>
      </c>
      <c r="E590" s="201">
        <v>1.006</v>
      </c>
      <c r="F590" s="199">
        <v>7530</v>
      </c>
    </row>
    <row r="591" spans="1:6" ht="22.8" customHeight="1">
      <c r="A591" s="1" t="s">
        <v>569</v>
      </c>
      <c r="B591" s="201">
        <v>1.0069999999999999</v>
      </c>
      <c r="C591" s="201">
        <v>1.0069999999999999</v>
      </c>
      <c r="D591" s="201">
        <v>1.0069999999999999</v>
      </c>
      <c r="E591" s="201">
        <v>1.006</v>
      </c>
      <c r="F591" s="199" t="s">
        <v>1860</v>
      </c>
    </row>
    <row r="592" spans="1:6" ht="22.8" customHeight="1">
      <c r="A592" s="1" t="s">
        <v>570</v>
      </c>
      <c r="B592" s="201">
        <v>1.0069999999999999</v>
      </c>
      <c r="C592" s="201">
        <v>1.0069999999999999</v>
      </c>
      <c r="D592" s="201">
        <v>1.0069999999999999</v>
      </c>
      <c r="E592" s="201">
        <v>1.006</v>
      </c>
      <c r="F592" s="199">
        <v>933</v>
      </c>
    </row>
    <row r="593" spans="1:6" ht="22.8" customHeight="1">
      <c r="A593" s="1" t="s">
        <v>572</v>
      </c>
      <c r="B593" s="201">
        <v>1</v>
      </c>
      <c r="C593" s="201">
        <v>1</v>
      </c>
      <c r="D593" s="201">
        <v>1</v>
      </c>
      <c r="E593" s="201">
        <v>1</v>
      </c>
      <c r="F593" s="199" t="s">
        <v>1863</v>
      </c>
    </row>
    <row r="594" spans="1:6" ht="22.8" customHeight="1">
      <c r="A594" s="1" t="s">
        <v>573</v>
      </c>
      <c r="B594" s="201">
        <v>1</v>
      </c>
      <c r="C594" s="201">
        <v>1</v>
      </c>
      <c r="D594" s="201">
        <v>1</v>
      </c>
      <c r="E594" s="201">
        <v>1</v>
      </c>
      <c r="F594" s="199">
        <v>920</v>
      </c>
    </row>
    <row r="595" spans="1:6" ht="22.8" customHeight="1">
      <c r="A595" s="1" t="s">
        <v>576</v>
      </c>
      <c r="B595" s="201">
        <v>1.0069999999999999</v>
      </c>
      <c r="C595" s="201">
        <v>1.0069999999999999</v>
      </c>
      <c r="D595" s="201">
        <v>1.0069999999999999</v>
      </c>
      <c r="E595" s="201">
        <v>1.006</v>
      </c>
      <c r="F595" s="199" t="s">
        <v>1865</v>
      </c>
    </row>
    <row r="596" spans="1:6" ht="22.8" customHeight="1">
      <c r="A596" s="1" t="s">
        <v>577</v>
      </c>
      <c r="B596" s="201">
        <v>1.0069999999999999</v>
      </c>
      <c r="C596" s="201">
        <v>1.0069999999999999</v>
      </c>
      <c r="D596" s="201">
        <v>1.0069999999999999</v>
      </c>
      <c r="E596" s="201">
        <v>1.006</v>
      </c>
      <c r="F596" s="199" t="s">
        <v>1867</v>
      </c>
    </row>
    <row r="597" spans="1:6" ht="22.8" customHeight="1">
      <c r="A597" s="1" t="s">
        <v>578</v>
      </c>
      <c r="B597" s="201">
        <v>1.0069999999999999</v>
      </c>
      <c r="C597" s="201">
        <v>1.0069999999999999</v>
      </c>
      <c r="D597" s="201">
        <v>1.0069999999999999</v>
      </c>
      <c r="E597" s="201">
        <v>1.006</v>
      </c>
      <c r="F597" s="199" t="s">
        <v>1869</v>
      </c>
    </row>
    <row r="598" spans="1:6" ht="22.8" customHeight="1">
      <c r="A598" s="1" t="s">
        <v>581</v>
      </c>
      <c r="B598" s="201">
        <v>1.0069999999999999</v>
      </c>
      <c r="C598" s="201">
        <v>1.0069999999999999</v>
      </c>
      <c r="D598" s="201">
        <v>1.0069999999999999</v>
      </c>
      <c r="E598" s="201">
        <v>1.006</v>
      </c>
      <c r="F598" s="199" t="s">
        <v>1871</v>
      </c>
    </row>
    <row r="599" spans="1:6" ht="22.8" customHeight="1">
      <c r="A599" s="1" t="s">
        <v>582</v>
      </c>
      <c r="B599" s="201">
        <v>1.0069999999999999</v>
      </c>
      <c r="C599" s="201">
        <v>1.0069999999999999</v>
      </c>
      <c r="D599" s="201">
        <v>1.0069999999999999</v>
      </c>
      <c r="E599" s="201">
        <v>1.006</v>
      </c>
      <c r="F599" s="199" t="s">
        <v>1872</v>
      </c>
    </row>
    <row r="600" spans="1:6" ht="22.8" customHeight="1">
      <c r="A600" s="1" t="s">
        <v>583</v>
      </c>
      <c r="B600" s="201">
        <v>1.0129999999999999</v>
      </c>
      <c r="C600" s="201">
        <v>1.0129999999999999</v>
      </c>
      <c r="D600" s="201">
        <v>1.014</v>
      </c>
      <c r="E600" s="201">
        <v>1.014</v>
      </c>
      <c r="F600" s="199">
        <v>749</v>
      </c>
    </row>
    <row r="601" spans="1:6" ht="22.8" customHeight="1">
      <c r="A601" s="1" t="s">
        <v>584</v>
      </c>
      <c r="B601" s="201">
        <v>1.004</v>
      </c>
      <c r="C601" s="201">
        <v>1.004</v>
      </c>
      <c r="D601" s="201">
        <v>1.004</v>
      </c>
      <c r="E601" s="201">
        <v>1.0049999999999999</v>
      </c>
      <c r="F601" s="199" t="s">
        <v>1874</v>
      </c>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51:F351"/>
    <mergeCell ref="A12:F12"/>
    <mergeCell ref="A13:F13"/>
    <mergeCell ref="A350:F350"/>
    <mergeCell ref="A23:F23"/>
    <mergeCell ref="A24:F24"/>
    <mergeCell ref="B8:E8"/>
  </mergeCells>
  <phoneticPr fontId="15"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30"/>
  <sheetViews>
    <sheetView zoomScale="70" zoomScaleNormal="70" zoomScaleSheetLayoutView="100" workbookViewId="0">
      <selection activeCell="P2" sqref="P2"/>
    </sheetView>
  </sheetViews>
  <sheetFormatPr defaultColWidth="9.21875" defaultRowHeight="27.75" customHeight="1"/>
  <cols>
    <col min="1" max="2" width="16" style="2" customWidth="1"/>
    <col min="3" max="3" width="19" style="2" customWidth="1"/>
    <col min="4" max="4" width="16" style="2" customWidth="1"/>
    <col min="5" max="6" width="16" style="3" customWidth="1"/>
    <col min="7" max="7" width="16" style="2" customWidth="1"/>
    <col min="8" max="10" width="16" style="3" customWidth="1"/>
    <col min="11" max="11" width="16" style="8" customWidth="1"/>
    <col min="12" max="13" width="16" style="4" customWidth="1"/>
    <col min="14" max="15" width="16" style="2" customWidth="1"/>
    <col min="16" max="17" width="15.5546875" style="2" customWidth="1"/>
    <col min="18" max="16384" width="9.21875" style="2"/>
  </cols>
  <sheetData>
    <row r="1" spans="1:17" ht="100.5" customHeight="1">
      <c r="A1" s="39" t="s">
        <v>39</v>
      </c>
      <c r="B1" s="39"/>
      <c r="C1" s="39"/>
      <c r="D1" s="39"/>
      <c r="G1" s="22"/>
      <c r="H1" s="264" t="s">
        <v>809</v>
      </c>
      <c r="I1" s="265"/>
      <c r="J1" s="182"/>
      <c r="K1" s="182"/>
      <c r="L1" s="182"/>
    </row>
    <row r="2" spans="1:17" ht="27.75" customHeight="1">
      <c r="A2" s="230" t="s">
        <v>810</v>
      </c>
      <c r="B2" s="266"/>
      <c r="C2" s="266"/>
      <c r="D2" s="266"/>
      <c r="E2" s="266"/>
      <c r="F2" s="266"/>
      <c r="G2" s="266"/>
      <c r="H2" s="266"/>
      <c r="I2" s="266"/>
      <c r="J2" s="266"/>
      <c r="K2" s="266"/>
      <c r="L2" s="266"/>
      <c r="M2" s="266"/>
      <c r="N2" s="266"/>
      <c r="O2" s="267"/>
    </row>
    <row r="3" spans="1:17" ht="17.25" customHeight="1">
      <c r="A3" s="39"/>
      <c r="B3" s="39"/>
      <c r="C3" s="39"/>
      <c r="D3" s="39"/>
      <c r="G3" s="22"/>
    </row>
    <row r="4" spans="1:17" s="9" customFormat="1" ht="25.5" customHeight="1">
      <c r="A4" s="230" t="str">
        <f>Overview!B4&amp; " - Effective from "&amp;Overview!D4&amp;" - "&amp;Overview!E4&amp;" new or amended designated EHV charges"</f>
        <v>Southern Electric Power Distribution plc - Effective from 1 April 2026 - Final new or amended designated EHV charges</v>
      </c>
      <c r="B4" s="266"/>
      <c r="C4" s="266"/>
      <c r="D4" s="266"/>
      <c r="E4" s="266"/>
      <c r="F4" s="266"/>
      <c r="G4" s="266"/>
      <c r="H4" s="266"/>
      <c r="I4" s="266"/>
      <c r="J4" s="266"/>
      <c r="K4" s="266"/>
      <c r="L4" s="266"/>
      <c r="M4" s="266"/>
      <c r="N4" s="266"/>
      <c r="O4" s="267"/>
      <c r="P4" s="2"/>
      <c r="Q4" s="2"/>
    </row>
    <row r="5" spans="1:17" ht="69.75" customHeight="1">
      <c r="A5" s="26" t="s">
        <v>811</v>
      </c>
      <c r="B5" s="26" t="s">
        <v>150</v>
      </c>
      <c r="C5" s="26" t="s">
        <v>151</v>
      </c>
      <c r="D5" s="26" t="s">
        <v>152</v>
      </c>
      <c r="E5" s="26" t="s">
        <v>153</v>
      </c>
      <c r="F5" s="61" t="s">
        <v>154</v>
      </c>
      <c r="G5" s="44" t="s">
        <v>155</v>
      </c>
      <c r="H5" s="61" t="str">
        <f>'Annex 2 Designated EHV charges'!G9</f>
        <v>Import
Super Red
unit charge
(p/kWh)</v>
      </c>
      <c r="I5" s="61" t="str">
        <f>'Annex 2 Designated EHV charges'!H9</f>
        <v>Import
fixed charge
(p/day)</v>
      </c>
      <c r="J5" s="61" t="str">
        <f>'Annex 2 Designated EHV charges'!I9</f>
        <v>Import
capacity charge
(p/kVA/day)</v>
      </c>
      <c r="K5" s="61" t="str">
        <f>'Annex 2 Designated EHV charges'!J9</f>
        <v>Import
exceeded capacity charge
(p/kVA/day)</v>
      </c>
      <c r="L5" s="61" t="str">
        <f>'Annex 2 Designated EHV charges'!K9</f>
        <v>Export
Super Red
unit charge
(p/kWh)</v>
      </c>
      <c r="M5" s="61" t="str">
        <f>'Annex 2 Designated EHV charges'!L9</f>
        <v>Export
fixed charge
(p/day)</v>
      </c>
      <c r="N5" s="61" t="str">
        <f>'Annex 2 Designated EHV charges'!M9</f>
        <v>Export
capacity charge
(p/kVA/day)</v>
      </c>
      <c r="O5" s="61" t="str">
        <f>'Annex 2 Designated EHV charges'!N9</f>
        <v>Export
exceeded capacity charge
(p/kVA/day)</v>
      </c>
    </row>
    <row r="6" spans="1:17" ht="22.5" customHeight="1">
      <c r="A6" s="188" t="s">
        <v>812</v>
      </c>
      <c r="B6" s="189" t="s">
        <v>343</v>
      </c>
      <c r="C6" s="190">
        <v>2000056827906</v>
      </c>
      <c r="D6" s="191" t="s">
        <v>344</v>
      </c>
      <c r="E6" s="192">
        <v>2000056827915</v>
      </c>
      <c r="F6" s="193" t="s">
        <v>345</v>
      </c>
      <c r="G6" s="193"/>
      <c r="H6" s="50">
        <v>0</v>
      </c>
      <c r="I6" s="51">
        <v>21.17</v>
      </c>
      <c r="J6" s="51">
        <v>0.99</v>
      </c>
      <c r="K6" s="51">
        <v>0.99</v>
      </c>
      <c r="L6" s="52">
        <v>0</v>
      </c>
      <c r="M6" s="53">
        <v>367.85</v>
      </c>
      <c r="N6" s="53">
        <v>0.05</v>
      </c>
      <c r="O6" s="53">
        <v>0.05</v>
      </c>
    </row>
    <row r="7" spans="1:17" ht="22.5" customHeight="1">
      <c r="A7" s="188" t="s">
        <v>818</v>
      </c>
      <c r="B7" s="189" t="s">
        <v>1885</v>
      </c>
      <c r="C7" s="190">
        <v>2000060717806</v>
      </c>
      <c r="D7" s="191" t="s">
        <v>1886</v>
      </c>
      <c r="E7" s="192">
        <v>2000060717815</v>
      </c>
      <c r="F7" s="193" t="s">
        <v>819</v>
      </c>
      <c r="G7" s="193"/>
      <c r="H7" s="50">
        <v>0</v>
      </c>
      <c r="I7" s="51">
        <v>49.79</v>
      </c>
      <c r="J7" s="51">
        <v>1.57</v>
      </c>
      <c r="K7" s="51">
        <v>1.57</v>
      </c>
      <c r="L7" s="52">
        <v>0</v>
      </c>
      <c r="M7" s="53">
        <v>4100.5</v>
      </c>
      <c r="N7" s="53">
        <v>0.05</v>
      </c>
      <c r="O7" s="53">
        <v>0.05</v>
      </c>
    </row>
    <row r="8" spans="1:17" ht="22.5" customHeight="1">
      <c r="A8" s="188" t="s">
        <v>812</v>
      </c>
      <c r="B8" s="189" t="s">
        <v>1915</v>
      </c>
      <c r="C8" s="190">
        <v>2000060744819</v>
      </c>
      <c r="D8" s="194" t="s">
        <v>1916</v>
      </c>
      <c r="E8" s="192">
        <v>2000060744828</v>
      </c>
      <c r="F8" s="194" t="s">
        <v>1914</v>
      </c>
      <c r="G8" s="193"/>
      <c r="H8" s="50">
        <v>0</v>
      </c>
      <c r="I8" s="51">
        <v>665.23</v>
      </c>
      <c r="J8" s="51">
        <v>1.41</v>
      </c>
      <c r="K8" s="51">
        <v>1.41</v>
      </c>
      <c r="L8" s="52">
        <v>0</v>
      </c>
      <c r="M8" s="53">
        <v>665.23</v>
      </c>
      <c r="N8" s="53">
        <v>0.05</v>
      </c>
      <c r="O8" s="53">
        <v>0.05</v>
      </c>
    </row>
    <row r="9" spans="1:17" ht="22.5" customHeight="1">
      <c r="A9" s="188" t="s">
        <v>812</v>
      </c>
      <c r="B9" s="189" t="s">
        <v>522</v>
      </c>
      <c r="C9" s="190">
        <v>2000057337337</v>
      </c>
      <c r="D9" s="191"/>
      <c r="E9" s="192"/>
      <c r="F9" s="193" t="s">
        <v>523</v>
      </c>
      <c r="G9" s="198">
        <v>2</v>
      </c>
      <c r="H9" s="50">
        <v>0</v>
      </c>
      <c r="I9" s="51">
        <v>26194.2</v>
      </c>
      <c r="J9" s="51">
        <v>1.36</v>
      </c>
      <c r="K9" s="51">
        <v>1.36</v>
      </c>
      <c r="L9" s="52"/>
      <c r="M9" s="53"/>
      <c r="N9" s="53"/>
      <c r="O9" s="53"/>
    </row>
    <row r="10" spans="1:17" ht="22.5" customHeight="1">
      <c r="A10" s="188" t="s">
        <v>812</v>
      </c>
      <c r="B10" s="189" t="s">
        <v>1877</v>
      </c>
      <c r="C10" s="190">
        <v>2000060564983</v>
      </c>
      <c r="D10" s="191" t="s">
        <v>1878</v>
      </c>
      <c r="E10" s="192">
        <v>2000060564992</v>
      </c>
      <c r="F10" s="193" t="s">
        <v>814</v>
      </c>
      <c r="G10" s="193"/>
      <c r="H10" s="50">
        <v>0</v>
      </c>
      <c r="I10" s="51">
        <v>2.75</v>
      </c>
      <c r="J10" s="51">
        <v>1.45</v>
      </c>
      <c r="K10" s="51">
        <v>1.45</v>
      </c>
      <c r="L10" s="52">
        <v>0</v>
      </c>
      <c r="M10" s="53">
        <v>395.43</v>
      </c>
      <c r="N10" s="53">
        <v>0.05</v>
      </c>
      <c r="O10" s="53">
        <v>0.05</v>
      </c>
    </row>
    <row r="11" spans="1:17" ht="22.5" customHeight="1">
      <c r="A11" s="188" t="s">
        <v>812</v>
      </c>
      <c r="B11" s="189" t="s">
        <v>1879</v>
      </c>
      <c r="C11" s="190">
        <v>2000060759833</v>
      </c>
      <c r="D11" s="191" t="s">
        <v>1880</v>
      </c>
      <c r="E11" s="192">
        <v>2000060759842</v>
      </c>
      <c r="F11" s="193" t="s">
        <v>815</v>
      </c>
      <c r="G11" s="193"/>
      <c r="H11" s="50">
        <v>0</v>
      </c>
      <c r="I11" s="51">
        <v>1081.1300000000001</v>
      </c>
      <c r="J11" s="51">
        <v>1.36</v>
      </c>
      <c r="K11" s="51">
        <v>1.36</v>
      </c>
      <c r="L11" s="52">
        <v>0</v>
      </c>
      <c r="M11" s="53">
        <v>1138.03</v>
      </c>
      <c r="N11" s="53">
        <v>0.05</v>
      </c>
      <c r="O11" s="53">
        <v>0.05</v>
      </c>
    </row>
    <row r="12" spans="1:17" ht="22.5" customHeight="1">
      <c r="A12" s="188" t="s">
        <v>812</v>
      </c>
      <c r="B12" s="189" t="s">
        <v>1875</v>
      </c>
      <c r="C12" s="190">
        <v>2000060717531</v>
      </c>
      <c r="D12" s="191" t="s">
        <v>1876</v>
      </c>
      <c r="E12" s="192">
        <v>2000060717540</v>
      </c>
      <c r="F12" s="193" t="s">
        <v>813</v>
      </c>
      <c r="G12" s="193"/>
      <c r="H12" s="50">
        <v>0</v>
      </c>
      <c r="I12" s="51">
        <v>2021.25</v>
      </c>
      <c r="J12" s="51">
        <v>1.42</v>
      </c>
      <c r="K12" s="51">
        <v>1.42</v>
      </c>
      <c r="L12" s="52">
        <v>0</v>
      </c>
      <c r="M12" s="53">
        <v>2127.63</v>
      </c>
      <c r="N12" s="53">
        <v>0.05</v>
      </c>
      <c r="O12" s="53">
        <v>0.05</v>
      </c>
    </row>
    <row r="13" spans="1:17" ht="22.5" customHeight="1">
      <c r="A13" s="188" t="s">
        <v>812</v>
      </c>
      <c r="B13" s="189" t="s">
        <v>1883</v>
      </c>
      <c r="C13" s="190">
        <v>2000060864732</v>
      </c>
      <c r="D13" s="191" t="s">
        <v>1884</v>
      </c>
      <c r="E13" s="192">
        <v>2000060864741</v>
      </c>
      <c r="F13" s="193" t="s">
        <v>817</v>
      </c>
      <c r="G13" s="193"/>
      <c r="H13" s="50">
        <v>0</v>
      </c>
      <c r="I13" s="51">
        <v>1793.96</v>
      </c>
      <c r="J13" s="51">
        <v>1.96</v>
      </c>
      <c r="K13" s="51">
        <v>1.96</v>
      </c>
      <c r="L13" s="52">
        <v>0</v>
      </c>
      <c r="M13" s="53">
        <v>2355.7399999999998</v>
      </c>
      <c r="N13" s="53">
        <v>0.05</v>
      </c>
      <c r="O13" s="53">
        <v>0.05</v>
      </c>
    </row>
    <row r="14" spans="1:17" ht="22.5" customHeight="1">
      <c r="A14" s="188" t="s">
        <v>812</v>
      </c>
      <c r="B14" s="189" t="s">
        <v>1881</v>
      </c>
      <c r="C14" s="190">
        <v>2000060759851</v>
      </c>
      <c r="D14" s="191" t="s">
        <v>1882</v>
      </c>
      <c r="E14" s="192">
        <v>2000060759860</v>
      </c>
      <c r="F14" s="193" t="s">
        <v>816</v>
      </c>
      <c r="G14" s="193"/>
      <c r="H14" s="50">
        <v>0</v>
      </c>
      <c r="I14" s="51">
        <v>1081.1300000000001</v>
      </c>
      <c r="J14" s="51">
        <v>1.36</v>
      </c>
      <c r="K14" s="51">
        <v>1.36</v>
      </c>
      <c r="L14" s="52">
        <v>0</v>
      </c>
      <c r="M14" s="53">
        <v>1138.03</v>
      </c>
      <c r="N14" s="53">
        <v>0.05</v>
      </c>
      <c r="O14" s="53">
        <v>0.05</v>
      </c>
    </row>
    <row r="15" spans="1:17" ht="22.5" customHeight="1">
      <c r="A15" s="188" t="s">
        <v>812</v>
      </c>
      <c r="B15" s="189" t="s">
        <v>1887</v>
      </c>
      <c r="C15" s="190"/>
      <c r="D15" s="191" t="s">
        <v>1888</v>
      </c>
      <c r="E15" s="192"/>
      <c r="F15" s="193" t="s">
        <v>820</v>
      </c>
      <c r="G15" s="193"/>
      <c r="H15" s="50">
        <v>0</v>
      </c>
      <c r="I15" s="51">
        <v>755.3</v>
      </c>
      <c r="J15" s="51">
        <v>0.88</v>
      </c>
      <c r="K15" s="51">
        <v>0.88</v>
      </c>
      <c r="L15" s="52">
        <v>0</v>
      </c>
      <c r="M15" s="53">
        <v>3394.83</v>
      </c>
      <c r="N15" s="53">
        <v>0.05</v>
      </c>
      <c r="O15" s="53">
        <v>0.05</v>
      </c>
    </row>
    <row r="16" spans="1:17" ht="22.5" customHeight="1">
      <c r="A16" s="188" t="s">
        <v>812</v>
      </c>
      <c r="B16" s="189">
        <v>899</v>
      </c>
      <c r="C16" s="188" t="s">
        <v>1891</v>
      </c>
      <c r="D16" s="191">
        <v>935</v>
      </c>
      <c r="E16" s="194" t="s">
        <v>1892</v>
      </c>
      <c r="F16" s="194" t="s">
        <v>1890</v>
      </c>
      <c r="G16" s="193"/>
      <c r="H16" s="50">
        <v>0</v>
      </c>
      <c r="I16" s="51">
        <v>23.08</v>
      </c>
      <c r="J16" s="51">
        <v>1.38</v>
      </c>
      <c r="K16" s="51">
        <v>1.38</v>
      </c>
      <c r="L16" s="52">
        <v>0</v>
      </c>
      <c r="M16" s="53">
        <v>4616.5200000000004</v>
      </c>
      <c r="N16" s="53">
        <v>0.05</v>
      </c>
      <c r="O16" s="53">
        <v>0.05</v>
      </c>
    </row>
    <row r="17" spans="1:15" ht="22.5" customHeight="1">
      <c r="A17" s="188" t="s">
        <v>812</v>
      </c>
      <c r="B17" s="188">
        <v>899</v>
      </c>
      <c r="C17" s="188" t="s">
        <v>1893</v>
      </c>
      <c r="D17" s="194">
        <v>935</v>
      </c>
      <c r="E17" s="194" t="s">
        <v>1894</v>
      </c>
      <c r="F17" s="194" t="s">
        <v>1889</v>
      </c>
      <c r="G17" s="193"/>
      <c r="H17" s="50">
        <v>0</v>
      </c>
      <c r="I17" s="51">
        <v>4248.29</v>
      </c>
      <c r="J17" s="51">
        <v>1.53</v>
      </c>
      <c r="K17" s="51">
        <v>1.53</v>
      </c>
      <c r="L17" s="52">
        <v>0</v>
      </c>
      <c r="M17" s="53">
        <v>4471.88</v>
      </c>
      <c r="N17" s="53">
        <v>0.05</v>
      </c>
      <c r="O17" s="53">
        <v>0.05</v>
      </c>
    </row>
    <row r="19" spans="1:15" ht="27.75" customHeight="1">
      <c r="A19" s="230" t="str">
        <f>Overview!B4&amp; " - Effective from "&amp;Overview!D4&amp;" - "&amp;Overview!E4&amp;" new or amended designated EHV line loss factors"</f>
        <v>Southern Electric Power Distribution plc - Effective from 1 April 2026 - Final new or amended designated EHV line loss factors</v>
      </c>
      <c r="B19" s="266"/>
      <c r="C19" s="266"/>
      <c r="D19" s="266"/>
      <c r="E19" s="266"/>
      <c r="F19" s="266"/>
      <c r="G19" s="266"/>
      <c r="H19" s="266"/>
      <c r="I19" s="266"/>
      <c r="J19" s="266"/>
      <c r="K19" s="266"/>
      <c r="L19" s="266"/>
      <c r="M19" s="266"/>
      <c r="N19" s="266"/>
      <c r="O19" s="267"/>
    </row>
    <row r="20" spans="1:15" ht="62.25" customHeight="1">
      <c r="A20" s="26" t="s">
        <v>811</v>
      </c>
      <c r="B20" s="26" t="s">
        <v>150</v>
      </c>
      <c r="C20" s="26" t="s">
        <v>151</v>
      </c>
      <c r="D20" s="26" t="s">
        <v>152</v>
      </c>
      <c r="E20" s="26" t="s">
        <v>153</v>
      </c>
      <c r="F20" s="61" t="s">
        <v>154</v>
      </c>
      <c r="G20" s="44" t="s">
        <v>155</v>
      </c>
      <c r="H20" s="28" t="s">
        <v>821</v>
      </c>
      <c r="I20" s="28" t="s">
        <v>822</v>
      </c>
      <c r="J20" s="28" t="s">
        <v>823</v>
      </c>
      <c r="K20" s="28" t="s">
        <v>824</v>
      </c>
      <c r="L20" s="29" t="s">
        <v>825</v>
      </c>
      <c r="M20" s="29" t="s">
        <v>826</v>
      </c>
      <c r="N20" s="29" t="s">
        <v>827</v>
      </c>
      <c r="O20" s="29" t="s">
        <v>828</v>
      </c>
    </row>
    <row r="21" spans="1:15" ht="22.5" customHeight="1">
      <c r="A21" s="188" t="s">
        <v>818</v>
      </c>
      <c r="B21" s="189" t="s">
        <v>1885</v>
      </c>
      <c r="C21" s="190">
        <v>2000060717806</v>
      </c>
      <c r="D21" s="191" t="s">
        <v>1886</v>
      </c>
      <c r="E21" s="192">
        <v>2000060717815</v>
      </c>
      <c r="F21" s="193" t="s">
        <v>819</v>
      </c>
      <c r="G21" s="30"/>
      <c r="H21" s="195">
        <v>1.004</v>
      </c>
      <c r="I21" s="195">
        <v>1.004</v>
      </c>
      <c r="J21" s="195">
        <v>1.004</v>
      </c>
      <c r="K21" s="195">
        <v>1.0049999999999999</v>
      </c>
      <c r="L21" s="196">
        <v>1.004</v>
      </c>
      <c r="M21" s="196">
        <v>1.004</v>
      </c>
      <c r="N21" s="196">
        <v>1.004</v>
      </c>
      <c r="O21" s="196">
        <v>1.0049999999999999</v>
      </c>
    </row>
    <row r="22" spans="1:15" ht="22.5" customHeight="1">
      <c r="A22" s="188" t="s">
        <v>812</v>
      </c>
      <c r="B22" s="189" t="s">
        <v>1915</v>
      </c>
      <c r="C22" s="190">
        <v>2000060744819</v>
      </c>
      <c r="D22" s="194" t="s">
        <v>1916</v>
      </c>
      <c r="E22" s="192">
        <v>2000060744828</v>
      </c>
      <c r="F22" s="194" t="s">
        <v>1914</v>
      </c>
      <c r="G22" s="193"/>
      <c r="H22" s="195">
        <v>1.0069999999999999</v>
      </c>
      <c r="I22" s="195">
        <v>1.0069999999999999</v>
      </c>
      <c r="J22" s="195">
        <v>1.0069999999999999</v>
      </c>
      <c r="K22" s="195">
        <v>1.006</v>
      </c>
      <c r="L22" s="196">
        <v>1.0069999999999999</v>
      </c>
      <c r="M22" s="196">
        <v>1.0069999999999999</v>
      </c>
      <c r="N22" s="196">
        <v>1.0069999999999999</v>
      </c>
      <c r="O22" s="196">
        <v>1.006</v>
      </c>
    </row>
    <row r="23" spans="1:15" ht="22.5" customHeight="1">
      <c r="A23" s="188" t="s">
        <v>812</v>
      </c>
      <c r="B23" s="189" t="s">
        <v>1877</v>
      </c>
      <c r="C23" s="190">
        <v>2000060564983</v>
      </c>
      <c r="D23" s="191" t="s">
        <v>1878</v>
      </c>
      <c r="E23" s="192">
        <v>2000060564992</v>
      </c>
      <c r="F23" s="193" t="s">
        <v>814</v>
      </c>
      <c r="G23" s="30"/>
      <c r="H23" s="195">
        <v>1.0069999999999999</v>
      </c>
      <c r="I23" s="195">
        <v>1.0069999999999999</v>
      </c>
      <c r="J23" s="195">
        <v>1.0069999999999999</v>
      </c>
      <c r="K23" s="195">
        <v>1.006</v>
      </c>
      <c r="L23" s="196">
        <v>1.0069999999999999</v>
      </c>
      <c r="M23" s="196">
        <v>1.0069999999999999</v>
      </c>
      <c r="N23" s="196">
        <v>1.0069999999999999</v>
      </c>
      <c r="O23" s="196">
        <v>1.006</v>
      </c>
    </row>
    <row r="24" spans="1:15" ht="22.5" customHeight="1">
      <c r="A24" s="188" t="s">
        <v>812</v>
      </c>
      <c r="B24" s="189" t="s">
        <v>1879</v>
      </c>
      <c r="C24" s="190">
        <v>2000060759833</v>
      </c>
      <c r="D24" s="191" t="s">
        <v>1880</v>
      </c>
      <c r="E24" s="192">
        <v>2000060759842</v>
      </c>
      <c r="F24" s="193" t="s">
        <v>815</v>
      </c>
      <c r="G24" s="30"/>
      <c r="H24" s="195">
        <v>1.004</v>
      </c>
      <c r="I24" s="195">
        <v>1.004</v>
      </c>
      <c r="J24" s="195">
        <v>1.004</v>
      </c>
      <c r="K24" s="195">
        <v>1.0049999999999999</v>
      </c>
      <c r="L24" s="196">
        <v>1.004</v>
      </c>
      <c r="M24" s="196">
        <v>1.004</v>
      </c>
      <c r="N24" s="196">
        <v>1.004</v>
      </c>
      <c r="O24" s="196">
        <v>1.0049999999999999</v>
      </c>
    </row>
    <row r="25" spans="1:15" ht="22.5" customHeight="1">
      <c r="A25" s="188" t="s">
        <v>812</v>
      </c>
      <c r="B25" s="189" t="s">
        <v>1875</v>
      </c>
      <c r="C25" s="190">
        <v>2000060717531</v>
      </c>
      <c r="D25" s="191" t="s">
        <v>1876</v>
      </c>
      <c r="E25" s="192">
        <v>2000060717540</v>
      </c>
      <c r="F25" s="193" t="s">
        <v>813</v>
      </c>
      <c r="G25" s="30"/>
      <c r="H25" s="195">
        <v>1.004</v>
      </c>
      <c r="I25" s="195">
        <v>1.004</v>
      </c>
      <c r="J25" s="195">
        <v>1.004</v>
      </c>
      <c r="K25" s="195">
        <v>1.0049999999999999</v>
      </c>
      <c r="L25" s="196">
        <v>1.004</v>
      </c>
      <c r="M25" s="196">
        <v>1.004</v>
      </c>
      <c r="N25" s="196">
        <v>1.004</v>
      </c>
      <c r="O25" s="196">
        <v>1.0049999999999999</v>
      </c>
    </row>
    <row r="26" spans="1:15" ht="22.5" customHeight="1">
      <c r="A26" s="188" t="s">
        <v>812</v>
      </c>
      <c r="B26" s="189" t="s">
        <v>1883</v>
      </c>
      <c r="C26" s="190">
        <v>2000060864732</v>
      </c>
      <c r="D26" s="191" t="s">
        <v>1884</v>
      </c>
      <c r="E26" s="192">
        <v>2000060864741</v>
      </c>
      <c r="F26" s="193" t="s">
        <v>817</v>
      </c>
      <c r="G26" s="30"/>
      <c r="H26" s="195">
        <v>1.004</v>
      </c>
      <c r="I26" s="195">
        <v>1.004</v>
      </c>
      <c r="J26" s="195">
        <v>1.004</v>
      </c>
      <c r="K26" s="195">
        <v>1.0049999999999999</v>
      </c>
      <c r="L26" s="196">
        <v>1.004</v>
      </c>
      <c r="M26" s="196">
        <v>1.004</v>
      </c>
      <c r="N26" s="196">
        <v>1.004</v>
      </c>
      <c r="O26" s="196">
        <v>1.0049999999999999</v>
      </c>
    </row>
    <row r="27" spans="1:15" ht="22.5" customHeight="1">
      <c r="A27" s="188" t="s">
        <v>812</v>
      </c>
      <c r="B27" s="189" t="s">
        <v>1881</v>
      </c>
      <c r="C27" s="190">
        <v>2000060759851</v>
      </c>
      <c r="D27" s="191" t="s">
        <v>1882</v>
      </c>
      <c r="E27" s="192">
        <v>2000060759860</v>
      </c>
      <c r="F27" s="193" t="s">
        <v>816</v>
      </c>
      <c r="G27" s="30"/>
      <c r="H27" s="195">
        <v>1.004</v>
      </c>
      <c r="I27" s="195">
        <v>1.004</v>
      </c>
      <c r="J27" s="195">
        <v>1.004</v>
      </c>
      <c r="K27" s="195">
        <v>1.0049999999999999</v>
      </c>
      <c r="L27" s="196">
        <v>1.004</v>
      </c>
      <c r="M27" s="196">
        <v>1.004</v>
      </c>
      <c r="N27" s="196">
        <v>1.004</v>
      </c>
      <c r="O27" s="196">
        <v>1.0049999999999999</v>
      </c>
    </row>
    <row r="28" spans="1:15" ht="22.5" customHeight="1">
      <c r="A28" s="188" t="s">
        <v>812</v>
      </c>
      <c r="B28" s="189" t="s">
        <v>1887</v>
      </c>
      <c r="C28" s="190"/>
      <c r="D28" s="191" t="s">
        <v>1888</v>
      </c>
      <c r="E28" s="192"/>
      <c r="F28" s="193" t="s">
        <v>820</v>
      </c>
      <c r="G28" s="30"/>
      <c r="H28" s="195">
        <v>1.004</v>
      </c>
      <c r="I28" s="195">
        <v>1.004</v>
      </c>
      <c r="J28" s="195">
        <v>1.004</v>
      </c>
      <c r="K28" s="195">
        <v>1.0049999999999999</v>
      </c>
      <c r="L28" s="196">
        <v>1.004</v>
      </c>
      <c r="M28" s="196">
        <v>1.004</v>
      </c>
      <c r="N28" s="196">
        <v>1.004</v>
      </c>
      <c r="O28" s="196">
        <v>1.0049999999999999</v>
      </c>
    </row>
    <row r="29" spans="1:15" ht="22.5" customHeight="1">
      <c r="A29" s="188" t="s">
        <v>812</v>
      </c>
      <c r="B29" s="189">
        <v>899</v>
      </c>
      <c r="C29" s="188" t="s">
        <v>1891</v>
      </c>
      <c r="D29" s="191">
        <v>935</v>
      </c>
      <c r="E29" s="194" t="s">
        <v>1892</v>
      </c>
      <c r="F29" s="194" t="s">
        <v>1890</v>
      </c>
      <c r="G29" s="193"/>
      <c r="H29" s="195">
        <v>1.004</v>
      </c>
      <c r="I29" s="195">
        <v>1.004</v>
      </c>
      <c r="J29" s="195">
        <v>1.004</v>
      </c>
      <c r="K29" s="195">
        <v>1.0049999999999999</v>
      </c>
      <c r="L29" s="196">
        <v>1.004</v>
      </c>
      <c r="M29" s="196">
        <v>1.004</v>
      </c>
      <c r="N29" s="196">
        <v>1.004</v>
      </c>
      <c r="O29" s="196">
        <v>1.0049999999999999</v>
      </c>
    </row>
    <row r="30" spans="1:15" ht="27.75" customHeight="1">
      <c r="A30" s="188" t="s">
        <v>812</v>
      </c>
      <c r="B30" s="188">
        <v>899</v>
      </c>
      <c r="C30" s="188" t="s">
        <v>1893</v>
      </c>
      <c r="D30" s="194">
        <v>935</v>
      </c>
      <c r="E30" s="194" t="s">
        <v>1894</v>
      </c>
      <c r="F30" s="194" t="s">
        <v>1889</v>
      </c>
      <c r="G30" s="193"/>
      <c r="H30" s="195">
        <v>1.004</v>
      </c>
      <c r="I30" s="195">
        <v>1.004</v>
      </c>
      <c r="J30" s="195">
        <v>1.004</v>
      </c>
      <c r="K30" s="195">
        <v>1.0049999999999999</v>
      </c>
      <c r="L30" s="196">
        <v>1.004</v>
      </c>
      <c r="M30" s="196">
        <v>1.004</v>
      </c>
      <c r="N30" s="196">
        <v>1.004</v>
      </c>
      <c r="O30" s="196">
        <v>1.0049999999999999</v>
      </c>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9:O19"/>
  </mergeCells>
  <phoneticPr fontId="43"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ignoredErrors>
    <ignoredError sqref="C16:C17 E16:E17 E29:E30 C29:C30" numberStoredAsText="1"/>
  </ignoredError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444F85-C9DF-42F9-BB29-B7BF50FFC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http://schemas.openxmlformats.org/package/2006/metadata/core-properties"/>
    <ds:schemaRef ds:uri="http://schemas.microsoft.com/office/2006/metadata/properties"/>
    <ds:schemaRef ds:uri="http://www.w3.org/XML/1998/namespace"/>
    <ds:schemaRef ds:uri="375f405a-1d4b-4796-a028-0e90b458cbcf"/>
    <ds:schemaRef ds:uri="http://purl.org/dc/dcmitype/"/>
    <ds:schemaRef ds:uri="http://schemas.microsoft.com/office/infopath/2007/PartnerControls"/>
    <ds:schemaRef ds:uri="http://schemas.microsoft.com/office/2006/documentManagement/types"/>
    <ds:schemaRef ds:uri="4fb325ff-59f4-4202-984d-cc4ef0b29ee2"/>
    <ds:schemaRef ds:uri="http://purl.org/dc/terms/"/>
    <ds:schemaRef ds:uri="http://purl.org/dc/elements/1.1/"/>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2026-02-16T13:29:44Z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2025-01-02T12:46:51Z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e91df3db-345f-459e-901c-0e2a296fa1e0</vt:lpwstr>
  </property>
  <property fmtid="{D5CDD505-2E9C-101B-9397-08002B2CF9AE}" pid="21" name="MSIP_Label_9a1593e3-eb40-4b63-9198-a6ec3e998e52_ContentBits">
    <vt:lpwstr>4</vt:lpwstr>
  </property>
</Properties>
</file>