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7_18\Losses Strategy\Evidence\Cost Benefit Analysis work\Minimum cable upsizing\"/>
    </mc:Choice>
  </mc:AlternateContent>
  <xr:revisionPtr revIDLastSave="0" documentId="13_ncr:1_{EC78A8B4-24E2-4951-A147-0F7E08D9C051}" xr6:coauthVersionLast="36" xr6:coauthVersionMax="36" xr10:uidLastSave="{00000000-0000-0000-0000-000000000000}"/>
  <bookViews>
    <workbookView xWindow="-15" yWindow="-15" windowWidth="10245" windowHeight="8190" tabRatio="779" firstSheet="2"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32" l="1"/>
  <c r="C27" i="32" s="1"/>
  <c r="C21" i="32"/>
  <c r="C29" i="32" s="1"/>
  <c r="C20" i="32"/>
  <c r="C28" i="32" s="1"/>
  <c r="C25" i="32" l="1"/>
  <c r="C24" i="32"/>
  <c r="C23" i="32"/>
  <c r="E14" i="34" l="1"/>
  <c r="E14" i="33"/>
  <c r="B24" i="32"/>
  <c r="E15" i="34"/>
  <c r="E15" i="33"/>
  <c r="B25" i="32"/>
  <c r="E13" i="34"/>
  <c r="E13" i="33"/>
  <c r="B23" i="32"/>
  <c r="C29" i="29"/>
  <c r="C28" i="29"/>
  <c r="F13" i="33" l="1"/>
  <c r="B28" i="32"/>
  <c r="B29" i="32"/>
  <c r="B27" i="32"/>
  <c r="F13" i="34"/>
  <c r="F15" i="33"/>
  <c r="E86" i="34" l="1"/>
  <c r="F15" i="34"/>
  <c r="Z86" i="34"/>
  <c r="F14" i="33"/>
  <c r="F14" i="34"/>
  <c r="AT86" i="34"/>
  <c r="AR86" i="34"/>
  <c r="AN86" i="34"/>
  <c r="O86" i="34"/>
  <c r="L86" i="34"/>
  <c r="Y86" i="34"/>
  <c r="AU86" i="34"/>
  <c r="AK86" i="34"/>
  <c r="AI86" i="34"/>
  <c r="AX86" i="34"/>
  <c r="V86" i="34"/>
  <c r="BC86" i="34"/>
  <c r="N86" i="34" l="1"/>
  <c r="AM86" i="34"/>
  <c r="AO86" i="34"/>
  <c r="AQ86" i="34"/>
  <c r="U86" i="34"/>
  <c r="AJ86" i="34"/>
  <c r="X86" i="34"/>
  <c r="AG86" i="34"/>
  <c r="AH86" i="34"/>
  <c r="P86" i="34"/>
  <c r="AE86" i="34"/>
  <c r="M86" i="34"/>
  <c r="R86" i="34"/>
  <c r="AL86" i="34"/>
  <c r="S86" i="34"/>
  <c r="F86" i="34"/>
  <c r="H86" i="34"/>
  <c r="G86" i="34"/>
  <c r="AF86" i="34"/>
  <c r="AP86" i="34"/>
  <c r="BD86" i="34"/>
  <c r="AS86" i="34"/>
  <c r="I86" i="34"/>
  <c r="Q86" i="34"/>
  <c r="T86" i="34"/>
  <c r="K86" i="34"/>
  <c r="J86" i="34"/>
  <c r="W86" i="34"/>
  <c r="AA86" i="34"/>
  <c r="AB86" i="34"/>
  <c r="AC86" i="34"/>
  <c r="AD86" i="34"/>
  <c r="AV86" i="34"/>
  <c r="AW86" i="34"/>
  <c r="AY86" i="34"/>
  <c r="AZ86" i="34"/>
  <c r="BA86" i="34"/>
  <c r="BB86" i="34"/>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C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L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AE28" i="34"/>
  <c r="AE29" i="34" s="1"/>
  <c r="AW49" i="34"/>
  <c r="AX49" i="34"/>
  <c r="AY49" i="34"/>
  <c r="AZ49" i="34"/>
  <c r="BA49" i="34"/>
  <c r="BB49" i="34"/>
  <c r="BC49" i="34"/>
  <c r="BD49" i="34"/>
  <c r="H29" i="34"/>
  <c r="K28" i="34"/>
  <c r="K29" i="34" s="1"/>
  <c r="AQ28" i="34"/>
  <c r="AQ29" i="34" s="1"/>
  <c r="F26" i="33"/>
  <c r="F28" i="33" s="1"/>
  <c r="AI31" i="33" s="1"/>
  <c r="P28" i="33"/>
  <c r="P29" i="33" s="1"/>
  <c r="AO54" i="33"/>
  <c r="BB54" i="33"/>
  <c r="AK54" i="33"/>
  <c r="AR37" i="33"/>
  <c r="U37" i="33"/>
  <c r="AM37" i="33"/>
  <c r="P37" i="33"/>
  <c r="AF28" i="33"/>
  <c r="AF29" i="33" s="1"/>
  <c r="AW49" i="33"/>
  <c r="AG49" i="33"/>
  <c r="AX49" i="33"/>
  <c r="AH49" i="33"/>
  <c r="AY49" i="33"/>
  <c r="AI49" i="33"/>
  <c r="AZ49" i="33"/>
  <c r="AJ49" i="33"/>
  <c r="BC49" i="33"/>
  <c r="AM49" i="33"/>
  <c r="BD49" i="33"/>
  <c r="AN49" i="33"/>
  <c r="BC45" i="33"/>
  <c r="W45" i="33"/>
  <c r="AV45" i="33"/>
  <c r="AF45" i="33"/>
  <c r="AW45" i="33"/>
  <c r="AG45" i="33"/>
  <c r="AX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AI32" i="33"/>
  <c r="I33" i="33"/>
  <c r="R40" i="33"/>
  <c r="AI42" i="33"/>
  <c r="AC32" i="33"/>
  <c r="S34" i="33"/>
  <c r="Z39" i="33"/>
  <c r="Q40" i="33"/>
  <c r="AY45" i="33"/>
  <c r="AH55" i="33"/>
  <c r="AY48" i="33"/>
  <c r="AN48" i="33"/>
  <c r="X34" i="33"/>
  <c r="AG34" i="33"/>
  <c r="J34" i="33"/>
  <c r="AP50" i="33"/>
  <c r="Z50" i="33"/>
  <c r="AQ50" i="33"/>
  <c r="AA50" i="33"/>
  <c r="AR50" i="33"/>
  <c r="AB50" i="33"/>
  <c r="AS50" i="33"/>
  <c r="AC50" i="33"/>
  <c r="AV50" i="33"/>
  <c r="AF50" i="33"/>
  <c r="AO50" i="33"/>
  <c r="AQ45" i="33"/>
  <c r="AK49" i="33"/>
  <c r="AR32" i="33"/>
  <c r="AD49" i="33"/>
  <c r="AB32" i="33"/>
  <c r="Y33" i="33"/>
  <c r="S39" i="33"/>
  <c r="AR45" i="33"/>
  <c r="AM50" i="33"/>
  <c r="AQ32" i="33"/>
  <c r="AU33" i="33"/>
  <c r="AP39" i="33"/>
  <c r="AI45" i="33"/>
  <c r="AC49" i="33"/>
  <c r="AB45" i="33"/>
  <c r="BC50" i="33"/>
  <c r="AY33" i="33"/>
  <c r="AI33" i="33"/>
  <c r="S33" i="33"/>
  <c r="AJ33" i="33"/>
  <c r="T33" i="33"/>
  <c r="BA33" i="33"/>
  <c r="AC33" i="33"/>
  <c r="M33" i="33"/>
  <c r="AT33" i="33"/>
  <c r="N33" i="33"/>
  <c r="AO33" i="33"/>
  <c r="AX33" i="33"/>
  <c r="AH33" i="33"/>
  <c r="R33" i="33"/>
  <c r="BB55" i="33"/>
  <c r="AU55" i="33"/>
  <c r="AE55" i="33"/>
  <c r="AV55" i="33"/>
  <c r="AF55" i="33"/>
  <c r="AO55" i="33"/>
  <c r="AZ55" i="33"/>
  <c r="AS55" i="33"/>
  <c r="G29" i="33"/>
  <c r="AK32" i="33"/>
  <c r="K26" i="33"/>
  <c r="AI26" i="33"/>
  <c r="N29" i="33"/>
  <c r="X29" i="33"/>
  <c r="AP42" i="33"/>
  <c r="BB50" i="33"/>
  <c r="AP55" i="33"/>
  <c r="AT49" i="33"/>
  <c r="AQ12" i="20"/>
  <c r="BF12" i="20"/>
  <c r="BD12" i="20"/>
  <c r="D78" i="20"/>
  <c r="B31" i="20" s="1"/>
  <c r="BG12" i="20"/>
  <c r="BE12" i="20"/>
  <c r="BC12" i="20"/>
  <c r="BA12" i="20"/>
  <c r="AY12" i="20"/>
  <c r="AW12" i="20"/>
  <c r="AU12" i="20"/>
  <c r="AS12" i="20"/>
  <c r="BB12" i="20"/>
  <c r="AZ12" i="20"/>
  <c r="AX12" i="20"/>
  <c r="AV12" i="20"/>
  <c r="AT12" i="20"/>
  <c r="AR12" i="20"/>
  <c r="AP34" i="33" l="1"/>
  <c r="BD48" i="33"/>
  <c r="AH48" i="33"/>
  <c r="AN37" i="33"/>
  <c r="BA37" i="33"/>
  <c r="AX48" i="33"/>
  <c r="Z37" i="33"/>
  <c r="W29" i="33"/>
  <c r="AG48" i="33"/>
  <c r="AI37" i="33"/>
  <c r="O34" i="33"/>
  <c r="AW48" i="33"/>
  <c r="Q37" i="33"/>
  <c r="AT34" i="33"/>
  <c r="AM48" i="33"/>
  <c r="AR29" i="33"/>
  <c r="BC48" i="33"/>
  <c r="AD48" i="33"/>
  <c r="N34" i="33"/>
  <c r="AJ48" i="33"/>
  <c r="AT48" i="33"/>
  <c r="AU34" i="33"/>
  <c r="AZ48" i="33"/>
  <c r="AW37" i="33"/>
  <c r="AI55" i="33"/>
  <c r="AJ55" i="33"/>
  <c r="AL55" i="33"/>
  <c r="AD33" i="33"/>
  <c r="AZ33" i="33"/>
  <c r="AR34" i="33"/>
  <c r="X33" i="33"/>
  <c r="X48" i="33"/>
  <c r="AI48" i="33"/>
  <c r="AH45" i="33"/>
  <c r="AM45" i="33"/>
  <c r="AY31" i="33"/>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U41" i="34"/>
  <c r="U60" i="34" s="1"/>
  <c r="AT41" i="34"/>
  <c r="AD41" i="34"/>
  <c r="AD60" i="34" s="1"/>
  <c r="BC41" i="34"/>
  <c r="AM41" i="34"/>
  <c r="W41" i="34"/>
  <c r="W60" i="34" s="1"/>
  <c r="AV41" i="34"/>
  <c r="AF41" i="34"/>
  <c r="AW41" i="34"/>
  <c r="AG41" i="34"/>
  <c r="Q41" i="34"/>
  <c r="Q60" i="34" s="1"/>
  <c r="AP41" i="34"/>
  <c r="AP60" i="34" s="1"/>
  <c r="Z41" i="34"/>
  <c r="Z60" i="34" s="1"/>
  <c r="AY41" i="34"/>
  <c r="AI41" i="34"/>
  <c r="S41" i="34"/>
  <c r="S60" i="34" s="1"/>
  <c r="AR41" i="34"/>
  <c r="AB41" i="34"/>
  <c r="AB60" i="34" s="1"/>
  <c r="AC41" i="34"/>
  <c r="AC60" i="34" s="1"/>
  <c r="AL41" i="34"/>
  <c r="AL60" i="34" s="1"/>
  <c r="AU41" i="34"/>
  <c r="BD41" i="34"/>
  <c r="X41" i="34"/>
  <c r="X60" i="34" s="1"/>
  <c r="Y41" i="34"/>
  <c r="AH41" i="34"/>
  <c r="AQ41" i="34"/>
  <c r="AZ41" i="34"/>
  <c r="T41" i="34"/>
  <c r="AS41" i="34"/>
  <c r="BB41" i="34"/>
  <c r="V41" i="34"/>
  <c r="V60" i="34" s="1"/>
  <c r="AE41" i="34"/>
  <c r="AE60" i="34" s="1"/>
  <c r="AN41" i="34"/>
  <c r="AO41" i="34"/>
  <c r="AO60" i="34" s="1"/>
  <c r="AX41" i="34"/>
  <c r="R41" i="34"/>
  <c r="R60" i="34" s="1"/>
  <c r="AA41" i="34"/>
  <c r="AA60" i="34" s="1"/>
  <c r="AJ41" i="34"/>
  <c r="AJ60" i="34" s="1"/>
  <c r="AS57" i="34"/>
  <c r="BB57" i="34"/>
  <c r="BB60" i="34" s="1"/>
  <c r="AL57" i="34"/>
  <c r="AU57" i="34"/>
  <c r="BD57" i="34"/>
  <c r="BD60" i="34" s="1"/>
  <c r="AN57" i="34"/>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K60" i="34"/>
  <c r="O60" i="34"/>
  <c r="E63" i="34"/>
  <c r="E64" i="34" s="1"/>
  <c r="F61" i="34"/>
  <c r="AT60" i="34"/>
  <c r="J60" i="34"/>
  <c r="Y60" i="34"/>
  <c r="T60" i="34"/>
  <c r="AQ60" i="34"/>
  <c r="AF60" i="34"/>
  <c r="AY60" i="34"/>
  <c r="L60" i="34"/>
  <c r="I60" i="34"/>
  <c r="M60" i="34"/>
  <c r="P60" i="34"/>
  <c r="N60" i="34"/>
  <c r="AK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X60" i="34" l="1"/>
  <c r="AV60" i="34"/>
  <c r="AM60" i="34"/>
  <c r="AR60" i="34"/>
  <c r="AG60" i="34"/>
  <c r="V60" i="33"/>
  <c r="AN60" i="34"/>
  <c r="AW60" i="34"/>
  <c r="AR60" i="33"/>
  <c r="AI60" i="34"/>
  <c r="AZ60" i="34"/>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<sst xmlns="http://schemas.openxmlformats.org/spreadsheetml/2006/main" count="754" uniqueCount="393">
  <si>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</si>
  <si>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</si>
  <si>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</si>
  <si>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</si>
  <si>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</si>
  <si>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</si>
  <si>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</si>
  <si>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</si>
  <si>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</si>
  <si>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</si>
  <si>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</si>
  <si>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</si>
  <si>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</si>
  <si>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</si>
  <si>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</si>
  <si>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</si>
  <si>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</si>
  <si>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</si>
  <si>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</si>
  <si>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</si>
  <si>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</si>
  <si>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</si>
  <si>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</si>
  <si>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</si>
  <si>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</si>
  <si>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</si>
  <si>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</si>
  <si>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</si>
  <si>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</si>
  <si>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</si>
  <si>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</si>
  <si>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</si>
  <si>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</si>
  <si>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</si>
  <si>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</si>
  <si>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</si>
  <si>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</si>
  <si>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</si>
  <si>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</si>
  <si>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</si>
  <si>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</si>
  <si>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</si>
  <si>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</si>
  <si>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</si>
  <si>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</si>
  <si>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</si>
  <si>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</si>
  <si>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</si>
  <si>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</si>
  <si>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</si>
  <si>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</si>
  <si>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</si>
  <si>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</si>
  <si>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</si>
  <si>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</si>
  <si>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</si>
  <si>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</si>
  <si>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</si>
  <si>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</si>
  <si>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</si>
  <si>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</si>
  <si>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</si>
  <si>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</si>
  <si>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</si>
  <si>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</si>
  <si>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</si>
  <si>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</si>
  <si>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</si>
  <si>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</si>
  <si>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</si>
  <si>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</si>
  <si>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</si>
  <si>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</si>
  <si>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</si>
  <si>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</si>
  <si>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</si>
  <si>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</si>
  <si>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</si>
  <si>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</si>
  <si>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</si>
  <si>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</si>
  <si>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</si>
  <si>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</si>
  <si>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</si>
  <si>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</si>
  <si>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</si>
  <si>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</si>
  <si>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</si>
  <si>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</si>
  <si>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</si>
  <si>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</si>
  <si>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</si>
  <si>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</si>
  <si>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</si>
  <si>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</si>
  <si>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</si>
  <si>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</si>
  <si>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</si>
  <si>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</si>
  <si>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</si>
  <si>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</si>
  <si>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</si>
  <si>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</si>
  <si>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</si>
  <si>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</si>
  <si>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</si>
  <si>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</si>
  <si>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</si>
  <si>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</si>
  <si>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</si>
  <si>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</si>
  <si>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</si>
  <si>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</si>
  <si>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</si>
  <si>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</si>
  <si>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</si>
  <si>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</si>
  <si>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</si>
  <si>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</si>
  <si>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</si>
  <si>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</si>
  <si>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</si>
  <si>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</si>
  <si>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</si>
  <si>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</si>
  <si>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</si>
  <si>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</si>
  <si>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</si>
  <si>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</si>
  <si>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</si>
  <si>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</si>
  <si>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</si>
  <si>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</si>
  <si>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</si>
  <si>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</si>
  <si>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</si>
  <si>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</si>
  <si>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</si>
  <si>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</si>
  <si>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</si>
  <si>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</si>
  <si>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</si>
  <si>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</si>
  <si>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</si>
  <si>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</si>
  <si>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</si>
  <si>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</si>
  <si>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</si>
  <si>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</si>
  <si>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</si>
  <si>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</si>
  <si>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</si>
  <si>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</si>
  <si>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</si>
  <si>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</si>
  <si>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</si>
  <si>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</si>
  <si>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</si>
  <si>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</si>
  <si>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</si>
  <si>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</si>
  <si>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</si>
  <si>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</si>
  <si>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</si>
  <si>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</si>
  <si>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</si>
  <si>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</si>
  <si>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</si>
  <si>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</si>
  <si>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</si>
  <si>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</si>
  <si>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</si>
  <si>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</si>
  <si>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</si>
  <si>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</si>
  <si>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</si>
  <si>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</si>
  <si>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</si>
  <si>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</si>
  <si>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</si>
  <si>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</si>
  <si>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</si>
  <si>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</si>
  <si>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</si>
  <si>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</si>
  <si>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</si>
  <si>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</si>
  <si>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</si>
  <si>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</si>
  <si>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</si>
  <si>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</si>
  <si>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</si>
  <si>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</si>
  <si>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</si>
  <si>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</si>
  <si>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</si>
  <si>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</si>
  <si>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</si>
  <si>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</si>
  <si>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</si>
  <si>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</si>
  <si>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</si>
  <si>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</si>
  <si>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</si>
  <si>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</si>
  <si>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</si>
  <si>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</si>
  <si>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</si>
  <si>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</si>
  <si>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</si>
  <si>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</si>
  <si>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</si>
  <si>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</si>
  <si>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</si>
  <si>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</si>
  <si>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</si>
  <si>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</si>
  <si>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</si>
  <si>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</si>
  <si>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</si>
  <si>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</si>
  <si>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</si>
  <si>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</si>
  <si>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</si>
  <si>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</si>
  <si>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</si>
  <si>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</si>
  <si>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</si>
  <si>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</si>
  <si>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</si>
  <si>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</si>
  <si>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</si>
  <si>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</si>
  <si>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</si>
  <si>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</si>
  <si>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</si>
  <si>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</si>
  <si>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</si>
  <si>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</si>
  <si>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</si>
  <si>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</si>
  <si>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</si>
  <si>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</si>
  <si>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</si>
  <si>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</si>
  <si>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</si>
  <si>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</si>
  <si>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</si>
  <si>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</si>
  <si>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</si>
  <si>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</si>
  <si>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</si>
  <si>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</si>
  <si>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</si>
  <si>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</si>
  <si>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</si>
  <si>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</si>
  <si>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</si>
  <si>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</si>
  <si>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</si>
  <si>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</si>
  <si>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</si>
  <si>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</si>
  <si>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</si>
  <si>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</si>
  <si>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</si>
  <si>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</si>
  <si>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</si>
  <si>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</si>
  <si>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</si>
  <si>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</si>
  <si>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</si>
  <si>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</si>
  <si>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</si>
  <si>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</si>
  <si>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</si>
  <si>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</si>
  <si>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</si>
  <si>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</si>
  <si>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</si>
  <si>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</si>
  <si>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</si>
  <si>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</si>
  <si>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</si>
  <si>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</si>
  <si>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</si>
  <si>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</si>
  <si>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</si>
  <si>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</si>
  <si>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</si>
  <si>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</si>
  <si>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</si>
  <si>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</si>
  <si>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</si>
  <si>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</si>
  <si>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</si>
  <si>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</si>
  <si>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</si>
  <si>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</si>
  <si>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</si>
  <si>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</si>
  <si>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</si>
  <si>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</si>
  <si>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</si>
  <si>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</si>
  <si>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</si>
  <si>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</si>
  <si>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</si>
  <si>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</si>
  <si>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</si>
  <si>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</si>
  <si>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</si>
  <si>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</si>
  <si>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</si>
  <si>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</si>
  <si>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</si>
  <si>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</si>
  <si>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</si>
  <si>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</si>
  <si>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</si>
  <si>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</si>
  <si>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</si>
  <si>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</si>
  <si>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</si>
  <si>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</si>
  <si>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</si>
  <si>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</si>
  <si>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</si>
  <si>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</si>
  <si>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</si>
  <si>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</si>
  <si>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</si>
  <si>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</si>
  <si>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</si>
  <si>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</si>
  <si>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</si>
  <si>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</si>
  <si>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</si>
  <si>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</si>
  <si>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</si>
  <si>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</si>
  <si>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</si>
  <si>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</si>
  <si>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</si>
  <si>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</si>
  <si>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Replace as normal i.e. 70 sqmm cable</t>
  </si>
  <si>
    <t>Baseline</t>
  </si>
  <si>
    <t>Replace with larger 150 sqmm cable</t>
  </si>
  <si>
    <t xml:space="preserve">Difference in cable cost </t>
  </si>
  <si>
    <t>Life time of cable (years)</t>
  </si>
  <si>
    <t>50+ years</t>
  </si>
  <si>
    <t>CV7: Replacement total cost increase due to 150 sqmm upgrade</t>
  </si>
  <si>
    <t>CV1: Primary Reinforcement total cost increase due to 150 sqmm upgrade</t>
  </si>
  <si>
    <t>V3 &amp; V4: Connections &amp; Other Cost Movements total cost increase due to 150 sqmm upgrade</t>
  </si>
  <si>
    <t>CV7: Replacement total losses reduction due to 150 sqmm upgrade (MWh)</t>
  </si>
  <si>
    <t>CV1: Primary Reinforcement total losses reduction due to 150 sqmm upgrade (MWh)</t>
  </si>
  <si>
    <t>V3 &amp; V4: Connections &amp; Other Cost Movements total losses reduction due to 150 sqmm upgrade (MWh)</t>
  </si>
  <si>
    <t xml:space="preserve">95 sqmm cable cost </t>
  </si>
  <si>
    <t xml:space="preserve">185 sqmm cable cost </t>
  </si>
  <si>
    <t>MWh losses saving by upgrading cable from 95 sqmm to 185 sqmm (Mwh/km)</t>
  </si>
  <si>
    <t>LV kV upsizing SSEH</t>
  </si>
  <si>
    <t>Assumption</t>
  </si>
  <si>
    <t>Reviewed</t>
  </si>
  <si>
    <t>Location</t>
  </si>
  <si>
    <t>Validity</t>
  </si>
  <si>
    <t>Notes</t>
  </si>
  <si>
    <t>Yes</t>
  </si>
  <si>
    <t>Replacement of cables to reduce losses</t>
  </si>
  <si>
    <t>Replaced assets are those planned for repalcement during RIIO-ED1 and so are most likely HI5</t>
  </si>
  <si>
    <t>Total km of LV cable installed per annum in ED1 (CV7:Replacement)</t>
  </si>
  <si>
    <t>Total km of LV cable installed per annum in ED1 (CV1:Primary Reinforcement)</t>
  </si>
  <si>
    <t>Total km of LV cable installed per annum in ED1 (V3 Connections &amp; V4 Other Cost Movements)</t>
  </si>
  <si>
    <t>Percentage of cable installed to reduce losses</t>
  </si>
  <si>
    <t>Total km of LV cable installed per annum in ED1 (CV7:Replacement) due to losses</t>
  </si>
  <si>
    <t>Total km of LV cable installed per annum in ED1 (CV1:Primary Reinforcement) due to losses</t>
  </si>
  <si>
    <t>Total km of LV cable installed per annum in ED1 (V3 Connections &amp; V4 Other Cost Movements due to losses</t>
  </si>
  <si>
    <t>MWh losses savings</t>
  </si>
  <si>
    <t>LV demand data was taken from LV substation monitoring demand data and used in conjuntion with cable resistance data to calculate MWh losses saving</t>
  </si>
  <si>
    <t>Z:\E - NIA Programme\01. Archive\Reports IFI LCNF &amp; NIA\Regulatory Reports\2017_18\Losses Strategy\Evidence\Cost Benefit Analysis work\Cable upsizing\Calculations\Cable calculations V4.xlsx</t>
  </si>
  <si>
    <t>Cable costs</t>
  </si>
  <si>
    <t>Costs taken from procurement for each regulatory year in question</t>
  </si>
  <si>
    <t>Z:\E - NIA Programme\01. Archive\Reports IFI LCNF &amp; NIA\Regulatory Reports\2017_18\E4 Losses\Evidence\Cable Prices</t>
  </si>
  <si>
    <t>Total km of cable installed per annum</t>
  </si>
  <si>
    <t>Taken from Regulatory Reporting costs and volumes submission</t>
  </si>
  <si>
    <t>Z:\E - NIA Programme\01. Archive\Reports IFI LCNF &amp; NIA\Regulatory Reports\2017_18\E4 Losses\Evidence\Costs and volumes</t>
  </si>
  <si>
    <t>All cable sizes of relevant size taken from ProcureTrak system</t>
  </si>
  <si>
    <t>Z:\E - NIA Programme\01. Archive\Reports IFI LCNF &amp; NIA\Regulatory Reports\2017_18\Losses Strategy\Evidence\Cost Benefit Analysis work\Cable upsizing\Cable Sales Data Summary.xlsx</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</si>
  <si>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</si>
  <si>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</si>
  <si>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</si>
  <si>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</si>
  <si>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</si>
  <si>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Rhys Williams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</si>
</sst>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 numFmtId="176" formatCode="#,##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203">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5" fillId="0" borderId="3" xfId="0" applyFont="1" applyBorder="1" applyAlignment="1">
      <alignment vertical="top" wrapText="1"/>
    </xf>
    <xf numFmtId="0" fontId="1" fillId="0" borderId="0" xfId="9"/>
    <xf numFmtId="3" fontId="0" fillId="0" borderId="0" xfId="0" applyNumberFormat="1"/>
    <xf numFmtId="1"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0" fontId="39" fillId="0" borderId="0" xfId="0" applyFont="1"/>
    <xf numFmtId="10" fontId="0" fillId="0" borderId="0" xfId="0" applyNumberFormat="1" applyFill="1"/>
    <xf numFmtId="6" fontId="0" fillId="0" borderId="0" xfId="0" applyNumberFormat="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xf numFmtId="0" fontId="39" fillId="0" borderId="3" xfId="0" applyFont="1" applyBorder="1"/>
    <xf numFmtId="176" fontId="0" fillId="0" borderId="0" xfId="0" applyNumberFormat="1"/>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center"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70" fontId="20" fillId="0" borderId="0" xfId="7" applyNumberFormat="1" applyFont="1" applyFill="1" applyBorder="1"/>
    <xf numFmtId="170" fontId="0" fillId="0" borderId="0" xfId="7" applyNumberFormat="1" applyFont="1" applyBorder="1"/>
    <xf numFmtId="10" fontId="0" fillId="0" borderId="0" xfId="0" applyNumberFormat="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 xfId="9" xr:uid="{00000000-0005-0000-0000-00000600000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59" t="s">
        <v>222</v>
      </c>
      <c r="C26" s="159"/>
      <c r="D26" s="159"/>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4" activePane="bottomLeft" state="frozen"/>
      <selection activeCell="A7" sqref="A7"/>
      <selection pane="bottomLeft" activeCell="E7" sqref="E7"/>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73" t="s">
        <v>367</v>
      </c>
      <c r="C2" s="174"/>
      <c r="D2" s="174"/>
      <c r="E2" s="174"/>
      <c r="F2" s="175"/>
      <c r="Z2" s="26" t="s">
        <v>79</v>
      </c>
    </row>
    <row r="3" spans="2:26" ht="24.75" customHeight="1" x14ac:dyDescent="0.3">
      <c r="B3" s="176"/>
      <c r="C3" s="177"/>
      <c r="D3" s="177"/>
      <c r="E3" s="177"/>
      <c r="F3" s="178"/>
    </row>
    <row r="4" spans="2:26" ht="18" customHeight="1" x14ac:dyDescent="0.3">
      <c r="B4" s="25" t="s">
        <v>78</v>
      </c>
      <c r="C4" s="27"/>
      <c r="D4" s="27"/>
      <c r="E4" s="27"/>
      <c r="F4" s="27"/>
    </row>
    <row r="5" spans="2:26" ht="24.75" customHeight="1" x14ac:dyDescent="0.3">
      <c r="B5" s="167" t="s">
        <v>368</v>
      </c>
      <c r="C5" s="168"/>
      <c r="D5" s="168"/>
      <c r="E5" s="168"/>
      <c r="F5" s="169"/>
    </row>
    <row r="6" spans="2:26" ht="13.5" customHeight="1" x14ac:dyDescent="0.3">
      <c r="B6" s="27"/>
      <c r="C6" s="27"/>
      <c r="D6" s="27"/>
      <c r="E6" s="27"/>
      <c r="F6" s="27"/>
    </row>
    <row r="7" spans="2:26" x14ac:dyDescent="0.3">
      <c r="B7" s="25" t="s">
        <v>48</v>
      </c>
    </row>
    <row r="8" spans="2:26" x14ac:dyDescent="0.3">
      <c r="B8" s="184" t="s">
        <v>336</v>
      </c>
      <c r="C8" s="185"/>
      <c r="D8" s="179" t="s">
        <v>30</v>
      </c>
      <c r="E8" s="179"/>
      <c r="F8" s="179"/>
    </row>
    <row r="9" spans="2:26" ht="22.5" customHeight="1" x14ac:dyDescent="0.3">
      <c r="B9" s="170" t="s">
        <v>346</v>
      </c>
      <c r="C9" s="171"/>
      <c r="D9" s="180" t="s">
        <v>345</v>
      </c>
      <c r="E9" s="180"/>
      <c r="F9" s="180"/>
    </row>
    <row r="10" spans="2:26" ht="35.25" customHeight="1" x14ac:dyDescent="0.3">
      <c r="B10" s="170" t="s">
        <v>224</v>
      </c>
      <c r="C10" s="171"/>
      <c r="D10" s="181" t="s">
        <v>347</v>
      </c>
      <c r="E10" s="182"/>
      <c r="F10" s="183"/>
    </row>
    <row r="11" spans="2:26" ht="39" customHeight="1" x14ac:dyDescent="0.3">
      <c r="B11" s="170"/>
      <c r="C11" s="171"/>
      <c r="D11" s="180"/>
      <c r="E11" s="180"/>
      <c r="F11" s="180"/>
    </row>
    <row r="12" spans="2:26" ht="22.5" customHeight="1" x14ac:dyDescent="0.3">
      <c r="B12" s="170"/>
      <c r="C12" s="171"/>
      <c r="D12" s="180"/>
      <c r="E12" s="180"/>
      <c r="F12" s="180"/>
    </row>
    <row r="13" spans="2:26" ht="42" customHeight="1" x14ac:dyDescent="0.3">
      <c r="B13" s="170"/>
      <c r="C13" s="171"/>
      <c r="D13" s="180"/>
      <c r="E13" s="180"/>
      <c r="F13" s="180"/>
    </row>
    <row r="14" spans="2:26" ht="22.5" customHeight="1" x14ac:dyDescent="0.3">
      <c r="B14" s="170"/>
      <c r="C14" s="171"/>
      <c r="D14" s="180"/>
      <c r="E14" s="180"/>
      <c r="F14" s="180"/>
    </row>
    <row r="15" spans="2:26" ht="45.75" customHeight="1" x14ac:dyDescent="0.3">
      <c r="B15" s="170"/>
      <c r="C15" s="171"/>
      <c r="D15" s="180"/>
      <c r="E15" s="180"/>
      <c r="F15" s="180"/>
    </row>
    <row r="16" spans="2:26" ht="28.5" customHeight="1" x14ac:dyDescent="0.3">
      <c r="B16" s="170"/>
      <c r="C16" s="171"/>
      <c r="D16" s="180"/>
      <c r="E16" s="180"/>
      <c r="F16" s="180"/>
    </row>
    <row r="17" spans="2:11" ht="22.5" customHeight="1" x14ac:dyDescent="0.3">
      <c r="B17" s="165"/>
      <c r="C17" s="166"/>
      <c r="D17" s="172"/>
      <c r="E17" s="172"/>
      <c r="F17" s="172"/>
    </row>
    <row r="18" spans="2:11" ht="22.5" customHeight="1" x14ac:dyDescent="0.3">
      <c r="B18" s="165"/>
      <c r="C18" s="166"/>
      <c r="D18" s="172"/>
      <c r="E18" s="172"/>
      <c r="F18" s="172"/>
    </row>
    <row r="19" spans="2:11" ht="22.5" customHeight="1" x14ac:dyDescent="0.3">
      <c r="B19" s="165"/>
      <c r="C19" s="166"/>
      <c r="D19" s="172"/>
      <c r="E19" s="172"/>
      <c r="F19" s="172"/>
    </row>
    <row r="20" spans="2:11" ht="22.5" customHeight="1" x14ac:dyDescent="0.3">
      <c r="B20" s="165"/>
      <c r="C20" s="166"/>
      <c r="D20" s="172"/>
      <c r="E20" s="172"/>
      <c r="F20" s="172"/>
    </row>
    <row r="21" spans="2:11" ht="22.5" customHeight="1" x14ac:dyDescent="0.3">
      <c r="B21" s="165"/>
      <c r="C21" s="166"/>
      <c r="D21" s="172"/>
      <c r="E21" s="172"/>
      <c r="F21" s="172"/>
    </row>
    <row r="22" spans="2:11" ht="22.5" customHeight="1" x14ac:dyDescent="0.3">
      <c r="B22" s="165"/>
      <c r="C22" s="166"/>
      <c r="D22" s="172"/>
      <c r="E22" s="172"/>
      <c r="F22" s="172"/>
    </row>
    <row r="23" spans="2:11" ht="22.5" customHeight="1" x14ac:dyDescent="0.3">
      <c r="B23" s="165"/>
      <c r="C23" s="166"/>
      <c r="D23" s="172"/>
      <c r="E23" s="172"/>
      <c r="F23" s="172"/>
    </row>
    <row r="24" spans="2:11" ht="12.75" customHeight="1" x14ac:dyDescent="0.3">
      <c r="B24" s="28"/>
      <c r="C24" s="28"/>
      <c r="D24" s="29"/>
      <c r="E24" s="29"/>
      <c r="F24" s="29"/>
    </row>
    <row r="25" spans="2:11" x14ac:dyDescent="0.3">
      <c r="B25" s="25" t="s">
        <v>49</v>
      </c>
    </row>
    <row r="26" spans="2:11" ht="38.25" customHeight="1" x14ac:dyDescent="0.3">
      <c r="B26" s="161" t="s">
        <v>47</v>
      </c>
      <c r="C26" s="163" t="s">
        <v>27</v>
      </c>
      <c r="D26" s="163" t="s">
        <v>28</v>
      </c>
      <c r="E26" s="163" t="s">
        <v>30</v>
      </c>
      <c r="F26" s="161" t="s">
        <v>339</v>
      </c>
      <c r="G26" s="160" t="s">
        <v>99</v>
      </c>
      <c r="H26" s="160"/>
      <c r="I26" s="160"/>
      <c r="J26" s="160"/>
      <c r="K26" s="160"/>
    </row>
    <row r="27" spans="2:11" ht="36" customHeight="1" x14ac:dyDescent="0.3">
      <c r="B27" s="162"/>
      <c r="C27" s="164"/>
      <c r="D27" s="164"/>
      <c r="E27" s="164"/>
      <c r="F27" s="162"/>
      <c r="G27" s="64" t="s">
        <v>100</v>
      </c>
      <c r="H27" s="64" t="s">
        <v>101</v>
      </c>
      <c r="I27" s="64" t="s">
        <v>102</v>
      </c>
      <c r="J27" s="64" t="s">
        <v>103</v>
      </c>
      <c r="K27" s="64" t="s">
        <v>104</v>
      </c>
    </row>
    <row r="28" spans="2:11" ht="27.75" customHeight="1" x14ac:dyDescent="0.3">
      <c r="B28" s="30">
        <v>1</v>
      </c>
      <c r="C28" s="31" t="str">
        <f>B9&amp;":"&amp;D9</f>
        <v>Baseline:Replace as normal i.e. 70 sqmm cable</v>
      </c>
      <c r="D28" s="30" t="s">
        <v>79</v>
      </c>
      <c r="E28" s="31"/>
      <c r="F28" s="30"/>
      <c r="G28" s="145">
        <f>Baseline!$C$4</f>
        <v>-9.3797069140124423E-2</v>
      </c>
      <c r="H28" s="145">
        <f>Baseline!$C$5</f>
        <v>-0.10978669854003792</v>
      </c>
      <c r="I28" s="145">
        <f>Baseline!$C$6</f>
        <v>-0.12058368594841659</v>
      </c>
      <c r="J28" s="145">
        <f>Baseline!$C$7</f>
        <v>-0.1313479977162382</v>
      </c>
      <c r="K28" s="65"/>
    </row>
    <row r="29" spans="2:11" ht="27.75" customHeight="1" x14ac:dyDescent="0.3">
      <c r="B29" s="30">
        <v>2</v>
      </c>
      <c r="C29" s="141" t="str">
        <f>B10&amp;":"&amp;D10</f>
        <v>Option 1:Replace with larger 150 sqmm cable</v>
      </c>
      <c r="D29" s="30" t="s">
        <v>29</v>
      </c>
      <c r="E29" s="31"/>
      <c r="F29" s="30"/>
      <c r="G29" s="145">
        <f>'Option 1'!$C$4</f>
        <v>-8.3731704813075458E-2</v>
      </c>
      <c r="H29" s="145">
        <f>'Option 1'!$C$5</f>
        <v>-8.5852297224586913E-2</v>
      </c>
      <c r="I29" s="145">
        <f>'Option 1'!$C$6</f>
        <v>-8.4047658130754224E-2</v>
      </c>
      <c r="J29" s="145">
        <f>'Option 1'!$C$7</f>
        <v>-7.6013390294742772E-2</v>
      </c>
      <c r="K29" s="30"/>
    </row>
    <row r="30" spans="2:11" ht="27.75" customHeight="1" x14ac:dyDescent="0.3">
      <c r="B30" s="147">
        <v>3</v>
      </c>
      <c r="C30" s="147"/>
      <c r="D30" s="147"/>
      <c r="E30" s="148"/>
      <c r="F30" s="147"/>
      <c r="G30" s="149"/>
      <c r="H30" s="149"/>
      <c r="I30" s="149"/>
      <c r="J30" s="149"/>
      <c r="K30" s="147"/>
    </row>
    <row r="31" spans="2:11" ht="27.75" customHeight="1" x14ac:dyDescent="0.3">
      <c r="B31" s="147">
        <v>4</v>
      </c>
      <c r="C31" s="147"/>
      <c r="D31" s="147"/>
      <c r="E31" s="148"/>
      <c r="F31" s="147"/>
      <c r="G31" s="149"/>
      <c r="H31" s="149"/>
      <c r="I31" s="149"/>
      <c r="J31" s="149"/>
      <c r="K31" s="147"/>
    </row>
    <row r="32" spans="2:11" ht="27.75" customHeight="1" x14ac:dyDescent="0.3">
      <c r="B32" s="147">
        <v>5</v>
      </c>
      <c r="C32" s="147"/>
      <c r="D32" s="147"/>
      <c r="E32" s="148"/>
      <c r="F32" s="147"/>
      <c r="G32" s="149"/>
      <c r="H32" s="149"/>
      <c r="I32" s="149"/>
      <c r="J32" s="149"/>
      <c r="K32" s="147"/>
    </row>
    <row r="33" spans="2:11" ht="27.75" customHeight="1" x14ac:dyDescent="0.3">
      <c r="B33" s="147">
        <v>6</v>
      </c>
      <c r="C33" s="147"/>
      <c r="D33" s="147"/>
      <c r="E33" s="148"/>
      <c r="F33" s="147"/>
      <c r="G33" s="149"/>
      <c r="H33" s="149"/>
      <c r="I33" s="149"/>
      <c r="J33" s="149"/>
      <c r="K33" s="147"/>
    </row>
    <row r="34" spans="2:11" ht="27.75" customHeight="1" x14ac:dyDescent="0.3">
      <c r="B34" s="147">
        <v>7</v>
      </c>
      <c r="C34" s="147"/>
      <c r="D34" s="147"/>
      <c r="E34" s="148"/>
      <c r="F34" s="147"/>
      <c r="G34" s="149"/>
      <c r="H34" s="149"/>
      <c r="I34" s="149"/>
      <c r="J34" s="149"/>
      <c r="K34" s="147"/>
    </row>
    <row r="35" spans="2:11" ht="27.75" customHeight="1" x14ac:dyDescent="0.3">
      <c r="B35" s="147">
        <v>8</v>
      </c>
      <c r="C35" s="147"/>
      <c r="D35" s="147"/>
      <c r="E35" s="148"/>
      <c r="F35" s="147"/>
      <c r="G35" s="149"/>
      <c r="H35" s="149"/>
      <c r="I35" s="149"/>
      <c r="J35" s="149"/>
      <c r="K35" s="147"/>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6" t="s">
        <v>73</v>
      </c>
      <c r="C13" s="187"/>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8"/>
      <c r="C14" s="189"/>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90"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90"/>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90"/>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90"/>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90"/>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90"/>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90"/>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90"/>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90"/>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90"/>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C7" sqref="C4:C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-9.3797069140124423E-2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-0.10978669854003792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-0.12058368594841659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-0.1313479977162382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1" t="s">
        <v>11</v>
      </c>
      <c r="B13" s="61" t="s">
        <v>158</v>
      </c>
      <c r="C13" s="60"/>
      <c r="D13" s="61" t="s">
        <v>39</v>
      </c>
      <c r="E13" s="62">
        <f>-('Workings template'!B9*'Workings template'!B19)/1000000</f>
        <v>0</v>
      </c>
      <c r="F13" s="62">
        <f>-('Workings template'!C9*'Workings template'!C19)/1000000</f>
        <v>-4.0172655878910552E-3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2"/>
      <c r="B14" s="61" t="s">
        <v>156</v>
      </c>
      <c r="C14" s="60"/>
      <c r="D14" s="61" t="s">
        <v>39</v>
      </c>
      <c r="E14" s="62">
        <f>-('Workings template'!B9*'Workings template'!B20)/1000000</f>
        <v>0</v>
      </c>
      <c r="F14" s="62">
        <f>-('Workings template'!C9*'Workings template'!C20)/1000000</f>
        <v>-1.5857627320622588E-3</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2"/>
      <c r="B15" s="61" t="s">
        <v>313</v>
      </c>
      <c r="C15" s="60"/>
      <c r="D15" s="61" t="s">
        <v>39</v>
      </c>
      <c r="E15" s="62">
        <f>-('Workings template'!B9*'Workings template'!B21)/1000000</f>
        <v>0</v>
      </c>
      <c r="F15" s="62">
        <f>-('Workings template'!C9*'Workings template'!C21)/1000000</f>
        <v>-0.12548669086386008</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3"/>
      <c r="B18" s="122" t="s">
        <v>194</v>
      </c>
      <c r="C18" s="127"/>
      <c r="D18" s="123" t="s">
        <v>39</v>
      </c>
      <c r="E18" s="59">
        <f>SUM(E13:E17)</f>
        <v>0</v>
      </c>
      <c r="F18" s="59">
        <f t="shared" ref="F18:AW18" si="0">SUM(F13:F17)</f>
        <v>-0.1310897191838134</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4"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5"/>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-0.1310897191838134</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-9.1762803428669382E-2</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-3.9326915755144021E-2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-2.0391734095259861E-3</v>
      </c>
      <c r="H31" s="35">
        <f>$F$28/'Fixed data'!$C$7</f>
        <v>-2.0391734095259861E-3</v>
      </c>
      <c r="I31" s="35">
        <f>$F$28/'Fixed data'!$C$7</f>
        <v>-2.0391734095259861E-3</v>
      </c>
      <c r="J31" s="35">
        <f>$F$28/'Fixed data'!$C$7</f>
        <v>-2.0391734095259861E-3</v>
      </c>
      <c r="K31" s="35">
        <f>$F$28/'Fixed data'!$C$7</f>
        <v>-2.0391734095259861E-3</v>
      </c>
      <c r="L31" s="35">
        <f>$F$28/'Fixed data'!$C$7</f>
        <v>-2.0391734095259861E-3</v>
      </c>
      <c r="M31" s="35">
        <f>$F$28/'Fixed data'!$C$7</f>
        <v>-2.0391734095259861E-3</v>
      </c>
      <c r="N31" s="35">
        <f>$F$28/'Fixed data'!$C$7</f>
        <v>-2.0391734095259861E-3</v>
      </c>
      <c r="O31" s="35">
        <f>$F$28/'Fixed data'!$C$7</f>
        <v>-2.0391734095259861E-3</v>
      </c>
      <c r="P31" s="35">
        <f>$F$28/'Fixed data'!$C$7</f>
        <v>-2.0391734095259861E-3</v>
      </c>
      <c r="Q31" s="35">
        <f>$F$28/'Fixed data'!$C$7</f>
        <v>-2.0391734095259861E-3</v>
      </c>
      <c r="R31" s="35">
        <f>$F$28/'Fixed data'!$C$7</f>
        <v>-2.0391734095259861E-3</v>
      </c>
      <c r="S31" s="35">
        <f>$F$28/'Fixed data'!$C$7</f>
        <v>-2.0391734095259861E-3</v>
      </c>
      <c r="T31" s="35">
        <f>$F$28/'Fixed data'!$C$7</f>
        <v>-2.0391734095259861E-3</v>
      </c>
      <c r="U31" s="35">
        <f>$F$28/'Fixed data'!$C$7</f>
        <v>-2.0391734095259861E-3</v>
      </c>
      <c r="V31" s="35">
        <f>$F$28/'Fixed data'!$C$7</f>
        <v>-2.0391734095259861E-3</v>
      </c>
      <c r="W31" s="35">
        <f>$F$28/'Fixed data'!$C$7</f>
        <v>-2.0391734095259861E-3</v>
      </c>
      <c r="X31" s="35">
        <f>$F$28/'Fixed data'!$C$7</f>
        <v>-2.0391734095259861E-3</v>
      </c>
      <c r="Y31" s="35">
        <f>$F$28/'Fixed data'!$C$7</f>
        <v>-2.0391734095259861E-3</v>
      </c>
      <c r="Z31" s="35">
        <f>$F$28/'Fixed data'!$C$7</f>
        <v>-2.0391734095259861E-3</v>
      </c>
      <c r="AA31" s="35">
        <f>$F$28/'Fixed data'!$C$7</f>
        <v>-2.0391734095259861E-3</v>
      </c>
      <c r="AB31" s="35">
        <f>$F$28/'Fixed data'!$C$7</f>
        <v>-2.0391734095259861E-3</v>
      </c>
      <c r="AC31" s="35">
        <f>$F$28/'Fixed data'!$C$7</f>
        <v>-2.0391734095259861E-3</v>
      </c>
      <c r="AD31" s="35">
        <f>$F$28/'Fixed data'!$C$7</f>
        <v>-2.0391734095259861E-3</v>
      </c>
      <c r="AE31" s="35">
        <f>$F$28/'Fixed data'!$C$7</f>
        <v>-2.0391734095259861E-3</v>
      </c>
      <c r="AF31" s="35">
        <f>$F$28/'Fixed data'!$C$7</f>
        <v>-2.0391734095259861E-3</v>
      </c>
      <c r="AG31" s="35">
        <f>$F$28/'Fixed data'!$C$7</f>
        <v>-2.0391734095259861E-3</v>
      </c>
      <c r="AH31" s="35">
        <f>$F$28/'Fixed data'!$C$7</f>
        <v>-2.0391734095259861E-3</v>
      </c>
      <c r="AI31" s="35">
        <f>$F$28/'Fixed data'!$C$7</f>
        <v>-2.0391734095259861E-3</v>
      </c>
      <c r="AJ31" s="35">
        <f>$F$28/'Fixed data'!$C$7</f>
        <v>-2.0391734095259861E-3</v>
      </c>
      <c r="AK31" s="35">
        <f>$F$28/'Fixed data'!$C$7</f>
        <v>-2.0391734095259861E-3</v>
      </c>
      <c r="AL31" s="35">
        <f>$F$28/'Fixed data'!$C$7</f>
        <v>-2.0391734095259861E-3</v>
      </c>
      <c r="AM31" s="35">
        <f>$F$28/'Fixed data'!$C$7</f>
        <v>-2.0391734095259861E-3</v>
      </c>
      <c r="AN31" s="35">
        <f>$F$28/'Fixed data'!$C$7</f>
        <v>-2.0391734095259861E-3</v>
      </c>
      <c r="AO31" s="35">
        <f>$F$28/'Fixed data'!$C$7</f>
        <v>-2.0391734095259861E-3</v>
      </c>
      <c r="AP31" s="35">
        <f>$F$28/'Fixed data'!$C$7</f>
        <v>-2.0391734095259861E-3</v>
      </c>
      <c r="AQ31" s="35">
        <f>$F$28/'Fixed data'!$C$7</f>
        <v>-2.0391734095259861E-3</v>
      </c>
      <c r="AR31" s="35">
        <f>$F$28/'Fixed data'!$C$7</f>
        <v>-2.0391734095259861E-3</v>
      </c>
      <c r="AS31" s="35">
        <f>$F$28/'Fixed data'!$C$7</f>
        <v>-2.0391734095259861E-3</v>
      </c>
      <c r="AT31" s="35">
        <f>$F$28/'Fixed data'!$C$7</f>
        <v>-2.0391734095259861E-3</v>
      </c>
      <c r="AU31" s="35">
        <f>$F$28/'Fixed data'!$C$7</f>
        <v>-2.0391734095259861E-3</v>
      </c>
      <c r="AV31" s="35">
        <f>$F$28/'Fixed data'!$C$7</f>
        <v>-2.0391734095259861E-3</v>
      </c>
      <c r="AW31" s="35">
        <f>$F$28/'Fixed data'!$C$7</f>
        <v>-2.0391734095259861E-3</v>
      </c>
      <c r="AX31" s="35">
        <f>$F$28/'Fixed data'!$C$7</f>
        <v>-2.0391734095259861E-3</v>
      </c>
      <c r="AY31" s="35">
        <f>$F$28/'Fixed data'!$C$7</f>
        <v>-2.0391734095259861E-3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-2.0391734095259861E-3</v>
      </c>
      <c r="H60" s="35">
        <f t="shared" si="5"/>
        <v>-2.0391734095259861E-3</v>
      </c>
      <c r="I60" s="35">
        <f t="shared" si="5"/>
        <v>-2.0391734095259861E-3</v>
      </c>
      <c r="J60" s="35">
        <f t="shared" si="5"/>
        <v>-2.0391734095259861E-3</v>
      </c>
      <c r="K60" s="35">
        <f t="shared" si="5"/>
        <v>-2.0391734095259861E-3</v>
      </c>
      <c r="L60" s="35">
        <f t="shared" si="5"/>
        <v>-2.0391734095259861E-3</v>
      </c>
      <c r="M60" s="35">
        <f t="shared" si="5"/>
        <v>-2.0391734095259861E-3</v>
      </c>
      <c r="N60" s="35">
        <f t="shared" si="5"/>
        <v>-2.0391734095259861E-3</v>
      </c>
      <c r="O60" s="35">
        <f t="shared" si="5"/>
        <v>-2.0391734095259861E-3</v>
      </c>
      <c r="P60" s="35">
        <f t="shared" si="5"/>
        <v>-2.0391734095259861E-3</v>
      </c>
      <c r="Q60" s="35">
        <f t="shared" si="5"/>
        <v>-2.0391734095259861E-3</v>
      </c>
      <c r="R60" s="35">
        <f t="shared" si="5"/>
        <v>-2.0391734095259861E-3</v>
      </c>
      <c r="S60" s="35">
        <f t="shared" si="5"/>
        <v>-2.0391734095259861E-3</v>
      </c>
      <c r="T60" s="35">
        <f t="shared" si="5"/>
        <v>-2.0391734095259861E-3</v>
      </c>
      <c r="U60" s="35">
        <f t="shared" si="5"/>
        <v>-2.0391734095259861E-3</v>
      </c>
      <c r="V60" s="35">
        <f t="shared" si="5"/>
        <v>-2.0391734095259861E-3</v>
      </c>
      <c r="W60" s="35">
        <f t="shared" si="5"/>
        <v>-2.0391734095259861E-3</v>
      </c>
      <c r="X60" s="35">
        <f t="shared" si="5"/>
        <v>-2.0391734095259861E-3</v>
      </c>
      <c r="Y60" s="35">
        <f t="shared" si="5"/>
        <v>-2.0391734095259861E-3</v>
      </c>
      <c r="Z60" s="35">
        <f t="shared" si="5"/>
        <v>-2.0391734095259861E-3</v>
      </c>
      <c r="AA60" s="35">
        <f t="shared" si="5"/>
        <v>-2.0391734095259861E-3</v>
      </c>
      <c r="AB60" s="35">
        <f t="shared" si="5"/>
        <v>-2.0391734095259861E-3</v>
      </c>
      <c r="AC60" s="35">
        <f t="shared" si="5"/>
        <v>-2.0391734095259861E-3</v>
      </c>
      <c r="AD60" s="35">
        <f t="shared" si="5"/>
        <v>-2.0391734095259861E-3</v>
      </c>
      <c r="AE60" s="35">
        <f t="shared" si="5"/>
        <v>-2.0391734095259861E-3</v>
      </c>
      <c r="AF60" s="35">
        <f t="shared" si="5"/>
        <v>-2.0391734095259861E-3</v>
      </c>
      <c r="AG60" s="35">
        <f t="shared" si="5"/>
        <v>-2.0391734095259861E-3</v>
      </c>
      <c r="AH60" s="35">
        <f t="shared" si="5"/>
        <v>-2.0391734095259861E-3</v>
      </c>
      <c r="AI60" s="35">
        <f t="shared" si="5"/>
        <v>-2.0391734095259861E-3</v>
      </c>
      <c r="AJ60" s="35">
        <f t="shared" si="5"/>
        <v>-2.0391734095259861E-3</v>
      </c>
      <c r="AK60" s="35">
        <f t="shared" si="5"/>
        <v>-2.0391734095259861E-3</v>
      </c>
      <c r="AL60" s="35">
        <f t="shared" si="5"/>
        <v>-2.0391734095259861E-3</v>
      </c>
      <c r="AM60" s="35">
        <f t="shared" si="5"/>
        <v>-2.0391734095259861E-3</v>
      </c>
      <c r="AN60" s="35">
        <f t="shared" si="5"/>
        <v>-2.0391734095259861E-3</v>
      </c>
      <c r="AO60" s="35">
        <f t="shared" si="5"/>
        <v>-2.0391734095259861E-3</v>
      </c>
      <c r="AP60" s="35">
        <f t="shared" si="5"/>
        <v>-2.0391734095259861E-3</v>
      </c>
      <c r="AQ60" s="35">
        <f t="shared" si="5"/>
        <v>-2.0391734095259861E-3</v>
      </c>
      <c r="AR60" s="35">
        <f t="shared" si="5"/>
        <v>-2.0391734095259861E-3</v>
      </c>
      <c r="AS60" s="35">
        <f t="shared" si="5"/>
        <v>-2.0391734095259861E-3</v>
      </c>
      <c r="AT60" s="35">
        <f t="shared" si="5"/>
        <v>-2.0391734095259861E-3</v>
      </c>
      <c r="AU60" s="35">
        <f t="shared" si="5"/>
        <v>-2.0391734095259861E-3</v>
      </c>
      <c r="AV60" s="35">
        <f t="shared" si="5"/>
        <v>-2.0391734095259861E-3</v>
      </c>
      <c r="AW60" s="35">
        <f t="shared" si="5"/>
        <v>-2.0391734095259861E-3</v>
      </c>
      <c r="AX60" s="35">
        <f t="shared" si="5"/>
        <v>-2.0391734095259861E-3</v>
      </c>
      <c r="AY60" s="35">
        <f t="shared" si="5"/>
        <v>-2.0391734095259861E-3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-9.1762803428669382E-2</v>
      </c>
      <c r="H61" s="35">
        <f t="shared" si="6"/>
        <v>-8.9723630019143394E-2</v>
      </c>
      <c r="I61" s="35">
        <f t="shared" si="6"/>
        <v>-8.7684456609617406E-2</v>
      </c>
      <c r="J61" s="35">
        <f t="shared" si="6"/>
        <v>-8.5645283200091418E-2</v>
      </c>
      <c r="K61" s="35">
        <f t="shared" si="6"/>
        <v>-8.360610979056543E-2</v>
      </c>
      <c r="L61" s="35">
        <f t="shared" si="6"/>
        <v>-8.1566936381039443E-2</v>
      </c>
      <c r="M61" s="35">
        <f t="shared" si="6"/>
        <v>-7.9527762971513455E-2</v>
      </c>
      <c r="N61" s="35">
        <f t="shared" si="6"/>
        <v>-7.7488589561987467E-2</v>
      </c>
      <c r="O61" s="35">
        <f t="shared" si="6"/>
        <v>-7.5449416152461479E-2</v>
      </c>
      <c r="P61" s="35">
        <f t="shared" si="6"/>
        <v>-7.3410242742935491E-2</v>
      </c>
      <c r="Q61" s="35">
        <f t="shared" si="6"/>
        <v>-7.1371069333409504E-2</v>
      </c>
      <c r="R61" s="35">
        <f t="shared" si="6"/>
        <v>-6.9331895923883516E-2</v>
      </c>
      <c r="S61" s="35">
        <f t="shared" si="6"/>
        <v>-6.7292722514357528E-2</v>
      </c>
      <c r="T61" s="35">
        <f t="shared" si="6"/>
        <v>-6.525354910483154E-2</v>
      </c>
      <c r="U61" s="35">
        <f t="shared" si="6"/>
        <v>-6.3214375695305552E-2</v>
      </c>
      <c r="V61" s="35">
        <f t="shared" si="6"/>
        <v>-6.1175202285779565E-2</v>
      </c>
      <c r="W61" s="35">
        <f t="shared" si="6"/>
        <v>-5.9136028876253577E-2</v>
      </c>
      <c r="X61" s="35">
        <f t="shared" si="6"/>
        <v>-5.7096855466727589E-2</v>
      </c>
      <c r="Y61" s="35">
        <f t="shared" si="6"/>
        <v>-5.5057682057201601E-2</v>
      </c>
      <c r="Z61" s="35">
        <f t="shared" si="6"/>
        <v>-5.3018508647675613E-2</v>
      </c>
      <c r="AA61" s="35">
        <f t="shared" si="6"/>
        <v>-5.0979335238149626E-2</v>
      </c>
      <c r="AB61" s="35">
        <f t="shared" si="6"/>
        <v>-4.8940161828623638E-2</v>
      </c>
      <c r="AC61" s="35">
        <f t="shared" si="6"/>
        <v>-4.690098841909765E-2</v>
      </c>
      <c r="AD61" s="35">
        <f t="shared" si="6"/>
        <v>-4.4861815009571662E-2</v>
      </c>
      <c r="AE61" s="35">
        <f t="shared" si="6"/>
        <v>-4.2822641600045674E-2</v>
      </c>
      <c r="AF61" s="35">
        <f t="shared" si="6"/>
        <v>-4.0783468190519687E-2</v>
      </c>
      <c r="AG61" s="35">
        <f t="shared" si="6"/>
        <v>-3.8744294780993699E-2</v>
      </c>
      <c r="AH61" s="35">
        <f t="shared" si="6"/>
        <v>-3.6705121371467711E-2</v>
      </c>
      <c r="AI61" s="35">
        <f t="shared" si="6"/>
        <v>-3.4665947961941723E-2</v>
      </c>
      <c r="AJ61" s="35">
        <f t="shared" si="6"/>
        <v>-3.2626774552415735E-2</v>
      </c>
      <c r="AK61" s="35">
        <f t="shared" si="6"/>
        <v>-3.0587601142889748E-2</v>
      </c>
      <c r="AL61" s="35">
        <f t="shared" si="6"/>
        <v>-2.854842773336376E-2</v>
      </c>
      <c r="AM61" s="35">
        <f t="shared" si="6"/>
        <v>-2.6509254323837772E-2</v>
      </c>
      <c r="AN61" s="35">
        <f t="shared" si="6"/>
        <v>-2.4470080914311784E-2</v>
      </c>
      <c r="AO61" s="35">
        <f t="shared" si="6"/>
        <v>-2.2430907504785796E-2</v>
      </c>
      <c r="AP61" s="35">
        <f t="shared" si="6"/>
        <v>-2.0391734095259809E-2</v>
      </c>
      <c r="AQ61" s="35">
        <f t="shared" si="6"/>
        <v>-1.8352560685733821E-2</v>
      </c>
      <c r="AR61" s="35">
        <f t="shared" si="6"/>
        <v>-1.6313387276207833E-2</v>
      </c>
      <c r="AS61" s="35">
        <f t="shared" si="6"/>
        <v>-1.4274213866681847E-2</v>
      </c>
      <c r="AT61" s="35">
        <f t="shared" si="6"/>
        <v>-1.2235040457155861E-2</v>
      </c>
      <c r="AU61" s="35">
        <f t="shared" si="6"/>
        <v>-1.0195867047629875E-2</v>
      </c>
      <c r="AV61" s="35">
        <f t="shared" si="6"/>
        <v>-8.1566936381038888E-3</v>
      </c>
      <c r="AW61" s="35">
        <f t="shared" si="6"/>
        <v>-6.1175202285779027E-3</v>
      </c>
      <c r="AX61" s="35">
        <f t="shared" si="6"/>
        <v>-4.0783468190519166E-3</v>
      </c>
      <c r="AY61" s="35">
        <f t="shared" si="6"/>
        <v>-2.0391734095259306E-3</v>
      </c>
      <c r="AZ61" s="35">
        <f t="shared" si="6"/>
        <v>5.5511151231257827E-17</v>
      </c>
      <c r="BA61" s="35">
        <f t="shared" si="6"/>
        <v>5.5511151231257827E-17</v>
      </c>
      <c r="BB61" s="35">
        <f t="shared" si="6"/>
        <v>5.5511151231257827E-17</v>
      </c>
      <c r="BC61" s="35">
        <f t="shared" si="6"/>
        <v>5.5511151231257827E-17</v>
      </c>
      <c r="BD61" s="35">
        <f t="shared" si="6"/>
        <v>5.5511151231257827E-17</v>
      </c>
    </row>
    <row r="62" spans="1:56" ht="16.5" hidden="1" customHeight="1" outlineLevel="1" x14ac:dyDescent="0.3">
      <c r="A62" s="113"/>
      <c r="B62" s="9" t="s">
        <v>33</v>
      </c>
      <c r="C62" s="9" t="s">
        <v>67</v>
      </c>
      <c r="D62" s="9" t="s">
        <v>39</v>
      </c>
      <c r="E62" s="35">
        <f t="shared" ref="E62:BD62" si="7">E28-E60+E61</f>
        <v>0</v>
      </c>
      <c r="F62" s="35">
        <f t="shared" si="7"/>
        <v>-9.1762803428669382E-2</v>
      </c>
      <c r="G62" s="35">
        <f t="shared" si="7"/>
        <v>-8.9723630019143394E-2</v>
      </c>
      <c r="H62" s="35">
        <f t="shared" si="7"/>
        <v>-8.7684456609617406E-2</v>
      </c>
      <c r="I62" s="35">
        <f t="shared" si="7"/>
        <v>-8.5645283200091418E-2</v>
      </c>
      <c r="J62" s="35">
        <f t="shared" si="7"/>
        <v>-8.360610979056543E-2</v>
      </c>
      <c r="K62" s="35">
        <f t="shared" si="7"/>
        <v>-8.1566936381039443E-2</v>
      </c>
      <c r="L62" s="35">
        <f t="shared" si="7"/>
        <v>-7.9527762971513455E-2</v>
      </c>
      <c r="M62" s="35">
        <f t="shared" si="7"/>
        <v>-7.7488589561987467E-2</v>
      </c>
      <c r="N62" s="35">
        <f t="shared" si="7"/>
        <v>-7.5449416152461479E-2</v>
      </c>
      <c r="O62" s="35">
        <f t="shared" si="7"/>
        <v>-7.3410242742935491E-2</v>
      </c>
      <c r="P62" s="35">
        <f t="shared" si="7"/>
        <v>-7.1371069333409504E-2</v>
      </c>
      <c r="Q62" s="35">
        <f t="shared" si="7"/>
        <v>-6.9331895923883516E-2</v>
      </c>
      <c r="R62" s="35">
        <f t="shared" si="7"/>
        <v>-6.7292722514357528E-2</v>
      </c>
      <c r="S62" s="35">
        <f t="shared" si="7"/>
        <v>-6.525354910483154E-2</v>
      </c>
      <c r="T62" s="35">
        <f t="shared" si="7"/>
        <v>-6.3214375695305552E-2</v>
      </c>
      <c r="U62" s="35">
        <f t="shared" si="7"/>
        <v>-6.1175202285779565E-2</v>
      </c>
      <c r="V62" s="35">
        <f t="shared" si="7"/>
        <v>-5.9136028876253577E-2</v>
      </c>
      <c r="W62" s="35">
        <f t="shared" si="7"/>
        <v>-5.7096855466727589E-2</v>
      </c>
      <c r="X62" s="35">
        <f t="shared" si="7"/>
        <v>-5.5057682057201601E-2</v>
      </c>
      <c r="Y62" s="35">
        <f t="shared" si="7"/>
        <v>-5.3018508647675613E-2</v>
      </c>
      <c r="Z62" s="35">
        <f t="shared" si="7"/>
        <v>-5.0979335238149626E-2</v>
      </c>
      <c r="AA62" s="35">
        <f t="shared" si="7"/>
        <v>-4.8940161828623638E-2</v>
      </c>
      <c r="AB62" s="35">
        <f t="shared" si="7"/>
        <v>-4.690098841909765E-2</v>
      </c>
      <c r="AC62" s="35">
        <f t="shared" si="7"/>
        <v>-4.4861815009571662E-2</v>
      </c>
      <c r="AD62" s="35">
        <f t="shared" si="7"/>
        <v>-4.2822641600045674E-2</v>
      </c>
      <c r="AE62" s="35">
        <f t="shared" si="7"/>
        <v>-4.0783468190519687E-2</v>
      </c>
      <c r="AF62" s="35">
        <f t="shared" si="7"/>
        <v>-3.8744294780993699E-2</v>
      </c>
      <c r="AG62" s="35">
        <f t="shared" si="7"/>
        <v>-3.6705121371467711E-2</v>
      </c>
      <c r="AH62" s="35">
        <f t="shared" si="7"/>
        <v>-3.4665947961941723E-2</v>
      </c>
      <c r="AI62" s="35">
        <f t="shared" si="7"/>
        <v>-3.2626774552415735E-2</v>
      </c>
      <c r="AJ62" s="35">
        <f t="shared" si="7"/>
        <v>-3.0587601142889748E-2</v>
      </c>
      <c r="AK62" s="35">
        <f t="shared" si="7"/>
        <v>-2.854842773336376E-2</v>
      </c>
      <c r="AL62" s="35">
        <f t="shared" si="7"/>
        <v>-2.6509254323837772E-2</v>
      </c>
      <c r="AM62" s="35">
        <f t="shared" si="7"/>
        <v>-2.4470080914311784E-2</v>
      </c>
      <c r="AN62" s="35">
        <f t="shared" si="7"/>
        <v>-2.2430907504785796E-2</v>
      </c>
      <c r="AO62" s="35">
        <f t="shared" si="7"/>
        <v>-2.0391734095259809E-2</v>
      </c>
      <c r="AP62" s="35">
        <f t="shared" si="7"/>
        <v>-1.8352560685733821E-2</v>
      </c>
      <c r="AQ62" s="35">
        <f t="shared" si="7"/>
        <v>-1.6313387276207833E-2</v>
      </c>
      <c r="AR62" s="35">
        <f t="shared" si="7"/>
        <v>-1.4274213866681847E-2</v>
      </c>
      <c r="AS62" s="35">
        <f t="shared" si="7"/>
        <v>-1.2235040457155861E-2</v>
      </c>
      <c r="AT62" s="35">
        <f t="shared" si="7"/>
        <v>-1.0195867047629875E-2</v>
      </c>
      <c r="AU62" s="35">
        <f t="shared" si="7"/>
        <v>-8.1566936381038888E-3</v>
      </c>
      <c r="AV62" s="35">
        <f t="shared" si="7"/>
        <v>-6.1175202285779027E-3</v>
      </c>
      <c r="AW62" s="35">
        <f t="shared" si="7"/>
        <v>-4.0783468190519166E-3</v>
      </c>
      <c r="AX62" s="35">
        <f t="shared" si="7"/>
        <v>-2.0391734095259306E-3</v>
      </c>
      <c r="AY62" s="35">
        <f t="shared" si="7"/>
        <v>5.5511151231257827E-17</v>
      </c>
      <c r="AZ62" s="35">
        <f t="shared" si="7"/>
        <v>5.5511151231257827E-17</v>
      </c>
      <c r="BA62" s="35">
        <f t="shared" si="7"/>
        <v>5.5511151231257827E-17</v>
      </c>
      <c r="BB62" s="35">
        <f t="shared" si="7"/>
        <v>5.5511151231257827E-17</v>
      </c>
      <c r="BC62" s="35">
        <f t="shared" si="7"/>
        <v>5.5511151231257827E-17</v>
      </c>
      <c r="BD62" s="35">
        <f t="shared" si="7"/>
        <v>5.5511151231257827E-17</v>
      </c>
    </row>
    <row r="63" spans="1:56" ht="16.5" collapsed="1" x14ac:dyDescent="0.3">
      <c r="A63" s="113"/>
      <c r="B63" s="9" t="s">
        <v>8</v>
      </c>
      <c r="C63" s="11" t="s">
        <v>66</v>
      </c>
      <c r="D63" s="9" t="s">
        <v>39</v>
      </c>
      <c r="E63" s="35">
        <f>AVERAGE(E61:E62)*'Fixed data'!$C$3</f>
        <v>0</v>
      </c>
      <c r="F63" s="35">
        <f>AVERAGE(F61:F62)*'Fixed data'!$C$3</f>
        <v>-1.8352560685733876E-3</v>
      </c>
      <c r="G63" s="35">
        <f>AVERAGE(G61:G62)*'Fixed data'!$C$3</f>
        <v>-3.6297286689562559E-3</v>
      </c>
      <c r="H63" s="35">
        <f>AVERAGE(H61:H62)*'Fixed data'!$C$3</f>
        <v>-3.548161732575216E-3</v>
      </c>
      <c r="I63" s="35">
        <f>AVERAGE(I61:I62)*'Fixed data'!$C$3</f>
        <v>-3.4665947961941769E-3</v>
      </c>
      <c r="J63" s="35">
        <f>AVERAGE(J61:J62)*'Fixed data'!$C$3</f>
        <v>-3.3850278598131366E-3</v>
      </c>
      <c r="K63" s="35">
        <f>AVERAGE(K61:K62)*'Fixed data'!$C$3</f>
        <v>-3.303460923432098E-3</v>
      </c>
      <c r="L63" s="35">
        <f>AVERAGE(L61:L62)*'Fixed data'!$C$3</f>
        <v>-3.2218939870510576E-3</v>
      </c>
      <c r="M63" s="35">
        <f>AVERAGE(M61:M62)*'Fixed data'!$C$3</f>
        <v>-3.1403270506700186E-3</v>
      </c>
      <c r="N63" s="35">
        <f>AVERAGE(N61:N62)*'Fixed data'!$C$3</f>
        <v>-3.0587601142889787E-3</v>
      </c>
      <c r="O63" s="35">
        <f>AVERAGE(O61:O62)*'Fixed data'!$C$3</f>
        <v>-2.9771931779079396E-3</v>
      </c>
      <c r="P63" s="35">
        <f>AVERAGE(P61:P62)*'Fixed data'!$C$3</f>
        <v>-2.8956262415268997E-3</v>
      </c>
      <c r="Q63" s="35">
        <f>AVERAGE(Q61:Q62)*'Fixed data'!$C$3</f>
        <v>-2.8140593051458607E-3</v>
      </c>
      <c r="R63" s="35">
        <f>AVERAGE(R61:R62)*'Fixed data'!$C$3</f>
        <v>-2.7324923687648208E-3</v>
      </c>
      <c r="S63" s="35">
        <f>AVERAGE(S61:S62)*'Fixed data'!$C$3</f>
        <v>-2.6509254323837817E-3</v>
      </c>
      <c r="T63" s="35">
        <f>AVERAGE(T61:T62)*'Fixed data'!$C$3</f>
        <v>-2.5693584960027418E-3</v>
      </c>
      <c r="U63" s="35">
        <f>AVERAGE(U61:U62)*'Fixed data'!$C$3</f>
        <v>-2.4877915596217023E-3</v>
      </c>
      <c r="V63" s="35">
        <f>AVERAGE(V61:V62)*'Fixed data'!$C$3</f>
        <v>-2.4062246232406628E-3</v>
      </c>
      <c r="W63" s="35">
        <f>AVERAGE(W61:W62)*'Fixed data'!$C$3</f>
        <v>-2.3246576868596234E-3</v>
      </c>
      <c r="X63" s="35">
        <f>AVERAGE(X61:X62)*'Fixed data'!$C$3</f>
        <v>-2.2430907504785839E-3</v>
      </c>
      <c r="Y63" s="35">
        <f>AVERAGE(Y61:Y62)*'Fixed data'!$C$3</f>
        <v>-2.1615238140975444E-3</v>
      </c>
      <c r="Z63" s="35">
        <f>AVERAGE(Z61:Z62)*'Fixed data'!$C$3</f>
        <v>-2.0799568777165049E-3</v>
      </c>
      <c r="AA63" s="35">
        <f>AVERAGE(AA61:AA62)*'Fixed data'!$C$3</f>
        <v>-1.9983899413354655E-3</v>
      </c>
      <c r="AB63" s="35">
        <f>AVERAGE(AB61:AB62)*'Fixed data'!$C$3</f>
        <v>-1.9168230049544258E-3</v>
      </c>
      <c r="AC63" s="35">
        <f>AVERAGE(AC61:AC62)*'Fixed data'!$C$3</f>
        <v>-1.8352560685733863E-3</v>
      </c>
      <c r="AD63" s="35">
        <f>AVERAGE(AD61:AD62)*'Fixed data'!$C$3</f>
        <v>-1.7536891321923468E-3</v>
      </c>
      <c r="AE63" s="35">
        <f>AVERAGE(AE61:AE62)*'Fixed data'!$C$3</f>
        <v>-1.6721221958113073E-3</v>
      </c>
      <c r="AF63" s="35">
        <f>AVERAGE(AF61:AF62)*'Fixed data'!$C$3</f>
        <v>-1.5905552594302676E-3</v>
      </c>
      <c r="AG63" s="35">
        <f>AVERAGE(AG61:AG62)*'Fixed data'!$C$3</f>
        <v>-1.5089883230492282E-3</v>
      </c>
      <c r="AH63" s="35">
        <f>AVERAGE(AH61:AH62)*'Fixed data'!$C$3</f>
        <v>-1.4274213866681887E-3</v>
      </c>
      <c r="AI63" s="35">
        <f>AVERAGE(AI61:AI62)*'Fixed data'!$C$3</f>
        <v>-1.3458544502871492E-3</v>
      </c>
      <c r="AJ63" s="35">
        <f>AVERAGE(AJ61:AJ62)*'Fixed data'!$C$3</f>
        <v>-1.2642875139061097E-3</v>
      </c>
      <c r="AK63" s="35">
        <f>AVERAGE(AK61:AK62)*'Fixed data'!$C$3</f>
        <v>-1.1827205775250703E-3</v>
      </c>
      <c r="AL63" s="35">
        <f>AVERAGE(AL61:AL62)*'Fixed data'!$C$3</f>
        <v>-1.1011536411440306E-3</v>
      </c>
      <c r="AM63" s="35">
        <f>AVERAGE(AM61:AM62)*'Fixed data'!$C$3</f>
        <v>-1.0195867047629911E-3</v>
      </c>
      <c r="AN63" s="35">
        <f>AVERAGE(AN61:AN62)*'Fixed data'!$C$3</f>
        <v>-9.380197683819516E-4</v>
      </c>
      <c r="AO63" s="35">
        <f>AVERAGE(AO61:AO62)*'Fixed data'!$C$3</f>
        <v>-8.5645283200091213E-4</v>
      </c>
      <c r="AP63" s="35">
        <f>AVERAGE(AP61:AP62)*'Fixed data'!$C$3</f>
        <v>-7.7488589561987265E-4</v>
      </c>
      <c r="AQ63" s="35">
        <f>AVERAGE(AQ61:AQ62)*'Fixed data'!$C$3</f>
        <v>-6.9331895923883306E-4</v>
      </c>
      <c r="AR63" s="35">
        <f>AVERAGE(AR61:AR62)*'Fixed data'!$C$3</f>
        <v>-6.1175202285779359E-4</v>
      </c>
      <c r="AS63" s="35">
        <f>AVERAGE(AS61:AS62)*'Fixed data'!$C$3</f>
        <v>-5.3018508647675422E-4</v>
      </c>
      <c r="AT63" s="35">
        <f>AVERAGE(AT61:AT62)*'Fixed data'!$C$3</f>
        <v>-4.4861815009571469E-4</v>
      </c>
      <c r="AU63" s="35">
        <f>AVERAGE(AU61:AU62)*'Fixed data'!$C$3</f>
        <v>-3.6705121371467532E-4</v>
      </c>
      <c r="AV63" s="35">
        <f>AVERAGE(AV61:AV62)*'Fixed data'!$C$3</f>
        <v>-2.8548427733363584E-4</v>
      </c>
      <c r="AW63" s="35">
        <f>AVERAGE(AW61:AW62)*'Fixed data'!$C$3</f>
        <v>-2.0391734095259639E-4</v>
      </c>
      <c r="AX63" s="35">
        <f>AVERAGE(AX61:AX62)*'Fixed data'!$C$3</f>
        <v>-1.2235040457155694E-4</v>
      </c>
      <c r="AY63" s="35">
        <f>AVERAGE(AY61:AY62)*'Fixed data'!$C$3</f>
        <v>-4.0783468190517503E-5</v>
      </c>
      <c r="AZ63" s="35">
        <f>AVERAGE(AZ61:AZ62)*'Fixed data'!$C$3</f>
        <v>2.2204460492503131E-18</v>
      </c>
      <c r="BA63" s="35">
        <f>AVERAGE(BA61:BA62)*'Fixed data'!$C$3</f>
        <v>2.2204460492503131E-18</v>
      </c>
      <c r="BB63" s="35">
        <f>AVERAGE(BB61:BB62)*'Fixed data'!$C$3</f>
        <v>2.2204460492503131E-18</v>
      </c>
      <c r="BC63" s="35">
        <f>AVERAGE(BC61:BC62)*'Fixed data'!$C$3</f>
        <v>2.2204460492503131E-18</v>
      </c>
      <c r="BD63" s="35">
        <f>AVERAGE(BD61:BD62)*'Fixed data'!$C$3</f>
        <v>2.2204460492503131E-18</v>
      </c>
    </row>
    <row r="64" spans="1:56" ht="15.75" thickBot="1" x14ac:dyDescent="0.35">
      <c r="A64" s="112"/>
      <c r="B64" s="12" t="s">
        <v>92</v>
      </c>
      <c r="C64" s="12" t="s">
        <v>44</v>
      </c>
      <c r="D64" s="12" t="s">
        <v>39</v>
      </c>
      <c r="E64" s="53">
        <f t="shared" ref="E64:BD64" si="8">E29+E60+E63</f>
        <v>0</v>
      </c>
      <c r="F64" s="53">
        <f t="shared" si="8"/>
        <v>-4.1162171823717411E-2</v>
      </c>
      <c r="G64" s="53">
        <f t="shared" si="8"/>
        <v>-5.6689020784822415E-3</v>
      </c>
      <c r="H64" s="53">
        <f t="shared" si="8"/>
        <v>-5.587335142101202E-3</v>
      </c>
      <c r="I64" s="53">
        <f t="shared" si="8"/>
        <v>-5.5057682057201626E-3</v>
      </c>
      <c r="J64" s="53">
        <f t="shared" si="8"/>
        <v>-5.4242012693391222E-3</v>
      </c>
      <c r="K64" s="53">
        <f t="shared" si="8"/>
        <v>-5.3426343329580836E-3</v>
      </c>
      <c r="L64" s="53">
        <f t="shared" si="8"/>
        <v>-5.2610673965770433E-3</v>
      </c>
      <c r="M64" s="53">
        <f t="shared" si="8"/>
        <v>-5.1795004601960046E-3</v>
      </c>
      <c r="N64" s="53">
        <f t="shared" si="8"/>
        <v>-5.0979335238149643E-3</v>
      </c>
      <c r="O64" s="53">
        <f t="shared" si="8"/>
        <v>-5.0163665874339257E-3</v>
      </c>
      <c r="P64" s="53">
        <f t="shared" si="8"/>
        <v>-4.9347996510528853E-3</v>
      </c>
      <c r="Q64" s="53">
        <f t="shared" si="8"/>
        <v>-4.8532327146718467E-3</v>
      </c>
      <c r="R64" s="53">
        <f t="shared" si="8"/>
        <v>-4.7716657782908064E-3</v>
      </c>
      <c r="S64" s="53">
        <f t="shared" si="8"/>
        <v>-4.6900988419097678E-3</v>
      </c>
      <c r="T64" s="53">
        <f t="shared" si="8"/>
        <v>-4.6085319055287274E-3</v>
      </c>
      <c r="U64" s="53">
        <f t="shared" si="8"/>
        <v>-4.5269649691476888E-3</v>
      </c>
      <c r="V64" s="53">
        <f t="shared" si="8"/>
        <v>-4.4453980327666485E-3</v>
      </c>
      <c r="W64" s="53">
        <f t="shared" si="8"/>
        <v>-4.3638310963856099E-3</v>
      </c>
      <c r="X64" s="53">
        <f t="shared" si="8"/>
        <v>-4.2822641600045695E-3</v>
      </c>
      <c r="Y64" s="53">
        <f t="shared" si="8"/>
        <v>-4.2006972236235309E-3</v>
      </c>
      <c r="Z64" s="53">
        <f t="shared" si="8"/>
        <v>-4.1191302872424906E-3</v>
      </c>
      <c r="AA64" s="53">
        <f t="shared" si="8"/>
        <v>-4.037563350861452E-3</v>
      </c>
      <c r="AB64" s="53">
        <f t="shared" si="8"/>
        <v>-3.9559964144804116E-3</v>
      </c>
      <c r="AC64" s="53">
        <f t="shared" si="8"/>
        <v>-3.8744294780993721E-3</v>
      </c>
      <c r="AD64" s="53">
        <f t="shared" si="8"/>
        <v>-3.7928625417183327E-3</v>
      </c>
      <c r="AE64" s="53">
        <f t="shared" si="8"/>
        <v>-3.7112956053372932E-3</v>
      </c>
      <c r="AF64" s="53">
        <f t="shared" si="8"/>
        <v>-3.6297286689562537E-3</v>
      </c>
      <c r="AG64" s="53">
        <f t="shared" si="8"/>
        <v>-3.5481617325752142E-3</v>
      </c>
      <c r="AH64" s="53">
        <f t="shared" si="8"/>
        <v>-3.4665947961941748E-3</v>
      </c>
      <c r="AI64" s="53">
        <f t="shared" si="8"/>
        <v>-3.3850278598131353E-3</v>
      </c>
      <c r="AJ64" s="53">
        <f t="shared" si="8"/>
        <v>-3.3034609234320958E-3</v>
      </c>
      <c r="AK64" s="53">
        <f t="shared" si="8"/>
        <v>-3.2218939870510563E-3</v>
      </c>
      <c r="AL64" s="53">
        <f t="shared" si="8"/>
        <v>-3.1403270506700168E-3</v>
      </c>
      <c r="AM64" s="53">
        <f t="shared" si="8"/>
        <v>-3.0587601142889774E-3</v>
      </c>
      <c r="AN64" s="53">
        <f t="shared" si="8"/>
        <v>-2.9771931779079379E-3</v>
      </c>
      <c r="AO64" s="53">
        <f t="shared" si="8"/>
        <v>-2.8956262415268984E-3</v>
      </c>
      <c r="AP64" s="53">
        <f t="shared" si="8"/>
        <v>-2.8140593051458589E-3</v>
      </c>
      <c r="AQ64" s="53">
        <f t="shared" si="8"/>
        <v>-2.732492368764819E-3</v>
      </c>
      <c r="AR64" s="53">
        <f t="shared" si="8"/>
        <v>-2.6509254323837795E-3</v>
      </c>
      <c r="AS64" s="53">
        <f t="shared" si="8"/>
        <v>-2.5693584960027405E-3</v>
      </c>
      <c r="AT64" s="53">
        <f t="shared" si="8"/>
        <v>-2.4877915596217006E-3</v>
      </c>
      <c r="AU64" s="53">
        <f t="shared" si="8"/>
        <v>-2.4062246232406615E-3</v>
      </c>
      <c r="AV64" s="53">
        <f t="shared" si="8"/>
        <v>-2.3246576868596221E-3</v>
      </c>
      <c r="AW64" s="53">
        <f t="shared" si="8"/>
        <v>-2.2430907504785826E-3</v>
      </c>
      <c r="AX64" s="53">
        <f t="shared" si="8"/>
        <v>-2.1615238140975431E-3</v>
      </c>
      <c r="AY64" s="53">
        <f t="shared" si="8"/>
        <v>-2.0799568777165036E-3</v>
      </c>
      <c r="AZ64" s="53">
        <f t="shared" si="8"/>
        <v>2.2204460492503131E-18</v>
      </c>
      <c r="BA64" s="53">
        <f t="shared" si="8"/>
        <v>2.2204460492503131E-18</v>
      </c>
      <c r="BB64" s="53">
        <f t="shared" si="8"/>
        <v>2.2204460492503131E-18</v>
      </c>
      <c r="BC64" s="53">
        <f t="shared" si="8"/>
        <v>2.2204460492503131E-18</v>
      </c>
      <c r="BD64" s="53">
        <f t="shared" si="8"/>
        <v>2.2204460492503131E-18</v>
      </c>
    </row>
    <row r="65" spans="1:56" ht="12.75" customHeight="1" x14ac:dyDescent="0.3">
      <c r="A65" s="196"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7"/>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7"/>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7"/>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8"/>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-4.1162171823717411E-2</v>
      </c>
      <c r="G77" s="54">
        <f>IF('Fixed data'!$G$19=FALSE,G64+G76,G64)</f>
        <v>-5.6689020784822415E-3</v>
      </c>
      <c r="H77" s="54">
        <f>IF('Fixed data'!$G$19=FALSE,H64+H76,H64)</f>
        <v>-5.587335142101202E-3</v>
      </c>
      <c r="I77" s="54">
        <f>IF('Fixed data'!$G$19=FALSE,I64+I76,I64)</f>
        <v>-5.5057682057201626E-3</v>
      </c>
      <c r="J77" s="54">
        <f>IF('Fixed data'!$G$19=FALSE,J64+J76,J64)</f>
        <v>-5.4242012693391222E-3</v>
      </c>
      <c r="K77" s="54">
        <f>IF('Fixed data'!$G$19=FALSE,K64+K76,K64)</f>
        <v>-5.3426343329580836E-3</v>
      </c>
      <c r="L77" s="54">
        <f>IF('Fixed data'!$G$19=FALSE,L64+L76,L64)</f>
        <v>-5.2610673965770433E-3</v>
      </c>
      <c r="M77" s="54">
        <f>IF('Fixed data'!$G$19=FALSE,M64+M76,M64)</f>
        <v>-5.1795004601960046E-3</v>
      </c>
      <c r="N77" s="54">
        <f>IF('Fixed data'!$G$19=FALSE,N64+N76,N64)</f>
        <v>-5.0979335238149643E-3</v>
      </c>
      <c r="O77" s="54">
        <f>IF('Fixed data'!$G$19=FALSE,O64+O76,O64)</f>
        <v>-5.0163665874339257E-3</v>
      </c>
      <c r="P77" s="54">
        <f>IF('Fixed data'!$G$19=FALSE,P64+P76,P64)</f>
        <v>-4.9347996510528853E-3</v>
      </c>
      <c r="Q77" s="54">
        <f>IF('Fixed data'!$G$19=FALSE,Q64+Q76,Q64)</f>
        <v>-4.8532327146718467E-3</v>
      </c>
      <c r="R77" s="54">
        <f>IF('Fixed data'!$G$19=FALSE,R64+R76,R64)</f>
        <v>-4.7716657782908064E-3</v>
      </c>
      <c r="S77" s="54">
        <f>IF('Fixed data'!$G$19=FALSE,S64+S76,S64)</f>
        <v>-4.6900988419097678E-3</v>
      </c>
      <c r="T77" s="54">
        <f>IF('Fixed data'!$G$19=FALSE,T64+T76,T64)</f>
        <v>-4.6085319055287274E-3</v>
      </c>
      <c r="U77" s="54">
        <f>IF('Fixed data'!$G$19=FALSE,U64+U76,U64)</f>
        <v>-4.5269649691476888E-3</v>
      </c>
      <c r="V77" s="54">
        <f>IF('Fixed data'!$G$19=FALSE,V64+V76,V64)</f>
        <v>-4.4453980327666485E-3</v>
      </c>
      <c r="W77" s="54">
        <f>IF('Fixed data'!$G$19=FALSE,W64+W76,W64)</f>
        <v>-4.3638310963856099E-3</v>
      </c>
      <c r="X77" s="54">
        <f>IF('Fixed data'!$G$19=FALSE,X64+X76,X64)</f>
        <v>-4.2822641600045695E-3</v>
      </c>
      <c r="Y77" s="54">
        <f>IF('Fixed data'!$G$19=FALSE,Y64+Y76,Y64)</f>
        <v>-4.2006972236235309E-3</v>
      </c>
      <c r="Z77" s="54">
        <f>IF('Fixed data'!$G$19=FALSE,Z64+Z76,Z64)</f>
        <v>-4.1191302872424906E-3</v>
      </c>
      <c r="AA77" s="54">
        <f>IF('Fixed data'!$G$19=FALSE,AA64+AA76,AA64)</f>
        <v>-4.037563350861452E-3</v>
      </c>
      <c r="AB77" s="54">
        <f>IF('Fixed data'!$G$19=FALSE,AB64+AB76,AB64)</f>
        <v>-3.9559964144804116E-3</v>
      </c>
      <c r="AC77" s="54">
        <f>IF('Fixed data'!$G$19=FALSE,AC64+AC76,AC64)</f>
        <v>-3.8744294780993721E-3</v>
      </c>
      <c r="AD77" s="54">
        <f>IF('Fixed data'!$G$19=FALSE,AD64+AD76,AD64)</f>
        <v>-3.7928625417183327E-3</v>
      </c>
      <c r="AE77" s="54">
        <f>IF('Fixed data'!$G$19=FALSE,AE64+AE76,AE64)</f>
        <v>-3.7112956053372932E-3</v>
      </c>
      <c r="AF77" s="54">
        <f>IF('Fixed data'!$G$19=FALSE,AF64+AF76,AF64)</f>
        <v>-3.6297286689562537E-3</v>
      </c>
      <c r="AG77" s="54">
        <f>IF('Fixed data'!$G$19=FALSE,AG64+AG76,AG64)</f>
        <v>-3.5481617325752142E-3</v>
      </c>
      <c r="AH77" s="54">
        <f>IF('Fixed data'!$G$19=FALSE,AH64+AH76,AH64)</f>
        <v>-3.4665947961941748E-3</v>
      </c>
      <c r="AI77" s="54">
        <f>IF('Fixed data'!$G$19=FALSE,AI64+AI76,AI64)</f>
        <v>-3.3850278598131353E-3</v>
      </c>
      <c r="AJ77" s="54">
        <f>IF('Fixed data'!$G$19=FALSE,AJ64+AJ76,AJ64)</f>
        <v>-3.3034609234320958E-3</v>
      </c>
      <c r="AK77" s="54">
        <f>IF('Fixed data'!$G$19=FALSE,AK64+AK76,AK64)</f>
        <v>-3.2218939870510563E-3</v>
      </c>
      <c r="AL77" s="54">
        <f>IF('Fixed data'!$G$19=FALSE,AL64+AL76,AL64)</f>
        <v>-3.1403270506700168E-3</v>
      </c>
      <c r="AM77" s="54">
        <f>IF('Fixed data'!$G$19=FALSE,AM64+AM76,AM64)</f>
        <v>-3.0587601142889774E-3</v>
      </c>
      <c r="AN77" s="54">
        <f>IF('Fixed data'!$G$19=FALSE,AN64+AN76,AN64)</f>
        <v>-2.9771931779079379E-3</v>
      </c>
      <c r="AO77" s="54">
        <f>IF('Fixed data'!$G$19=FALSE,AO64+AO76,AO64)</f>
        <v>-2.8956262415268984E-3</v>
      </c>
      <c r="AP77" s="54">
        <f>IF('Fixed data'!$G$19=FALSE,AP64+AP76,AP64)</f>
        <v>-2.8140593051458589E-3</v>
      </c>
      <c r="AQ77" s="54">
        <f>IF('Fixed data'!$G$19=FALSE,AQ64+AQ76,AQ64)</f>
        <v>-2.732492368764819E-3</v>
      </c>
      <c r="AR77" s="54">
        <f>IF('Fixed data'!$G$19=FALSE,AR64+AR76,AR64)</f>
        <v>-2.6509254323837795E-3</v>
      </c>
      <c r="AS77" s="54">
        <f>IF('Fixed data'!$G$19=FALSE,AS64+AS76,AS64)</f>
        <v>-2.5693584960027405E-3</v>
      </c>
      <c r="AT77" s="54">
        <f>IF('Fixed data'!$G$19=FALSE,AT64+AT76,AT64)</f>
        <v>-2.4877915596217006E-3</v>
      </c>
      <c r="AU77" s="54">
        <f>IF('Fixed data'!$G$19=FALSE,AU64+AU76,AU64)</f>
        <v>-2.4062246232406615E-3</v>
      </c>
      <c r="AV77" s="54">
        <f>IF('Fixed data'!$G$19=FALSE,AV64+AV76,AV64)</f>
        <v>-2.3246576868596221E-3</v>
      </c>
      <c r="AW77" s="54">
        <f>IF('Fixed data'!$G$19=FALSE,AW64+AW76,AW64)</f>
        <v>-2.2430907504785826E-3</v>
      </c>
      <c r="AX77" s="54">
        <f>IF('Fixed data'!$G$19=FALSE,AX64+AX76,AX64)</f>
        <v>-2.1615238140975431E-3</v>
      </c>
      <c r="AY77" s="54">
        <f>IF('Fixed data'!$G$19=FALSE,AY64+AY76,AY64)</f>
        <v>-2.0799568777165036E-3</v>
      </c>
      <c r="AZ77" s="54">
        <f>IF('Fixed data'!$G$19=FALSE,AZ64+AZ76,AZ64)</f>
        <v>2.2204460492503131E-18</v>
      </c>
      <c r="BA77" s="54">
        <f>IF('Fixed data'!$G$19=FALSE,BA64+BA76,BA64)</f>
        <v>2.2204460492503131E-18</v>
      </c>
      <c r="BB77" s="54">
        <f>IF('Fixed data'!$G$19=FALSE,BB64+BB76,BB64)</f>
        <v>2.2204460492503131E-18</v>
      </c>
      <c r="BC77" s="54">
        <f>IF('Fixed data'!$G$19=FALSE,BC64+BC76,BC64)</f>
        <v>2.2204460492503131E-18</v>
      </c>
      <c r="BD77" s="54">
        <f>IF('Fixed data'!$G$19=FALSE,BD64+BD76,BD64)</f>
        <v>2.2204460492503131E-18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-3.8425327847760662E-2</v>
      </c>
      <c r="G80" s="55">
        <f t="shared" si="10"/>
        <v>-5.1130248788333488E-3</v>
      </c>
      <c r="H80" s="55">
        <f t="shared" si="10"/>
        <v>-4.8690397831311913E-3</v>
      </c>
      <c r="I80" s="55">
        <f t="shared" si="10"/>
        <v>-4.6357090921591796E-3</v>
      </c>
      <c r="J80" s="55">
        <f t="shared" si="10"/>
        <v>-4.4125912274623064E-3</v>
      </c>
      <c r="K80" s="55">
        <f t="shared" si="10"/>
        <v>-4.1992622919440796E-3</v>
      </c>
      <c r="L80" s="55">
        <f t="shared" si="10"/>
        <v>-3.9953153789931504E-3</v>
      </c>
      <c r="M80" s="55">
        <f t="shared" si="10"/>
        <v>-3.8003599081161683E-3</v>
      </c>
      <c r="N80" s="55">
        <f t="shared" si="10"/>
        <v>-3.6140209860741832E-3</v>
      </c>
      <c r="O80" s="55">
        <f t="shared" si="10"/>
        <v>-3.4359387925574848E-3</v>
      </c>
      <c r="P80" s="55">
        <f t="shared" si="10"/>
        <v>-3.2657679894698213E-3</v>
      </c>
      <c r="Q80" s="55">
        <f t="shared" si="10"/>
        <v>-3.1031771529277667E-3</v>
      </c>
      <c r="R80" s="55">
        <f t="shared" si="10"/>
        <v>-2.9478482271144287E-3</v>
      </c>
      <c r="S80" s="55">
        <f t="shared" si="10"/>
        <v>-2.7994759991590026E-3</v>
      </c>
      <c r="T80" s="55">
        <f t="shared" si="10"/>
        <v>-2.6577675942446315E-3</v>
      </c>
      <c r="U80" s="55">
        <f t="shared" si="10"/>
        <v>-2.522441990177027E-3</v>
      </c>
      <c r="V80" s="55">
        <f t="shared" si="10"/>
        <v>-2.3932295506749871E-3</v>
      </c>
      <c r="W80" s="55">
        <f t="shared" si="10"/>
        <v>-2.2698715766717521E-3</v>
      </c>
      <c r="X80" s="55">
        <f t="shared" si="10"/>
        <v>-2.1521198749427416E-3</v>
      </c>
      <c r="Y80" s="55">
        <f t="shared" si="10"/>
        <v>-2.039736343400989E-3</v>
      </c>
      <c r="Z80" s="55">
        <f t="shared" si="10"/>
        <v>-1.9324925724262449E-3</v>
      </c>
      <c r="AA80" s="55">
        <f t="shared" si="10"/>
        <v>-1.8301694616176237E-3</v>
      </c>
      <c r="AB80" s="55">
        <f t="shared" si="10"/>
        <v>-1.7325568513825158E-3</v>
      </c>
      <c r="AC80" s="55">
        <f t="shared" si="10"/>
        <v>-1.6394531687966435E-3</v>
      </c>
      <c r="AD80" s="55">
        <f t="shared" si="10"/>
        <v>-1.5506650871913333E-3</v>
      </c>
      <c r="AE80" s="55">
        <f t="shared" si="10"/>
        <v>-1.4660071989445881E-3</v>
      </c>
      <c r="AF80" s="55">
        <f t="shared" si="10"/>
        <v>-1.3853017009722178E-3</v>
      </c>
      <c r="AG80" s="55">
        <f t="shared" si="10"/>
        <v>-1.3083780924342721E-3</v>
      </c>
      <c r="AH80" s="55">
        <f t="shared" si="10"/>
        <v>-1.2350728841902729E-3</v>
      </c>
      <c r="AI80" s="55">
        <f t="shared" si="10"/>
        <v>-1.3539676299373581E-3</v>
      </c>
      <c r="AJ80" s="55">
        <f t="shared" si="10"/>
        <v>-1.2828562173929821E-3</v>
      </c>
      <c r="AK80" s="55">
        <f t="shared" si="10"/>
        <v>-1.2147385973156606E-3</v>
      </c>
      <c r="AL80" s="55">
        <f t="shared" si="10"/>
        <v>-1.1495007004216037E-3</v>
      </c>
      <c r="AM80" s="55">
        <f t="shared" si="10"/>
        <v>-1.087032562496788E-3</v>
      </c>
      <c r="AN80" s="55">
        <f t="shared" si="10"/>
        <v>-1.0272281820357997E-3</v>
      </c>
      <c r="AO80" s="55">
        <f t="shared" si="10"/>
        <v>-9.6998538269107309E-4</v>
      </c>
      <c r="AP80" s="55">
        <f t="shared" si="10"/>
        <v>-9.1520568037308967E-4</v>
      </c>
      <c r="AQ80" s="55">
        <f t="shared" si="10"/>
        <v>-8.6279415484729108E-4</v>
      </c>
      <c r="AR80" s="55">
        <f t="shared" si="10"/>
        <v>-8.1265932567850942E-4</v>
      </c>
      <c r="AS80" s="55">
        <f t="shared" si="10"/>
        <v>-7.6471303237858244E-4</v>
      </c>
      <c r="AT80" s="55">
        <f t="shared" si="10"/>
        <v>-7.1887031861756075E-4</v>
      </c>
      <c r="AU80" s="55">
        <f t="shared" si="10"/>
        <v>-6.7504932036345836E-4</v>
      </c>
      <c r="AV80" s="55">
        <f t="shared" si="10"/>
        <v>-6.3317115781992973E-4</v>
      </c>
      <c r="AW80" s="55">
        <f t="shared" si="10"/>
        <v>-5.9315983103553282E-4</v>
      </c>
      <c r="AX80" s="55">
        <f t="shared" si="10"/>
        <v>-5.5494211906236966E-4</v>
      </c>
      <c r="AY80" s="55">
        <f t="shared" si="10"/>
        <v>-5.1844748254590309E-4</v>
      </c>
      <c r="AZ80" s="55">
        <f t="shared" si="10"/>
        <v>5.3734528149040884E-19</v>
      </c>
      <c r="BA80" s="55">
        <f t="shared" si="10"/>
        <v>5.2169444804894067E-19</v>
      </c>
      <c r="BB80" s="55">
        <f t="shared" si="10"/>
        <v>5.0649946412518515E-19</v>
      </c>
      <c r="BC80" s="55">
        <f t="shared" si="10"/>
        <v>4.9174705254872344E-19</v>
      </c>
      <c r="BD80" s="55">
        <f t="shared" si="10"/>
        <v>4.7742432286283828E-19</v>
      </c>
    </row>
    <row r="81" spans="1:56" x14ac:dyDescent="0.3">
      <c r="A81" s="74"/>
      <c r="B81" s="15" t="s">
        <v>18</v>
      </c>
      <c r="C81" s="15"/>
      <c r="D81" s="14" t="s">
        <v>39</v>
      </c>
      <c r="E81" s="56">
        <f>+E80</f>
        <v>0</v>
      </c>
      <c r="F81" s="56">
        <f t="shared" ref="F81:BD81" si="11">+E81+F80</f>
        <v>-3.8425327847760662E-2</v>
      </c>
      <c r="G81" s="56">
        <f t="shared" si="11"/>
        <v>-4.353835272659401E-2</v>
      </c>
      <c r="H81" s="56">
        <f t="shared" si="11"/>
        <v>-4.84073925097252E-2</v>
      </c>
      <c r="I81" s="56">
        <f t="shared" si="11"/>
        <v>-5.3043101601884378E-2</v>
      </c>
      <c r="J81" s="56">
        <f t="shared" si="11"/>
        <v>-5.7455692829346684E-2</v>
      </c>
      <c r="K81" s="56">
        <f t="shared" si="11"/>
        <v>-6.1654955121290766E-2</v>
      </c>
      <c r="L81" s="56">
        <f t="shared" si="11"/>
        <v>-6.5650270500283922E-2</v>
      </c>
      <c r="M81" s="56">
        <f t="shared" si="11"/>
        <v>-6.9450630408400091E-2</v>
      </c>
      <c r="N81" s="56">
        <f t="shared" si="11"/>
        <v>-7.3064651394474267E-2</v>
      </c>
      <c r="O81" s="56">
        <f t="shared" si="11"/>
        <v>-7.6500590187031758E-2</v>
      </c>
      <c r="P81" s="56">
        <f t="shared" si="11"/>
        <v>-7.9766358176501573E-2</v>
      </c>
      <c r="Q81" s="56">
        <f t="shared" si="11"/>
        <v>-8.2869535329429339E-2</v>
      </c>
      <c r="R81" s="56">
        <f t="shared" si="11"/>
        <v>-8.5817383556543766E-2</v>
      </c>
      <c r="S81" s="56">
        <f t="shared" si="11"/>
        <v>-8.8616859555702768E-2</v>
      </c>
      <c r="T81" s="56">
        <f t="shared" si="11"/>
        <v>-9.1274627149947399E-2</v>
      </c>
      <c r="U81" s="56">
        <f t="shared" si="11"/>
        <v>-9.3797069140124423E-2</v>
      </c>
      <c r="V81" s="56">
        <f t="shared" si="11"/>
        <v>-9.6190298690799411E-2</v>
      </c>
      <c r="W81" s="56">
        <f t="shared" si="11"/>
        <v>-9.846017026747117E-2</v>
      </c>
      <c r="X81" s="56">
        <f t="shared" si="11"/>
        <v>-0.10061229014241391</v>
      </c>
      <c r="Y81" s="56">
        <f t="shared" si="11"/>
        <v>-0.1026520264858149</v>
      </c>
      <c r="Z81" s="56">
        <f t="shared" si="11"/>
        <v>-0.10458451905824113</v>
      </c>
      <c r="AA81" s="56">
        <f t="shared" si="11"/>
        <v>-0.10641468851985876</v>
      </c>
      <c r="AB81" s="56">
        <f t="shared" si="11"/>
        <v>-0.10814724537124128</v>
      </c>
      <c r="AC81" s="56">
        <f t="shared" si="11"/>
        <v>-0.10978669854003792</v>
      </c>
      <c r="AD81" s="56">
        <f t="shared" si="11"/>
        <v>-0.11133736362722925</v>
      </c>
      <c r="AE81" s="56">
        <f t="shared" si="11"/>
        <v>-0.11280337082617384</v>
      </c>
      <c r="AF81" s="56">
        <f t="shared" si="11"/>
        <v>-0.11418867252714605</v>
      </c>
      <c r="AG81" s="56">
        <f t="shared" si="11"/>
        <v>-0.11549705061958032</v>
      </c>
      <c r="AH81" s="56">
        <f t="shared" si="11"/>
        <v>-0.11673212350377059</v>
      </c>
      <c r="AI81" s="56">
        <f t="shared" si="11"/>
        <v>-0.11808609113370795</v>
      </c>
      <c r="AJ81" s="56">
        <f t="shared" si="11"/>
        <v>-0.11936894735110093</v>
      </c>
      <c r="AK81" s="56">
        <f t="shared" si="11"/>
        <v>-0.12058368594841659</v>
      </c>
      <c r="AL81" s="56">
        <f t="shared" si="11"/>
        <v>-0.1217331866488382</v>
      </c>
      <c r="AM81" s="56">
        <f t="shared" si="11"/>
        <v>-0.12282021921133499</v>
      </c>
      <c r="AN81" s="56">
        <f t="shared" si="11"/>
        <v>-0.12384744739337078</v>
      </c>
      <c r="AO81" s="56">
        <f t="shared" si="11"/>
        <v>-0.12481743277606186</v>
      </c>
      <c r="AP81" s="56">
        <f t="shared" si="11"/>
        <v>-0.12573263845643495</v>
      </c>
      <c r="AQ81" s="56">
        <f t="shared" si="11"/>
        <v>-0.12659543261128225</v>
      </c>
      <c r="AR81" s="56">
        <f t="shared" si="11"/>
        <v>-0.12740809193696076</v>
      </c>
      <c r="AS81" s="56">
        <f t="shared" si="11"/>
        <v>-0.12817280496933933</v>
      </c>
      <c r="AT81" s="56">
        <f t="shared" si="11"/>
        <v>-0.12889167528795689</v>
      </c>
      <c r="AU81" s="56">
        <f t="shared" si="11"/>
        <v>-0.12956672460832036</v>
      </c>
      <c r="AV81" s="56">
        <f t="shared" si="11"/>
        <v>-0.1301998957661403</v>
      </c>
      <c r="AW81" s="56">
        <f t="shared" si="11"/>
        <v>-0.13079305559717583</v>
      </c>
      <c r="AX81" s="56">
        <f t="shared" si="11"/>
        <v>-0.1313479977162382</v>
      </c>
      <c r="AY81" s="56">
        <f t="shared" si="11"/>
        <v>-0.1318664451987841</v>
      </c>
      <c r="AZ81" s="56">
        <f t="shared" si="11"/>
        <v>-0.1318664451987841</v>
      </c>
      <c r="BA81" s="56">
        <f t="shared" si="11"/>
        <v>-0.1318664451987841</v>
      </c>
      <c r="BB81" s="56">
        <f t="shared" si="11"/>
        <v>-0.1318664451987841</v>
      </c>
      <c r="BC81" s="56">
        <f t="shared" si="11"/>
        <v>-0.1318664451987841</v>
      </c>
      <c r="BD81" s="56">
        <f t="shared" si="11"/>
        <v>-0.1318664451987841</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9"/>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9"/>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C7" sqref="C4:C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-8.3731704813075458E-2</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-8.5852297224586913E-2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-8.4047658130754224E-2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-7.6013390294742772E-2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1" t="s">
        <v>11</v>
      </c>
      <c r="B13" s="61" t="s">
        <v>158</v>
      </c>
      <c r="C13" s="60"/>
      <c r="D13" s="61" t="s">
        <v>39</v>
      </c>
      <c r="E13" s="62">
        <f>-('Workings template'!B10*'Workings template'!B19)/1000000</f>
        <v>0</v>
      </c>
      <c r="F13" s="62">
        <f>-('Workings template'!C10*'Workings template'!C19)/1000000</f>
        <v>-6.8949466495843367E-3</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2"/>
      <c r="B14" s="61" t="s">
        <v>156</v>
      </c>
      <c r="C14" s="60"/>
      <c r="D14" s="61" t="s">
        <v>39</v>
      </c>
      <c r="E14" s="62">
        <f>-('Workings template'!B10*'Workings template'!B20)/1000000</f>
        <v>0</v>
      </c>
      <c r="F14" s="62">
        <f>-('Workings template'!C10*'Workings template'!C20)/1000000</f>
        <v>-2.721689466941186E-3</v>
      </c>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92"/>
      <c r="B15" s="61" t="s">
        <v>313</v>
      </c>
      <c r="C15" s="60"/>
      <c r="D15" s="61" t="s">
        <v>39</v>
      </c>
      <c r="E15" s="62">
        <f>-('Workings template'!B10*'Workings template'!B21)/1000000</f>
        <v>0</v>
      </c>
      <c r="F15" s="62">
        <f>-('Workings template'!C10*'Workings template'!C21)/1000000</f>
        <v>-0.21537635981727918</v>
      </c>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9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3"/>
      <c r="B18" s="122" t="s">
        <v>194</v>
      </c>
      <c r="C18" s="127"/>
      <c r="D18" s="123" t="s">
        <v>39</v>
      </c>
      <c r="E18" s="59">
        <f>SUM(E13:E17)</f>
        <v>0</v>
      </c>
      <c r="F18" s="59">
        <f t="shared" ref="F18:AW18" si="0">SUM(F13:F17)</f>
        <v>-0.2249929959338047</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4"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5"/>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-0.2249929959338047</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-0.15749509715366328</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-6.7497898780141424E-2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-3.4998910478591838E-3</v>
      </c>
      <c r="H31" s="35">
        <f>$F$28/'Fixed data'!$C$7</f>
        <v>-3.4998910478591838E-3</v>
      </c>
      <c r="I31" s="35">
        <f>$F$28/'Fixed data'!$C$7</f>
        <v>-3.4998910478591838E-3</v>
      </c>
      <c r="J31" s="35">
        <f>$F$28/'Fixed data'!$C$7</f>
        <v>-3.4998910478591838E-3</v>
      </c>
      <c r="K31" s="35">
        <f>$F$28/'Fixed data'!$C$7</f>
        <v>-3.4998910478591838E-3</v>
      </c>
      <c r="L31" s="35">
        <f>$F$28/'Fixed data'!$C$7</f>
        <v>-3.4998910478591838E-3</v>
      </c>
      <c r="M31" s="35">
        <f>$F$28/'Fixed data'!$C$7</f>
        <v>-3.4998910478591838E-3</v>
      </c>
      <c r="N31" s="35">
        <f>$F$28/'Fixed data'!$C$7</f>
        <v>-3.4998910478591838E-3</v>
      </c>
      <c r="O31" s="35">
        <f>$F$28/'Fixed data'!$C$7</f>
        <v>-3.4998910478591838E-3</v>
      </c>
      <c r="P31" s="35">
        <f>$F$28/'Fixed data'!$C$7</f>
        <v>-3.4998910478591838E-3</v>
      </c>
      <c r="Q31" s="35">
        <f>$F$28/'Fixed data'!$C$7</f>
        <v>-3.4998910478591838E-3</v>
      </c>
      <c r="R31" s="35">
        <f>$F$28/'Fixed data'!$C$7</f>
        <v>-3.4998910478591838E-3</v>
      </c>
      <c r="S31" s="35">
        <f>$F$28/'Fixed data'!$C$7</f>
        <v>-3.4998910478591838E-3</v>
      </c>
      <c r="T31" s="35">
        <f>$F$28/'Fixed data'!$C$7</f>
        <v>-3.4998910478591838E-3</v>
      </c>
      <c r="U31" s="35">
        <f>$F$28/'Fixed data'!$C$7</f>
        <v>-3.4998910478591838E-3</v>
      </c>
      <c r="V31" s="35">
        <f>$F$28/'Fixed data'!$C$7</f>
        <v>-3.4998910478591838E-3</v>
      </c>
      <c r="W31" s="35">
        <f>$F$28/'Fixed data'!$C$7</f>
        <v>-3.4998910478591838E-3</v>
      </c>
      <c r="X31" s="35">
        <f>$F$28/'Fixed data'!$C$7</f>
        <v>-3.4998910478591838E-3</v>
      </c>
      <c r="Y31" s="35">
        <f>$F$28/'Fixed data'!$C$7</f>
        <v>-3.4998910478591838E-3</v>
      </c>
      <c r="Z31" s="35">
        <f>$F$28/'Fixed data'!$C$7</f>
        <v>-3.4998910478591838E-3</v>
      </c>
      <c r="AA31" s="35">
        <f>$F$28/'Fixed data'!$C$7</f>
        <v>-3.4998910478591838E-3</v>
      </c>
      <c r="AB31" s="35">
        <f>$F$28/'Fixed data'!$C$7</f>
        <v>-3.4998910478591838E-3</v>
      </c>
      <c r="AC31" s="35">
        <f>$F$28/'Fixed data'!$C$7</f>
        <v>-3.4998910478591838E-3</v>
      </c>
      <c r="AD31" s="35">
        <f>$F$28/'Fixed data'!$C$7</f>
        <v>-3.4998910478591838E-3</v>
      </c>
      <c r="AE31" s="35">
        <f>$F$28/'Fixed data'!$C$7</f>
        <v>-3.4998910478591838E-3</v>
      </c>
      <c r="AF31" s="35">
        <f>$F$28/'Fixed data'!$C$7</f>
        <v>-3.4998910478591838E-3</v>
      </c>
      <c r="AG31" s="35">
        <f>$F$28/'Fixed data'!$C$7</f>
        <v>-3.4998910478591838E-3</v>
      </c>
      <c r="AH31" s="35">
        <f>$F$28/'Fixed data'!$C$7</f>
        <v>-3.4998910478591838E-3</v>
      </c>
      <c r="AI31" s="35">
        <f>$F$28/'Fixed data'!$C$7</f>
        <v>-3.4998910478591838E-3</v>
      </c>
      <c r="AJ31" s="35">
        <f>$F$28/'Fixed data'!$C$7</f>
        <v>-3.4998910478591838E-3</v>
      </c>
      <c r="AK31" s="35">
        <f>$F$28/'Fixed data'!$C$7</f>
        <v>-3.4998910478591838E-3</v>
      </c>
      <c r="AL31" s="35">
        <f>$F$28/'Fixed data'!$C$7</f>
        <v>-3.4998910478591838E-3</v>
      </c>
      <c r="AM31" s="35">
        <f>$F$28/'Fixed data'!$C$7</f>
        <v>-3.4998910478591838E-3</v>
      </c>
      <c r="AN31" s="35">
        <f>$F$28/'Fixed data'!$C$7</f>
        <v>-3.4998910478591838E-3</v>
      </c>
      <c r="AO31" s="35">
        <f>$F$28/'Fixed data'!$C$7</f>
        <v>-3.4998910478591838E-3</v>
      </c>
      <c r="AP31" s="35">
        <f>$F$28/'Fixed data'!$C$7</f>
        <v>-3.4998910478591838E-3</v>
      </c>
      <c r="AQ31" s="35">
        <f>$F$28/'Fixed data'!$C$7</f>
        <v>-3.4998910478591838E-3</v>
      </c>
      <c r="AR31" s="35">
        <f>$F$28/'Fixed data'!$C$7</f>
        <v>-3.4998910478591838E-3</v>
      </c>
      <c r="AS31" s="35">
        <f>$F$28/'Fixed data'!$C$7</f>
        <v>-3.4998910478591838E-3</v>
      </c>
      <c r="AT31" s="35">
        <f>$F$28/'Fixed data'!$C$7</f>
        <v>-3.4998910478591838E-3</v>
      </c>
      <c r="AU31" s="35">
        <f>$F$28/'Fixed data'!$C$7</f>
        <v>-3.4998910478591838E-3</v>
      </c>
      <c r="AV31" s="35">
        <f>$F$28/'Fixed data'!$C$7</f>
        <v>-3.4998910478591838E-3</v>
      </c>
      <c r="AW31" s="35">
        <f>$F$28/'Fixed data'!$C$7</f>
        <v>-3.4998910478591838E-3</v>
      </c>
      <c r="AX31" s="35">
        <f>$F$28/'Fixed data'!$C$7</f>
        <v>-3.4998910478591838E-3</v>
      </c>
      <c r="AY31" s="35">
        <f>$F$28/'Fixed data'!$C$7</f>
        <v>-3.4998910478591838E-3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-3.4998910478591838E-3</v>
      </c>
      <c r="H60" s="35">
        <f t="shared" si="5"/>
        <v>-3.4998910478591838E-3</v>
      </c>
      <c r="I60" s="35">
        <f t="shared" si="5"/>
        <v>-3.4998910478591838E-3</v>
      </c>
      <c r="J60" s="35">
        <f t="shared" si="5"/>
        <v>-3.4998910478591838E-3</v>
      </c>
      <c r="K60" s="35">
        <f t="shared" si="5"/>
        <v>-3.4998910478591838E-3</v>
      </c>
      <c r="L60" s="35">
        <f t="shared" si="5"/>
        <v>-3.4998910478591838E-3</v>
      </c>
      <c r="M60" s="35">
        <f t="shared" si="5"/>
        <v>-3.4998910478591838E-3</v>
      </c>
      <c r="N60" s="35">
        <f t="shared" si="5"/>
        <v>-3.4998910478591838E-3</v>
      </c>
      <c r="O60" s="35">
        <f t="shared" si="5"/>
        <v>-3.4998910478591838E-3</v>
      </c>
      <c r="P60" s="35">
        <f t="shared" si="5"/>
        <v>-3.4998910478591838E-3</v>
      </c>
      <c r="Q60" s="35">
        <f t="shared" si="5"/>
        <v>-3.4998910478591838E-3</v>
      </c>
      <c r="R60" s="35">
        <f t="shared" si="5"/>
        <v>-3.4998910478591838E-3</v>
      </c>
      <c r="S60" s="35">
        <f t="shared" si="5"/>
        <v>-3.4998910478591838E-3</v>
      </c>
      <c r="T60" s="35">
        <f t="shared" si="5"/>
        <v>-3.4998910478591838E-3</v>
      </c>
      <c r="U60" s="35">
        <f t="shared" si="5"/>
        <v>-3.4998910478591838E-3</v>
      </c>
      <c r="V60" s="35">
        <f t="shared" si="5"/>
        <v>-3.4998910478591838E-3</v>
      </c>
      <c r="W60" s="35">
        <f t="shared" si="5"/>
        <v>-3.4998910478591838E-3</v>
      </c>
      <c r="X60" s="35">
        <f t="shared" si="5"/>
        <v>-3.4998910478591838E-3</v>
      </c>
      <c r="Y60" s="35">
        <f t="shared" si="5"/>
        <v>-3.4998910478591838E-3</v>
      </c>
      <c r="Z60" s="35">
        <f t="shared" si="5"/>
        <v>-3.4998910478591838E-3</v>
      </c>
      <c r="AA60" s="35">
        <f t="shared" si="5"/>
        <v>-3.4998910478591838E-3</v>
      </c>
      <c r="AB60" s="35">
        <f t="shared" si="5"/>
        <v>-3.4998910478591838E-3</v>
      </c>
      <c r="AC60" s="35">
        <f t="shared" si="5"/>
        <v>-3.4998910478591838E-3</v>
      </c>
      <c r="AD60" s="35">
        <f t="shared" si="5"/>
        <v>-3.4998910478591838E-3</v>
      </c>
      <c r="AE60" s="35">
        <f t="shared" si="5"/>
        <v>-3.4998910478591838E-3</v>
      </c>
      <c r="AF60" s="35">
        <f t="shared" si="5"/>
        <v>-3.4998910478591838E-3</v>
      </c>
      <c r="AG60" s="35">
        <f t="shared" si="5"/>
        <v>-3.4998910478591838E-3</v>
      </c>
      <c r="AH60" s="35">
        <f t="shared" si="5"/>
        <v>-3.4998910478591838E-3</v>
      </c>
      <c r="AI60" s="35">
        <f t="shared" si="5"/>
        <v>-3.4998910478591838E-3</v>
      </c>
      <c r="AJ60" s="35">
        <f t="shared" si="5"/>
        <v>-3.4998910478591838E-3</v>
      </c>
      <c r="AK60" s="35">
        <f t="shared" si="5"/>
        <v>-3.4998910478591838E-3</v>
      </c>
      <c r="AL60" s="35">
        <f t="shared" si="5"/>
        <v>-3.4998910478591838E-3</v>
      </c>
      <c r="AM60" s="35">
        <f t="shared" si="5"/>
        <v>-3.4998910478591838E-3</v>
      </c>
      <c r="AN60" s="35">
        <f t="shared" si="5"/>
        <v>-3.4998910478591838E-3</v>
      </c>
      <c r="AO60" s="35">
        <f t="shared" si="5"/>
        <v>-3.4998910478591838E-3</v>
      </c>
      <c r="AP60" s="35">
        <f t="shared" si="5"/>
        <v>-3.4998910478591838E-3</v>
      </c>
      <c r="AQ60" s="35">
        <f t="shared" si="5"/>
        <v>-3.4998910478591838E-3</v>
      </c>
      <c r="AR60" s="35">
        <f t="shared" si="5"/>
        <v>-3.4998910478591838E-3</v>
      </c>
      <c r="AS60" s="35">
        <f t="shared" si="5"/>
        <v>-3.4998910478591838E-3</v>
      </c>
      <c r="AT60" s="35">
        <f t="shared" si="5"/>
        <v>-3.4998910478591838E-3</v>
      </c>
      <c r="AU60" s="35">
        <f t="shared" si="5"/>
        <v>-3.4998910478591838E-3</v>
      </c>
      <c r="AV60" s="35">
        <f t="shared" si="5"/>
        <v>-3.4998910478591838E-3</v>
      </c>
      <c r="AW60" s="35">
        <f t="shared" si="5"/>
        <v>-3.4998910478591838E-3</v>
      </c>
      <c r="AX60" s="35">
        <f t="shared" si="5"/>
        <v>-3.4998910478591838E-3</v>
      </c>
      <c r="AY60" s="35">
        <f t="shared" si="5"/>
        <v>-3.4998910478591838E-3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-0.15749509715366328</v>
      </c>
      <c r="H61" s="35">
        <f t="shared" si="6"/>
        <v>-0.15399520610580408</v>
      </c>
      <c r="I61" s="35">
        <f t="shared" si="6"/>
        <v>-0.15049531505794489</v>
      </c>
      <c r="J61" s="35">
        <f t="shared" si="6"/>
        <v>-0.1469954240100857</v>
      </c>
      <c r="K61" s="35">
        <f t="shared" si="6"/>
        <v>-0.1434955329622265</v>
      </c>
      <c r="L61" s="35">
        <f t="shared" si="6"/>
        <v>-0.13999564191436731</v>
      </c>
      <c r="M61" s="35">
        <f t="shared" si="6"/>
        <v>-0.13649575086650811</v>
      </c>
      <c r="N61" s="35">
        <f t="shared" si="6"/>
        <v>-0.13299585981864892</v>
      </c>
      <c r="O61" s="35">
        <f t="shared" si="6"/>
        <v>-0.12949596877078973</v>
      </c>
      <c r="P61" s="35">
        <f t="shared" si="6"/>
        <v>-0.12599607772293053</v>
      </c>
      <c r="Q61" s="35">
        <f t="shared" si="6"/>
        <v>-0.12249618667507135</v>
      </c>
      <c r="R61" s="35">
        <f t="shared" si="6"/>
        <v>-0.11899629562721217</v>
      </c>
      <c r="S61" s="35">
        <f t="shared" si="6"/>
        <v>-0.11549640457935299</v>
      </c>
      <c r="T61" s="35">
        <f t="shared" si="6"/>
        <v>-0.11199651353149381</v>
      </c>
      <c r="U61" s="35">
        <f t="shared" si="6"/>
        <v>-0.10849662248363463</v>
      </c>
      <c r="V61" s="35">
        <f t="shared" si="6"/>
        <v>-0.10499673143577545</v>
      </c>
      <c r="W61" s="35">
        <f t="shared" si="6"/>
        <v>-0.10149684038791627</v>
      </c>
      <c r="X61" s="35">
        <f t="shared" si="6"/>
        <v>-9.7996949340057093E-2</v>
      </c>
      <c r="Y61" s="35">
        <f t="shared" si="6"/>
        <v>-9.4497058292197914E-2</v>
      </c>
      <c r="Z61" s="35">
        <f t="shared" si="6"/>
        <v>-9.0997167244338734E-2</v>
      </c>
      <c r="AA61" s="35">
        <f t="shared" si="6"/>
        <v>-8.7497276196479554E-2</v>
      </c>
      <c r="AB61" s="35">
        <f t="shared" si="6"/>
        <v>-8.3997385148620374E-2</v>
      </c>
      <c r="AC61" s="35">
        <f t="shared" si="6"/>
        <v>-8.0497494100761194E-2</v>
      </c>
      <c r="AD61" s="35">
        <f t="shared" si="6"/>
        <v>-7.6997603052902014E-2</v>
      </c>
      <c r="AE61" s="35">
        <f t="shared" si="6"/>
        <v>-7.3497712005042834E-2</v>
      </c>
      <c r="AF61" s="35">
        <f t="shared" si="6"/>
        <v>-6.9997820957183654E-2</v>
      </c>
      <c r="AG61" s="35">
        <f t="shared" si="6"/>
        <v>-6.6497929909324474E-2</v>
      </c>
      <c r="AH61" s="35">
        <f t="shared" si="6"/>
        <v>-6.2998038861465294E-2</v>
      </c>
      <c r="AI61" s="35">
        <f t="shared" si="6"/>
        <v>-5.9498147813606107E-2</v>
      </c>
      <c r="AJ61" s="35">
        <f t="shared" si="6"/>
        <v>-5.599825676574692E-2</v>
      </c>
      <c r="AK61" s="35">
        <f t="shared" si="6"/>
        <v>-5.2498365717887734E-2</v>
      </c>
      <c r="AL61" s="35">
        <f t="shared" si="6"/>
        <v>-4.8998474670028547E-2</v>
      </c>
      <c r="AM61" s="35">
        <f t="shared" si="6"/>
        <v>-4.549858362216936E-2</v>
      </c>
      <c r="AN61" s="35">
        <f t="shared" si="6"/>
        <v>-4.1998692574310173E-2</v>
      </c>
      <c r="AO61" s="35">
        <f t="shared" si="6"/>
        <v>-3.8498801526450986E-2</v>
      </c>
      <c r="AP61" s="35">
        <f t="shared" si="6"/>
        <v>-3.4998910478591799E-2</v>
      </c>
      <c r="AQ61" s="35">
        <f t="shared" si="6"/>
        <v>-3.1499019430732612E-2</v>
      </c>
      <c r="AR61" s="35">
        <f t="shared" si="6"/>
        <v>-2.7999128382873429E-2</v>
      </c>
      <c r="AS61" s="35">
        <f t="shared" si="6"/>
        <v>-2.4499237335014246E-2</v>
      </c>
      <c r="AT61" s="35">
        <f t="shared" si="6"/>
        <v>-2.0999346287155062E-2</v>
      </c>
      <c r="AU61" s="35">
        <f t="shared" si="6"/>
        <v>-1.7499455239295879E-2</v>
      </c>
      <c r="AV61" s="35">
        <f t="shared" si="6"/>
        <v>-1.3999564191436695E-2</v>
      </c>
      <c r="AW61" s="35">
        <f t="shared" si="6"/>
        <v>-1.0499673143577512E-2</v>
      </c>
      <c r="AX61" s="35">
        <f t="shared" si="6"/>
        <v>-6.9997820957183286E-3</v>
      </c>
      <c r="AY61" s="35">
        <f t="shared" si="6"/>
        <v>-3.4998910478591448E-3</v>
      </c>
      <c r="AZ61" s="35">
        <f t="shared" si="6"/>
        <v>3.903127820947816E-17</v>
      </c>
      <c r="BA61" s="35">
        <f t="shared" si="6"/>
        <v>3.903127820947816E-17</v>
      </c>
      <c r="BB61" s="35">
        <f t="shared" si="6"/>
        <v>3.903127820947816E-17</v>
      </c>
      <c r="BC61" s="35">
        <f t="shared" si="6"/>
        <v>3.903127820947816E-17</v>
      </c>
      <c r="BD61" s="35">
        <f t="shared" si="6"/>
        <v>3.903127820947816E-17</v>
      </c>
    </row>
    <row r="62" spans="1:56" ht="16.5" hidden="1" customHeight="1" outlineLevel="1" x14ac:dyDescent="0.3">
      <c r="A62" s="113"/>
      <c r="B62" s="9" t="s">
        <v>33</v>
      </c>
      <c r="C62" s="9" t="s">
        <v>67</v>
      </c>
      <c r="D62" s="9" t="s">
        <v>39</v>
      </c>
      <c r="E62" s="35">
        <f t="shared" ref="E62:BD62" si="7">E28-E60+E61</f>
        <v>0</v>
      </c>
      <c r="F62" s="35">
        <f t="shared" si="7"/>
        <v>-0.15749509715366328</v>
      </c>
      <c r="G62" s="35">
        <f t="shared" si="7"/>
        <v>-0.15399520610580408</v>
      </c>
      <c r="H62" s="35">
        <f t="shared" si="7"/>
        <v>-0.15049531505794489</v>
      </c>
      <c r="I62" s="35">
        <f t="shared" si="7"/>
        <v>-0.1469954240100857</v>
      </c>
      <c r="J62" s="35">
        <f t="shared" si="7"/>
        <v>-0.1434955329622265</v>
      </c>
      <c r="K62" s="35">
        <f t="shared" si="7"/>
        <v>-0.13999564191436731</v>
      </c>
      <c r="L62" s="35">
        <f t="shared" si="7"/>
        <v>-0.13649575086650811</v>
      </c>
      <c r="M62" s="35">
        <f t="shared" si="7"/>
        <v>-0.13299585981864892</v>
      </c>
      <c r="N62" s="35">
        <f t="shared" si="7"/>
        <v>-0.12949596877078973</v>
      </c>
      <c r="O62" s="35">
        <f t="shared" si="7"/>
        <v>-0.12599607772293053</v>
      </c>
      <c r="P62" s="35">
        <f t="shared" si="7"/>
        <v>-0.12249618667507135</v>
      </c>
      <c r="Q62" s="35">
        <f t="shared" si="7"/>
        <v>-0.11899629562721217</v>
      </c>
      <c r="R62" s="35">
        <f t="shared" si="7"/>
        <v>-0.11549640457935299</v>
      </c>
      <c r="S62" s="35">
        <f t="shared" si="7"/>
        <v>-0.11199651353149381</v>
      </c>
      <c r="T62" s="35">
        <f t="shared" si="7"/>
        <v>-0.10849662248363463</v>
      </c>
      <c r="U62" s="35">
        <f t="shared" si="7"/>
        <v>-0.10499673143577545</v>
      </c>
      <c r="V62" s="35">
        <f t="shared" si="7"/>
        <v>-0.10149684038791627</v>
      </c>
      <c r="W62" s="35">
        <f t="shared" si="7"/>
        <v>-9.7996949340057093E-2</v>
      </c>
      <c r="X62" s="35">
        <f t="shared" si="7"/>
        <v>-9.4497058292197914E-2</v>
      </c>
      <c r="Y62" s="35">
        <f t="shared" si="7"/>
        <v>-9.0997167244338734E-2</v>
      </c>
      <c r="Z62" s="35">
        <f t="shared" si="7"/>
        <v>-8.7497276196479554E-2</v>
      </c>
      <c r="AA62" s="35">
        <f t="shared" si="7"/>
        <v>-8.3997385148620374E-2</v>
      </c>
      <c r="AB62" s="35">
        <f t="shared" si="7"/>
        <v>-8.0497494100761194E-2</v>
      </c>
      <c r="AC62" s="35">
        <f t="shared" si="7"/>
        <v>-7.6997603052902014E-2</v>
      </c>
      <c r="AD62" s="35">
        <f t="shared" si="7"/>
        <v>-7.3497712005042834E-2</v>
      </c>
      <c r="AE62" s="35">
        <f t="shared" si="7"/>
        <v>-6.9997820957183654E-2</v>
      </c>
      <c r="AF62" s="35">
        <f t="shared" si="7"/>
        <v>-6.6497929909324474E-2</v>
      </c>
      <c r="AG62" s="35">
        <f t="shared" si="7"/>
        <v>-6.2998038861465294E-2</v>
      </c>
      <c r="AH62" s="35">
        <f t="shared" si="7"/>
        <v>-5.9498147813606107E-2</v>
      </c>
      <c r="AI62" s="35">
        <f t="shared" si="7"/>
        <v>-5.599825676574692E-2</v>
      </c>
      <c r="AJ62" s="35">
        <f t="shared" si="7"/>
        <v>-5.2498365717887734E-2</v>
      </c>
      <c r="AK62" s="35">
        <f t="shared" si="7"/>
        <v>-4.8998474670028547E-2</v>
      </c>
      <c r="AL62" s="35">
        <f t="shared" si="7"/>
        <v>-4.549858362216936E-2</v>
      </c>
      <c r="AM62" s="35">
        <f t="shared" si="7"/>
        <v>-4.1998692574310173E-2</v>
      </c>
      <c r="AN62" s="35">
        <f t="shared" si="7"/>
        <v>-3.8498801526450986E-2</v>
      </c>
      <c r="AO62" s="35">
        <f t="shared" si="7"/>
        <v>-3.4998910478591799E-2</v>
      </c>
      <c r="AP62" s="35">
        <f t="shared" si="7"/>
        <v>-3.1499019430732612E-2</v>
      </c>
      <c r="AQ62" s="35">
        <f t="shared" si="7"/>
        <v>-2.7999128382873429E-2</v>
      </c>
      <c r="AR62" s="35">
        <f t="shared" si="7"/>
        <v>-2.4499237335014246E-2</v>
      </c>
      <c r="AS62" s="35">
        <f t="shared" si="7"/>
        <v>-2.0999346287155062E-2</v>
      </c>
      <c r="AT62" s="35">
        <f t="shared" si="7"/>
        <v>-1.7499455239295879E-2</v>
      </c>
      <c r="AU62" s="35">
        <f t="shared" si="7"/>
        <v>-1.3999564191436695E-2</v>
      </c>
      <c r="AV62" s="35">
        <f t="shared" si="7"/>
        <v>-1.0499673143577512E-2</v>
      </c>
      <c r="AW62" s="35">
        <f t="shared" si="7"/>
        <v>-6.9997820957183286E-3</v>
      </c>
      <c r="AX62" s="35">
        <f t="shared" si="7"/>
        <v>-3.4998910478591448E-3</v>
      </c>
      <c r="AY62" s="35">
        <f t="shared" si="7"/>
        <v>3.903127820947816E-17</v>
      </c>
      <c r="AZ62" s="35">
        <f t="shared" si="7"/>
        <v>3.903127820947816E-17</v>
      </c>
      <c r="BA62" s="35">
        <f t="shared" si="7"/>
        <v>3.903127820947816E-17</v>
      </c>
      <c r="BB62" s="35">
        <f t="shared" si="7"/>
        <v>3.903127820947816E-17</v>
      </c>
      <c r="BC62" s="35">
        <f t="shared" si="7"/>
        <v>3.903127820947816E-17</v>
      </c>
      <c r="BD62" s="35">
        <f t="shared" si="7"/>
        <v>3.903127820947816E-17</v>
      </c>
    </row>
    <row r="63" spans="1:56" ht="16.5" collapsed="1" x14ac:dyDescent="0.3">
      <c r="A63" s="113"/>
      <c r="B63" s="9" t="s">
        <v>8</v>
      </c>
      <c r="C63" s="11" t="s">
        <v>66</v>
      </c>
      <c r="D63" s="9" t="s">
        <v>39</v>
      </c>
      <c r="E63" s="35">
        <f>AVERAGE(E61:E62)*'Fixed data'!$C$3</f>
        <v>0</v>
      </c>
      <c r="F63" s="35">
        <f>AVERAGE(F61:F62)*'Fixed data'!$C$3</f>
        <v>-3.1499019430732654E-3</v>
      </c>
      <c r="G63" s="35">
        <f>AVERAGE(G61:G62)*'Fixed data'!$C$3</f>
        <v>-6.229806065189347E-3</v>
      </c>
      <c r="H63" s="35">
        <f>AVERAGE(H61:H62)*'Fixed data'!$C$3</f>
        <v>-6.0898104232749795E-3</v>
      </c>
      <c r="I63" s="35">
        <f>AVERAGE(I61:I62)*'Fixed data'!$C$3</f>
        <v>-5.9498147813606119E-3</v>
      </c>
      <c r="J63" s="35">
        <f>AVERAGE(J61:J62)*'Fixed data'!$C$3</f>
        <v>-5.8098191394462444E-3</v>
      </c>
      <c r="K63" s="35">
        <f>AVERAGE(K61:K62)*'Fixed data'!$C$3</f>
        <v>-5.669823497531876E-3</v>
      </c>
      <c r="L63" s="35">
        <f>AVERAGE(L61:L62)*'Fixed data'!$C$3</f>
        <v>-5.5298278556175084E-3</v>
      </c>
      <c r="M63" s="35">
        <f>AVERAGE(M61:M62)*'Fixed data'!$C$3</f>
        <v>-5.3898322137031409E-3</v>
      </c>
      <c r="N63" s="35">
        <f>AVERAGE(N61:N62)*'Fixed data'!$C$3</f>
        <v>-5.2498365717887734E-3</v>
      </c>
      <c r="O63" s="35">
        <f>AVERAGE(O61:O62)*'Fixed data'!$C$3</f>
        <v>-5.1098409298744049E-3</v>
      </c>
      <c r="P63" s="35">
        <f>AVERAGE(P61:P62)*'Fixed data'!$C$3</f>
        <v>-4.9698452879600374E-3</v>
      </c>
      <c r="Q63" s="35">
        <f>AVERAGE(Q61:Q62)*'Fixed data'!$C$3</f>
        <v>-4.8298496460456707E-3</v>
      </c>
      <c r="R63" s="35">
        <f>AVERAGE(R61:R62)*'Fixed data'!$C$3</f>
        <v>-4.6898540041313032E-3</v>
      </c>
      <c r="S63" s="35">
        <f>AVERAGE(S61:S62)*'Fixed data'!$C$3</f>
        <v>-4.5498583622169365E-3</v>
      </c>
      <c r="T63" s="35">
        <f>AVERAGE(T61:T62)*'Fixed data'!$C$3</f>
        <v>-4.409862720302569E-3</v>
      </c>
      <c r="U63" s="35">
        <f>AVERAGE(U61:U62)*'Fixed data'!$C$3</f>
        <v>-4.2698670783882023E-3</v>
      </c>
      <c r="V63" s="35">
        <f>AVERAGE(V61:V62)*'Fixed data'!$C$3</f>
        <v>-4.1298714364738347E-3</v>
      </c>
      <c r="W63" s="35">
        <f>AVERAGE(W61:W62)*'Fixed data'!$C$3</f>
        <v>-3.9898757945594681E-3</v>
      </c>
      <c r="X63" s="35">
        <f>AVERAGE(X61:X62)*'Fixed data'!$C$3</f>
        <v>-3.8498801526451001E-3</v>
      </c>
      <c r="Y63" s="35">
        <f>AVERAGE(Y61:Y62)*'Fixed data'!$C$3</f>
        <v>-3.7098845107307334E-3</v>
      </c>
      <c r="Z63" s="35">
        <f>AVERAGE(Z61:Z62)*'Fixed data'!$C$3</f>
        <v>-3.5698888688163654E-3</v>
      </c>
      <c r="AA63" s="35">
        <f>AVERAGE(AA61:AA62)*'Fixed data'!$C$3</f>
        <v>-3.4298932269019988E-3</v>
      </c>
      <c r="AB63" s="35">
        <f>AVERAGE(AB61:AB62)*'Fixed data'!$C$3</f>
        <v>-3.2898975849876312E-3</v>
      </c>
      <c r="AC63" s="35">
        <f>AVERAGE(AC61:AC62)*'Fixed data'!$C$3</f>
        <v>-3.1499019430732645E-3</v>
      </c>
      <c r="AD63" s="35">
        <f>AVERAGE(AD61:AD62)*'Fixed data'!$C$3</f>
        <v>-3.0099063011588966E-3</v>
      </c>
      <c r="AE63" s="35">
        <f>AVERAGE(AE61:AE62)*'Fixed data'!$C$3</f>
        <v>-2.8699106592445299E-3</v>
      </c>
      <c r="AF63" s="35">
        <f>AVERAGE(AF61:AF62)*'Fixed data'!$C$3</f>
        <v>-2.7299150173301623E-3</v>
      </c>
      <c r="AG63" s="35">
        <f>AVERAGE(AG61:AG62)*'Fixed data'!$C$3</f>
        <v>-2.5899193754157957E-3</v>
      </c>
      <c r="AH63" s="35">
        <f>AVERAGE(AH61:AH62)*'Fixed data'!$C$3</f>
        <v>-2.4499237335014281E-3</v>
      </c>
      <c r="AI63" s="35">
        <f>AVERAGE(AI61:AI62)*'Fixed data'!$C$3</f>
        <v>-2.3099280915870606E-3</v>
      </c>
      <c r="AJ63" s="35">
        <f>AVERAGE(AJ61:AJ62)*'Fixed data'!$C$3</f>
        <v>-2.169932449672693E-3</v>
      </c>
      <c r="AK63" s="35">
        <f>AVERAGE(AK61:AK62)*'Fixed data'!$C$3</f>
        <v>-2.0299368077583259E-3</v>
      </c>
      <c r="AL63" s="35">
        <f>AVERAGE(AL61:AL62)*'Fixed data'!$C$3</f>
        <v>-1.8899411658439579E-3</v>
      </c>
      <c r="AM63" s="35">
        <f>AVERAGE(AM61:AM62)*'Fixed data'!$C$3</f>
        <v>-1.7499455239295908E-3</v>
      </c>
      <c r="AN63" s="35">
        <f>AVERAGE(AN61:AN62)*'Fixed data'!$C$3</f>
        <v>-1.6099498820152231E-3</v>
      </c>
      <c r="AO63" s="35">
        <f>AVERAGE(AO61:AO62)*'Fixed data'!$C$3</f>
        <v>-1.469954240100856E-3</v>
      </c>
      <c r="AP63" s="35">
        <f>AVERAGE(AP61:AP62)*'Fixed data'!$C$3</f>
        <v>-1.3299585981864882E-3</v>
      </c>
      <c r="AQ63" s="35">
        <f>AVERAGE(AQ61:AQ62)*'Fixed data'!$C$3</f>
        <v>-1.1899629562721209E-3</v>
      </c>
      <c r="AR63" s="35">
        <f>AVERAGE(AR61:AR62)*'Fixed data'!$C$3</f>
        <v>-1.0499673143577535E-3</v>
      </c>
      <c r="AS63" s="35">
        <f>AVERAGE(AS61:AS62)*'Fixed data'!$C$3</f>
        <v>-9.0997167244338622E-4</v>
      </c>
      <c r="AT63" s="35">
        <f>AVERAGE(AT61:AT62)*'Fixed data'!$C$3</f>
        <v>-7.6997603052901878E-4</v>
      </c>
      <c r="AU63" s="35">
        <f>AVERAGE(AU61:AU62)*'Fixed data'!$C$3</f>
        <v>-6.2998038861465156E-4</v>
      </c>
      <c r="AV63" s="35">
        <f>AVERAGE(AV61:AV62)*'Fixed data'!$C$3</f>
        <v>-4.8998474670028413E-4</v>
      </c>
      <c r="AW63" s="35">
        <f>AVERAGE(AW61:AW62)*'Fixed data'!$C$3</f>
        <v>-3.499891047859168E-4</v>
      </c>
      <c r="AX63" s="35">
        <f>AVERAGE(AX61:AX62)*'Fixed data'!$C$3</f>
        <v>-2.0999346287154947E-4</v>
      </c>
      <c r="AY63" s="35">
        <f>AVERAGE(AY61:AY62)*'Fixed data'!$C$3</f>
        <v>-6.9997820957182119E-5</v>
      </c>
      <c r="AZ63" s="35">
        <f>AVERAGE(AZ61:AZ62)*'Fixed data'!$C$3</f>
        <v>1.5612511283791264E-18</v>
      </c>
      <c r="BA63" s="35">
        <f>AVERAGE(BA61:BA62)*'Fixed data'!$C$3</f>
        <v>1.5612511283791264E-18</v>
      </c>
      <c r="BB63" s="35">
        <f>AVERAGE(BB61:BB62)*'Fixed data'!$C$3</f>
        <v>1.5612511283791264E-18</v>
      </c>
      <c r="BC63" s="35">
        <f>AVERAGE(BC61:BC62)*'Fixed data'!$C$3</f>
        <v>1.5612511283791264E-18</v>
      </c>
      <c r="BD63" s="35">
        <f>AVERAGE(BD61:BD62)*'Fixed data'!$C$3</f>
        <v>1.5612511283791264E-18</v>
      </c>
    </row>
    <row r="64" spans="1:56" ht="15.75" thickBot="1" x14ac:dyDescent="0.35">
      <c r="A64" s="112"/>
      <c r="B64" s="12" t="s">
        <v>92</v>
      </c>
      <c r="C64" s="12" t="s">
        <v>44</v>
      </c>
      <c r="D64" s="12" t="s">
        <v>39</v>
      </c>
      <c r="E64" s="53">
        <f t="shared" ref="E64:BD64" si="8">E29+E60+E63</f>
        <v>0</v>
      </c>
      <c r="F64" s="53">
        <f t="shared" si="8"/>
        <v>-7.0647800723214693E-2</v>
      </c>
      <c r="G64" s="53">
        <f t="shared" si="8"/>
        <v>-9.7296971130485313E-3</v>
      </c>
      <c r="H64" s="53">
        <f t="shared" si="8"/>
        <v>-9.5897014711341638E-3</v>
      </c>
      <c r="I64" s="53">
        <f t="shared" si="8"/>
        <v>-9.4497058292197962E-3</v>
      </c>
      <c r="J64" s="53">
        <f t="shared" si="8"/>
        <v>-9.3097101873054287E-3</v>
      </c>
      <c r="K64" s="53">
        <f t="shared" si="8"/>
        <v>-9.1697145453910594E-3</v>
      </c>
      <c r="L64" s="53">
        <f t="shared" si="8"/>
        <v>-9.0297189034766918E-3</v>
      </c>
      <c r="M64" s="53">
        <f t="shared" si="8"/>
        <v>-8.8897232615623243E-3</v>
      </c>
      <c r="N64" s="53">
        <f t="shared" si="8"/>
        <v>-8.7497276196479568E-3</v>
      </c>
      <c r="O64" s="53">
        <f t="shared" si="8"/>
        <v>-8.6097319777335892E-3</v>
      </c>
      <c r="P64" s="53">
        <f t="shared" si="8"/>
        <v>-8.4697363358192217E-3</v>
      </c>
      <c r="Q64" s="53">
        <f t="shared" si="8"/>
        <v>-8.3297406939048541E-3</v>
      </c>
      <c r="R64" s="53">
        <f t="shared" si="8"/>
        <v>-8.1897450519904866E-3</v>
      </c>
      <c r="S64" s="53">
        <f t="shared" si="8"/>
        <v>-8.0497494100761208E-3</v>
      </c>
      <c r="T64" s="53">
        <f t="shared" si="8"/>
        <v>-7.9097537681617532E-3</v>
      </c>
      <c r="U64" s="53">
        <f t="shared" si="8"/>
        <v>-7.7697581262473857E-3</v>
      </c>
      <c r="V64" s="53">
        <f t="shared" si="8"/>
        <v>-7.6297624843330181E-3</v>
      </c>
      <c r="W64" s="53">
        <f t="shared" si="8"/>
        <v>-7.4897668424186523E-3</v>
      </c>
      <c r="X64" s="53">
        <f t="shared" si="8"/>
        <v>-7.3497712005042839E-3</v>
      </c>
      <c r="Y64" s="53">
        <f t="shared" si="8"/>
        <v>-7.2097755585899172E-3</v>
      </c>
      <c r="Z64" s="53">
        <f t="shared" si="8"/>
        <v>-7.0697799166755497E-3</v>
      </c>
      <c r="AA64" s="53">
        <f t="shared" si="8"/>
        <v>-6.9297842747611822E-3</v>
      </c>
      <c r="AB64" s="53">
        <f t="shared" si="8"/>
        <v>-6.7897886328468146E-3</v>
      </c>
      <c r="AC64" s="53">
        <f t="shared" si="8"/>
        <v>-6.6497929909324488E-3</v>
      </c>
      <c r="AD64" s="53">
        <f t="shared" si="8"/>
        <v>-6.5097973490180804E-3</v>
      </c>
      <c r="AE64" s="53">
        <f t="shared" si="8"/>
        <v>-6.3698017071037137E-3</v>
      </c>
      <c r="AF64" s="53">
        <f t="shared" si="8"/>
        <v>-6.2298060651893462E-3</v>
      </c>
      <c r="AG64" s="53">
        <f t="shared" si="8"/>
        <v>-6.0898104232749795E-3</v>
      </c>
      <c r="AH64" s="53">
        <f t="shared" si="8"/>
        <v>-5.9498147813606119E-3</v>
      </c>
      <c r="AI64" s="53">
        <f t="shared" si="8"/>
        <v>-5.8098191394462444E-3</v>
      </c>
      <c r="AJ64" s="53">
        <f t="shared" si="8"/>
        <v>-5.6698234975318769E-3</v>
      </c>
      <c r="AK64" s="53">
        <f t="shared" si="8"/>
        <v>-5.5298278556175102E-3</v>
      </c>
      <c r="AL64" s="53">
        <f t="shared" si="8"/>
        <v>-5.3898322137031418E-3</v>
      </c>
      <c r="AM64" s="53">
        <f t="shared" si="8"/>
        <v>-5.2498365717887751E-3</v>
      </c>
      <c r="AN64" s="53">
        <f t="shared" si="8"/>
        <v>-5.1098409298744067E-3</v>
      </c>
      <c r="AO64" s="53">
        <f t="shared" si="8"/>
        <v>-4.96984528796004E-3</v>
      </c>
      <c r="AP64" s="53">
        <f t="shared" si="8"/>
        <v>-4.8298496460456725E-3</v>
      </c>
      <c r="AQ64" s="53">
        <f t="shared" si="8"/>
        <v>-4.6898540041313049E-3</v>
      </c>
      <c r="AR64" s="53">
        <f t="shared" si="8"/>
        <v>-4.5498583622169374E-3</v>
      </c>
      <c r="AS64" s="53">
        <f t="shared" si="8"/>
        <v>-4.4098627203025698E-3</v>
      </c>
      <c r="AT64" s="53">
        <f t="shared" si="8"/>
        <v>-4.2698670783882023E-3</v>
      </c>
      <c r="AU64" s="53">
        <f t="shared" si="8"/>
        <v>-4.1298714364738356E-3</v>
      </c>
      <c r="AV64" s="53">
        <f t="shared" si="8"/>
        <v>-3.9898757945594681E-3</v>
      </c>
      <c r="AW64" s="53">
        <f t="shared" si="8"/>
        <v>-3.8498801526451005E-3</v>
      </c>
      <c r="AX64" s="53">
        <f t="shared" si="8"/>
        <v>-3.7098845107307334E-3</v>
      </c>
      <c r="AY64" s="53">
        <f t="shared" si="8"/>
        <v>-3.5698888688163659E-3</v>
      </c>
      <c r="AZ64" s="53">
        <f t="shared" si="8"/>
        <v>1.5612511283791264E-18</v>
      </c>
      <c r="BA64" s="53">
        <f t="shared" si="8"/>
        <v>1.5612511283791264E-18</v>
      </c>
      <c r="BB64" s="53">
        <f t="shared" si="8"/>
        <v>1.5612511283791264E-18</v>
      </c>
      <c r="BC64" s="53">
        <f t="shared" si="8"/>
        <v>1.5612511283791264E-18</v>
      </c>
      <c r="BD64" s="53">
        <f t="shared" si="8"/>
        <v>1.5612511283791264E-18</v>
      </c>
    </row>
    <row r="65" spans="1:56" ht="12.75" customHeight="1" x14ac:dyDescent="0.3">
      <c r="A65" s="196" t="s">
        <v>227</v>
      </c>
      <c r="B65" s="9" t="s">
        <v>35</v>
      </c>
      <c r="D65" s="4" t="s">
        <v>39</v>
      </c>
      <c r="E65" s="35">
        <f>'Fixed data'!$G$6*E86/1000000</f>
        <v>0</v>
      </c>
      <c r="F65" s="35">
        <f>'Fixed data'!$G$6*F86/1000000</f>
        <v>6.6113782049219763E-3</v>
      </c>
      <c r="G65" s="35">
        <f>'Fixed data'!$G$6*G86/1000000</f>
        <v>6.6113782049219763E-3</v>
      </c>
      <c r="H65" s="35">
        <f>'Fixed data'!$G$6*H86/1000000</f>
        <v>6.6113782049219763E-3</v>
      </c>
      <c r="I65" s="35">
        <f>'Fixed data'!$G$6*I86/1000000</f>
        <v>6.6113782049219763E-3</v>
      </c>
      <c r="J65" s="35">
        <f>'Fixed data'!$G$6*J86/1000000</f>
        <v>6.6113782049219763E-3</v>
      </c>
      <c r="K65" s="35">
        <f>'Fixed data'!$G$6*K86/1000000</f>
        <v>6.6113782049219763E-3</v>
      </c>
      <c r="L65" s="35">
        <f>'Fixed data'!$G$6*L86/1000000</f>
        <v>6.6113782049219763E-3</v>
      </c>
      <c r="M65" s="35">
        <f>'Fixed data'!$G$6*M86/1000000</f>
        <v>6.6113782049219763E-3</v>
      </c>
      <c r="N65" s="35">
        <f>'Fixed data'!$G$6*N86/1000000</f>
        <v>6.6113782049219763E-3</v>
      </c>
      <c r="O65" s="35">
        <f>'Fixed data'!$G$6*O86/1000000</f>
        <v>6.6113782049219763E-3</v>
      </c>
      <c r="P65" s="35">
        <f>'Fixed data'!$G$6*P86/1000000</f>
        <v>6.6113782049219763E-3</v>
      </c>
      <c r="Q65" s="35">
        <f>'Fixed data'!$G$6*Q86/1000000</f>
        <v>6.6113782049219763E-3</v>
      </c>
      <c r="R65" s="35">
        <f>'Fixed data'!$G$6*R86/1000000</f>
        <v>6.6113782049219763E-3</v>
      </c>
      <c r="S65" s="35">
        <f>'Fixed data'!$G$6*S86/1000000</f>
        <v>6.6113782049219763E-3</v>
      </c>
      <c r="T65" s="35">
        <f>'Fixed data'!$G$6*T86/1000000</f>
        <v>6.6113782049219763E-3</v>
      </c>
      <c r="U65" s="35">
        <f>'Fixed data'!$G$6*U86/1000000</f>
        <v>6.6113782049219763E-3</v>
      </c>
      <c r="V65" s="35">
        <f>'Fixed data'!$G$6*V86/1000000</f>
        <v>6.6113782049219763E-3</v>
      </c>
      <c r="W65" s="35">
        <f>'Fixed data'!$G$6*W86/1000000</f>
        <v>6.6113782049219763E-3</v>
      </c>
      <c r="X65" s="35">
        <f>'Fixed data'!$G$6*X86/1000000</f>
        <v>6.6113782049219763E-3</v>
      </c>
      <c r="Y65" s="35">
        <f>'Fixed data'!$G$6*Y86/1000000</f>
        <v>6.6113782049219763E-3</v>
      </c>
      <c r="Z65" s="35">
        <f>'Fixed data'!$G$6*Z86/1000000</f>
        <v>6.6113782049219763E-3</v>
      </c>
      <c r="AA65" s="35">
        <f>'Fixed data'!$G$6*AA86/1000000</f>
        <v>6.6113782049219763E-3</v>
      </c>
      <c r="AB65" s="35">
        <f>'Fixed data'!$G$6*AB86/1000000</f>
        <v>6.6113782049219763E-3</v>
      </c>
      <c r="AC65" s="35">
        <f>'Fixed data'!$G$6*AC86/1000000</f>
        <v>6.6113782049219763E-3</v>
      </c>
      <c r="AD65" s="35">
        <f>'Fixed data'!$G$6*AD86/1000000</f>
        <v>6.6113782049219763E-3</v>
      </c>
      <c r="AE65" s="35">
        <f>'Fixed data'!$G$6*AE86/1000000</f>
        <v>6.6113782049219763E-3</v>
      </c>
      <c r="AF65" s="35">
        <f>'Fixed data'!$G$6*AF86/1000000</f>
        <v>6.6113782049219763E-3</v>
      </c>
      <c r="AG65" s="35">
        <f>'Fixed data'!$G$6*AG86/1000000</f>
        <v>6.6113782049219763E-3</v>
      </c>
      <c r="AH65" s="35">
        <f>'Fixed data'!$G$6*AH86/1000000</f>
        <v>6.6113782049219763E-3</v>
      </c>
      <c r="AI65" s="35">
        <f>'Fixed data'!$G$6*AI86/1000000</f>
        <v>6.6113782049219763E-3</v>
      </c>
      <c r="AJ65" s="35">
        <f>'Fixed data'!$G$6*AJ86/1000000</f>
        <v>6.6113782049219763E-3</v>
      </c>
      <c r="AK65" s="35">
        <f>'Fixed data'!$G$6*AK86/1000000</f>
        <v>6.6113782049219763E-3</v>
      </c>
      <c r="AL65" s="35">
        <f>'Fixed data'!$G$6*AL86/1000000</f>
        <v>6.6113782049219763E-3</v>
      </c>
      <c r="AM65" s="35">
        <f>'Fixed data'!$G$6*AM86/1000000</f>
        <v>6.6113782049219763E-3</v>
      </c>
      <c r="AN65" s="35">
        <f>'Fixed data'!$G$6*AN86/1000000</f>
        <v>6.6113782049219763E-3</v>
      </c>
      <c r="AO65" s="35">
        <f>'Fixed data'!$G$6*AO86/1000000</f>
        <v>6.6113782049219763E-3</v>
      </c>
      <c r="AP65" s="35">
        <f>'Fixed data'!$G$6*AP86/1000000</f>
        <v>6.6113782049219763E-3</v>
      </c>
      <c r="AQ65" s="35">
        <f>'Fixed data'!$G$6*AQ86/1000000</f>
        <v>6.6113782049219763E-3</v>
      </c>
      <c r="AR65" s="35">
        <f>'Fixed data'!$G$6*AR86/1000000</f>
        <v>6.6113782049219763E-3</v>
      </c>
      <c r="AS65" s="35">
        <f>'Fixed data'!$G$6*AS86/1000000</f>
        <v>6.6113782049219763E-3</v>
      </c>
      <c r="AT65" s="35">
        <f>'Fixed data'!$G$6*AT86/1000000</f>
        <v>6.6113782049219763E-3</v>
      </c>
      <c r="AU65" s="35">
        <f>'Fixed data'!$G$6*AU86/1000000</f>
        <v>6.6113782049219763E-3</v>
      </c>
      <c r="AV65" s="35">
        <f>'Fixed data'!$G$6*AV86/1000000</f>
        <v>6.6113782049219763E-3</v>
      </c>
      <c r="AW65" s="35">
        <f>'Fixed data'!$G$6*AW86/1000000</f>
        <v>6.6113782049219763E-3</v>
      </c>
      <c r="AX65" s="35">
        <f>'Fixed data'!$G$6*AX86/1000000</f>
        <v>6.6113782049219763E-3</v>
      </c>
      <c r="AY65" s="35">
        <f>'Fixed data'!$G$6*AY86/1000000</f>
        <v>6.6113782049219763E-3</v>
      </c>
      <c r="AZ65" s="35">
        <f>'Fixed data'!$G$6*AZ86/1000000</f>
        <v>6.6113782049219763E-3</v>
      </c>
      <c r="BA65" s="35">
        <f>'Fixed data'!$G$6*BA86/1000000</f>
        <v>6.6113782049219763E-3</v>
      </c>
      <c r="BB65" s="35">
        <f>'Fixed data'!$G$6*BB86/1000000</f>
        <v>6.6113782049219763E-3</v>
      </c>
      <c r="BC65" s="35">
        <f>'Fixed data'!$G$6*BC86/1000000</f>
        <v>6.6113782049219763E-3</v>
      </c>
      <c r="BD65" s="35">
        <f>'Fixed data'!$G$6*BD86/1000000</f>
        <v>6.6113782049219763E-3</v>
      </c>
    </row>
    <row r="66" spans="1:56" ht="15" customHeight="1" x14ac:dyDescent="0.3">
      <c r="A66" s="19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7"/>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7"/>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7"/>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8"/>
      <c r="B76" s="13" t="s">
        <v>98</v>
      </c>
      <c r="C76" s="13"/>
      <c r="D76" s="13" t="s">
        <v>39</v>
      </c>
      <c r="E76" s="53">
        <f>SUM(E65:E75)</f>
        <v>0</v>
      </c>
      <c r="F76" s="53">
        <f t="shared" ref="F76:BD76" si="9">SUM(F65:F75)</f>
        <v>6.6113782049219763E-3</v>
      </c>
      <c r="G76" s="53">
        <f t="shared" si="9"/>
        <v>6.6113782049219763E-3</v>
      </c>
      <c r="H76" s="53">
        <f t="shared" si="9"/>
        <v>6.6113782049219763E-3</v>
      </c>
      <c r="I76" s="53">
        <f t="shared" si="9"/>
        <v>6.6113782049219763E-3</v>
      </c>
      <c r="J76" s="53">
        <f t="shared" si="9"/>
        <v>6.6113782049219763E-3</v>
      </c>
      <c r="K76" s="53">
        <f t="shared" si="9"/>
        <v>6.6113782049219763E-3</v>
      </c>
      <c r="L76" s="53">
        <f t="shared" si="9"/>
        <v>6.6113782049219763E-3</v>
      </c>
      <c r="M76" s="53">
        <f t="shared" si="9"/>
        <v>6.6113782049219763E-3</v>
      </c>
      <c r="N76" s="53">
        <f t="shared" si="9"/>
        <v>6.6113782049219763E-3</v>
      </c>
      <c r="O76" s="53">
        <f t="shared" si="9"/>
        <v>6.6113782049219763E-3</v>
      </c>
      <c r="P76" s="53">
        <f t="shared" si="9"/>
        <v>6.6113782049219763E-3</v>
      </c>
      <c r="Q76" s="53">
        <f t="shared" si="9"/>
        <v>6.6113782049219763E-3</v>
      </c>
      <c r="R76" s="53">
        <f t="shared" si="9"/>
        <v>6.6113782049219763E-3</v>
      </c>
      <c r="S76" s="53">
        <f t="shared" si="9"/>
        <v>6.6113782049219763E-3</v>
      </c>
      <c r="T76" s="53">
        <f t="shared" si="9"/>
        <v>6.6113782049219763E-3</v>
      </c>
      <c r="U76" s="53">
        <f t="shared" si="9"/>
        <v>6.6113782049219763E-3</v>
      </c>
      <c r="V76" s="53">
        <f t="shared" si="9"/>
        <v>6.6113782049219763E-3</v>
      </c>
      <c r="W76" s="53">
        <f t="shared" si="9"/>
        <v>6.6113782049219763E-3</v>
      </c>
      <c r="X76" s="53">
        <f t="shared" si="9"/>
        <v>6.6113782049219763E-3</v>
      </c>
      <c r="Y76" s="53">
        <f t="shared" si="9"/>
        <v>6.6113782049219763E-3</v>
      </c>
      <c r="Z76" s="53">
        <f t="shared" si="9"/>
        <v>6.6113782049219763E-3</v>
      </c>
      <c r="AA76" s="53">
        <f t="shared" si="9"/>
        <v>6.6113782049219763E-3</v>
      </c>
      <c r="AB76" s="53">
        <f t="shared" si="9"/>
        <v>6.6113782049219763E-3</v>
      </c>
      <c r="AC76" s="53">
        <f t="shared" si="9"/>
        <v>6.6113782049219763E-3</v>
      </c>
      <c r="AD76" s="53">
        <f t="shared" si="9"/>
        <v>6.6113782049219763E-3</v>
      </c>
      <c r="AE76" s="53">
        <f t="shared" si="9"/>
        <v>6.6113782049219763E-3</v>
      </c>
      <c r="AF76" s="53">
        <f t="shared" si="9"/>
        <v>6.6113782049219763E-3</v>
      </c>
      <c r="AG76" s="53">
        <f t="shared" si="9"/>
        <v>6.6113782049219763E-3</v>
      </c>
      <c r="AH76" s="53">
        <f t="shared" si="9"/>
        <v>6.6113782049219763E-3</v>
      </c>
      <c r="AI76" s="53">
        <f t="shared" si="9"/>
        <v>6.6113782049219763E-3</v>
      </c>
      <c r="AJ76" s="53">
        <f t="shared" si="9"/>
        <v>6.6113782049219763E-3</v>
      </c>
      <c r="AK76" s="53">
        <f t="shared" si="9"/>
        <v>6.6113782049219763E-3</v>
      </c>
      <c r="AL76" s="53">
        <f t="shared" si="9"/>
        <v>6.6113782049219763E-3</v>
      </c>
      <c r="AM76" s="53">
        <f t="shared" si="9"/>
        <v>6.6113782049219763E-3</v>
      </c>
      <c r="AN76" s="53">
        <f t="shared" si="9"/>
        <v>6.6113782049219763E-3</v>
      </c>
      <c r="AO76" s="53">
        <f t="shared" si="9"/>
        <v>6.6113782049219763E-3</v>
      </c>
      <c r="AP76" s="53">
        <f t="shared" si="9"/>
        <v>6.6113782049219763E-3</v>
      </c>
      <c r="AQ76" s="53">
        <f t="shared" si="9"/>
        <v>6.6113782049219763E-3</v>
      </c>
      <c r="AR76" s="53">
        <f t="shared" si="9"/>
        <v>6.6113782049219763E-3</v>
      </c>
      <c r="AS76" s="53">
        <f t="shared" si="9"/>
        <v>6.6113782049219763E-3</v>
      </c>
      <c r="AT76" s="53">
        <f t="shared" si="9"/>
        <v>6.6113782049219763E-3</v>
      </c>
      <c r="AU76" s="53">
        <f t="shared" si="9"/>
        <v>6.6113782049219763E-3</v>
      </c>
      <c r="AV76" s="53">
        <f t="shared" si="9"/>
        <v>6.6113782049219763E-3</v>
      </c>
      <c r="AW76" s="53">
        <f t="shared" si="9"/>
        <v>6.6113782049219763E-3</v>
      </c>
      <c r="AX76" s="53">
        <f t="shared" si="9"/>
        <v>6.6113782049219763E-3</v>
      </c>
      <c r="AY76" s="53">
        <f t="shared" si="9"/>
        <v>6.6113782049219763E-3</v>
      </c>
      <c r="AZ76" s="53">
        <f t="shared" si="9"/>
        <v>6.6113782049219763E-3</v>
      </c>
      <c r="BA76" s="53">
        <f t="shared" si="9"/>
        <v>6.6113782049219763E-3</v>
      </c>
      <c r="BB76" s="53">
        <f t="shared" si="9"/>
        <v>6.6113782049219763E-3</v>
      </c>
      <c r="BC76" s="53">
        <f t="shared" si="9"/>
        <v>6.6113782049219763E-3</v>
      </c>
      <c r="BD76" s="53">
        <f t="shared" si="9"/>
        <v>6.6113782049219763E-3</v>
      </c>
    </row>
    <row r="77" spans="1:56" x14ac:dyDescent="0.3">
      <c r="A77" s="74"/>
      <c r="B77" s="14" t="s">
        <v>16</v>
      </c>
      <c r="C77" s="14"/>
      <c r="D77" s="14" t="s">
        <v>39</v>
      </c>
      <c r="E77" s="54">
        <f>IF('Fixed data'!$G$19=FALSE,E64+E76,E64)</f>
        <v>0</v>
      </c>
      <c r="F77" s="54">
        <f>IF('Fixed data'!$G$19=FALSE,F64+F76,F64)</f>
        <v>-6.4036422518292724E-2</v>
      </c>
      <c r="G77" s="54">
        <f>IF('Fixed data'!$G$19=FALSE,G64+G76,G64)</f>
        <v>-3.118318908126555E-3</v>
      </c>
      <c r="H77" s="54">
        <f>IF('Fixed data'!$G$19=FALSE,H64+H76,H64)</f>
        <v>-2.9783232662121874E-3</v>
      </c>
      <c r="I77" s="54">
        <f>IF('Fixed data'!$G$19=FALSE,I64+I76,I64)</f>
        <v>-2.8383276242978199E-3</v>
      </c>
      <c r="J77" s="54">
        <f>IF('Fixed data'!$G$19=FALSE,J64+J76,J64)</f>
        <v>-2.6983319823834524E-3</v>
      </c>
      <c r="K77" s="54">
        <f>IF('Fixed data'!$G$19=FALSE,K64+K76,K64)</f>
        <v>-2.5583363404690831E-3</v>
      </c>
      <c r="L77" s="54">
        <f>IF('Fixed data'!$G$19=FALSE,L64+L76,L64)</f>
        <v>-2.4183406985547155E-3</v>
      </c>
      <c r="M77" s="54">
        <f>IF('Fixed data'!$G$19=FALSE,M64+M76,M64)</f>
        <v>-2.278345056640348E-3</v>
      </c>
      <c r="N77" s="54">
        <f>IF('Fixed data'!$G$19=FALSE,N64+N76,N64)</f>
        <v>-2.1383494147259804E-3</v>
      </c>
      <c r="O77" s="54">
        <f>IF('Fixed data'!$G$19=FALSE,O64+O76,O64)</f>
        <v>-1.9983537728116129E-3</v>
      </c>
      <c r="P77" s="54">
        <f>IF('Fixed data'!$G$19=FALSE,P64+P76,P64)</f>
        <v>-1.8583581308972454E-3</v>
      </c>
      <c r="Q77" s="54">
        <f>IF('Fixed data'!$G$19=FALSE,Q64+Q76,Q64)</f>
        <v>-1.7183624889828778E-3</v>
      </c>
      <c r="R77" s="54">
        <f>IF('Fixed data'!$G$19=FALSE,R64+R76,R64)</f>
        <v>-1.5783668470685103E-3</v>
      </c>
      <c r="S77" s="54">
        <f>IF('Fixed data'!$G$19=FALSE,S64+S76,S64)</f>
        <v>-1.4383712051541445E-3</v>
      </c>
      <c r="T77" s="54">
        <f>IF('Fixed data'!$G$19=FALSE,T64+T76,T64)</f>
        <v>-1.2983755632397769E-3</v>
      </c>
      <c r="U77" s="54">
        <f>IF('Fixed data'!$G$19=FALSE,U64+U76,U64)</f>
        <v>-1.1583799213254094E-3</v>
      </c>
      <c r="V77" s="54">
        <f>IF('Fixed data'!$G$19=FALSE,V64+V76,V64)</f>
        <v>-1.0183842794110418E-3</v>
      </c>
      <c r="W77" s="54">
        <f>IF('Fixed data'!$G$19=FALSE,W64+W76,W64)</f>
        <v>-8.7838863749667602E-4</v>
      </c>
      <c r="X77" s="54">
        <f>IF('Fixed data'!$G$19=FALSE,X64+X76,X64)</f>
        <v>-7.3839299558230761E-4</v>
      </c>
      <c r="Y77" s="54">
        <f>IF('Fixed data'!$G$19=FALSE,Y64+Y76,Y64)</f>
        <v>-5.9839735366794093E-4</v>
      </c>
      <c r="Z77" s="54">
        <f>IF('Fixed data'!$G$19=FALSE,Z64+Z76,Z64)</f>
        <v>-4.5840171175357339E-4</v>
      </c>
      <c r="AA77" s="54">
        <f>IF('Fixed data'!$G$19=FALSE,AA64+AA76,AA64)</f>
        <v>-3.1840606983920584E-4</v>
      </c>
      <c r="AB77" s="54">
        <f>IF('Fixed data'!$G$19=FALSE,AB64+AB76,AB64)</f>
        <v>-1.784104279248383E-4</v>
      </c>
      <c r="AC77" s="54">
        <f>IF('Fixed data'!$G$19=FALSE,AC64+AC76,AC64)</f>
        <v>-3.841478601047249E-5</v>
      </c>
      <c r="AD77" s="54">
        <f>IF('Fixed data'!$G$19=FALSE,AD64+AD76,AD64)</f>
        <v>1.0158085590389592E-4</v>
      </c>
      <c r="AE77" s="54">
        <f>IF('Fixed data'!$G$19=FALSE,AE64+AE76,AE64)</f>
        <v>2.415764978182626E-4</v>
      </c>
      <c r="AF77" s="54">
        <f>IF('Fixed data'!$G$19=FALSE,AF64+AF76,AF64)</f>
        <v>3.8157213973263014E-4</v>
      </c>
      <c r="AG77" s="54">
        <f>IF('Fixed data'!$G$19=FALSE,AG64+AG76,AG64)</f>
        <v>5.2156778164699682E-4</v>
      </c>
      <c r="AH77" s="54">
        <f>IF('Fixed data'!$G$19=FALSE,AH64+AH76,AH64)</f>
        <v>6.6156342356136436E-4</v>
      </c>
      <c r="AI77" s="54">
        <f>IF('Fixed data'!$G$19=FALSE,AI64+AI76,AI64)</f>
        <v>8.0155906547573191E-4</v>
      </c>
      <c r="AJ77" s="54">
        <f>IF('Fixed data'!$G$19=FALSE,AJ64+AJ76,AJ64)</f>
        <v>9.4155470739009945E-4</v>
      </c>
      <c r="AK77" s="54">
        <f>IF('Fixed data'!$G$19=FALSE,AK64+AK76,AK64)</f>
        <v>1.0815503493044661E-3</v>
      </c>
      <c r="AL77" s="54">
        <f>IF('Fixed data'!$G$19=FALSE,AL64+AL76,AL64)</f>
        <v>1.2215459912188345E-3</v>
      </c>
      <c r="AM77" s="54">
        <f>IF('Fixed data'!$G$19=FALSE,AM64+AM76,AM64)</f>
        <v>1.3615416331332012E-3</v>
      </c>
      <c r="AN77" s="54">
        <f>IF('Fixed data'!$G$19=FALSE,AN64+AN76,AN64)</f>
        <v>1.5015372750475696E-3</v>
      </c>
      <c r="AO77" s="54">
        <f>IF('Fixed data'!$G$19=FALSE,AO64+AO76,AO64)</f>
        <v>1.6415329169619363E-3</v>
      </c>
      <c r="AP77" s="54">
        <f>IF('Fixed data'!$G$19=FALSE,AP64+AP76,AP64)</f>
        <v>1.7815285588763038E-3</v>
      </c>
      <c r="AQ77" s="54">
        <f>IF('Fixed data'!$G$19=FALSE,AQ64+AQ76,AQ64)</f>
        <v>1.9215242007906714E-3</v>
      </c>
      <c r="AR77" s="54">
        <f>IF('Fixed data'!$G$19=FALSE,AR64+AR76,AR64)</f>
        <v>2.0615198427050389E-3</v>
      </c>
      <c r="AS77" s="54">
        <f>IF('Fixed data'!$G$19=FALSE,AS64+AS76,AS64)</f>
        <v>2.2015154846194065E-3</v>
      </c>
      <c r="AT77" s="54">
        <f>IF('Fixed data'!$G$19=FALSE,AT64+AT76,AT64)</f>
        <v>2.341511126533774E-3</v>
      </c>
      <c r="AU77" s="54">
        <f>IF('Fixed data'!$G$19=FALSE,AU64+AU76,AU64)</f>
        <v>2.4815067684481407E-3</v>
      </c>
      <c r="AV77" s="54">
        <f>IF('Fixed data'!$G$19=FALSE,AV64+AV76,AV64)</f>
        <v>2.6215024103625082E-3</v>
      </c>
      <c r="AW77" s="54">
        <f>IF('Fixed data'!$G$19=FALSE,AW64+AW76,AW64)</f>
        <v>2.7614980522768758E-3</v>
      </c>
      <c r="AX77" s="54">
        <f>IF('Fixed data'!$G$19=FALSE,AX64+AX76,AX64)</f>
        <v>2.9014936941912429E-3</v>
      </c>
      <c r="AY77" s="54">
        <f>IF('Fixed data'!$G$19=FALSE,AY64+AY76,AY64)</f>
        <v>3.0414893361056104E-3</v>
      </c>
      <c r="AZ77" s="54">
        <f>IF('Fixed data'!$G$19=FALSE,AZ64+AZ76,AZ64)</f>
        <v>6.611378204921978E-3</v>
      </c>
      <c r="BA77" s="54">
        <f>IF('Fixed data'!$G$19=FALSE,BA64+BA76,BA64)</f>
        <v>6.611378204921978E-3</v>
      </c>
      <c r="BB77" s="54">
        <f>IF('Fixed data'!$G$19=FALSE,BB64+BB76,BB64)</f>
        <v>6.611378204921978E-3</v>
      </c>
      <c r="BC77" s="54">
        <f>IF('Fixed data'!$G$19=FALSE,BC64+BC76,BC64)</f>
        <v>6.611378204921978E-3</v>
      </c>
      <c r="BD77" s="54">
        <f>IF('Fixed data'!$G$19=FALSE,BD64+BD76,BD64)</f>
        <v>6.611378204921978E-3</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-5.9778685634010342E-2</v>
      </c>
      <c r="G80" s="55">
        <f t="shared" si="10"/>
        <v>-2.8125449931314184E-3</v>
      </c>
      <c r="H80" s="55">
        <f t="shared" si="10"/>
        <v>-2.5954366619144369E-3</v>
      </c>
      <c r="I80" s="55">
        <f t="shared" si="10"/>
        <v>-2.389795698412067E-3</v>
      </c>
      <c r="J80" s="55">
        <f t="shared" si="10"/>
        <v>-2.1950948062251542E-3</v>
      </c>
      <c r="K80" s="55">
        <f t="shared" si="10"/>
        <v>-2.0108292379976207E-3</v>
      </c>
      <c r="L80" s="55">
        <f t="shared" si="10"/>
        <v>-1.8365158733505309E-3</v>
      </c>
      <c r="M80" s="55">
        <f t="shared" si="10"/>
        <v>-1.671692333392124E-3</v>
      </c>
      <c r="N80" s="55">
        <f t="shared" si="10"/>
        <v>-1.5159161303845276E-3</v>
      </c>
      <c r="O80" s="55">
        <f t="shared" si="10"/>
        <v>-1.3687638512019868E-3</v>
      </c>
      <c r="P80" s="55">
        <f t="shared" si="10"/>
        <v>-1.2298303732675999E-3</v>
      </c>
      <c r="Q80" s="55">
        <f t="shared" si="10"/>
        <v>-1.0987281117057065E-3</v>
      </c>
      <c r="R80" s="55">
        <f t="shared" si="10"/>
        <v>-9.7508629649533209E-4</v>
      </c>
      <c r="S80" s="55">
        <f t="shared" si="10"/>
        <v>-8.585502784565635E-4</v>
      </c>
      <c r="T80" s="55">
        <f t="shared" si="10"/>
        <v>-7.487808629463962E-4</v>
      </c>
      <c r="U80" s="55">
        <f t="shared" si="10"/>
        <v>-6.4545367018364647E-4</v>
      </c>
      <c r="V80" s="55">
        <f t="shared" si="10"/>
        <v>-5.4825852116385614E-4</v>
      </c>
      <c r="W80" s="55">
        <f t="shared" si="10"/>
        <v>-4.5689884816498574E-4</v>
      </c>
      <c r="X80" s="55">
        <f t="shared" si="10"/>
        <v>-3.7109112888297308E-4</v>
      </c>
      <c r="Y80" s="55">
        <f t="shared" si="10"/>
        <v>-2.905643432731401E-4</v>
      </c>
      <c r="Z80" s="55">
        <f t="shared" si="10"/>
        <v>-2.1505945220885099E-4</v>
      </c>
      <c r="AA80" s="55">
        <f t="shared" si="10"/>
        <v>-1.4432889710301892E-4</v>
      </c>
      <c r="AB80" s="55">
        <f t="shared" si="10"/>
        <v>-7.8136119670842462E-5</v>
      </c>
      <c r="AC80" s="55">
        <f t="shared" si="10"/>
        <v>-1.6255101043782319E-5</v>
      </c>
      <c r="AD80" s="55">
        <f t="shared" si="10"/>
        <v>4.1530080524832974E-5</v>
      </c>
      <c r="AE80" s="55">
        <f t="shared" si="10"/>
        <v>9.5425674092917772E-5</v>
      </c>
      <c r="AF80" s="55">
        <f t="shared" si="10"/>
        <v>1.4562866330370108E-4</v>
      </c>
      <c r="AG80" s="55">
        <f t="shared" si="10"/>
        <v>1.9232715717589036E-4</v>
      </c>
      <c r="AH80" s="55">
        <f t="shared" si="10"/>
        <v>2.3570076505906066E-4</v>
      </c>
      <c r="AI80" s="55">
        <f t="shared" si="10"/>
        <v>3.2061332227761689E-4</v>
      </c>
      <c r="AJ80" s="55">
        <f t="shared" si="10"/>
        <v>3.6564056254556978E-4</v>
      </c>
      <c r="AK80" s="55">
        <f t="shared" si="10"/>
        <v>4.0777286885310257E-4</v>
      </c>
      <c r="AL80" s="55">
        <f t="shared" si="10"/>
        <v>4.4714067988672093E-4</v>
      </c>
      <c r="AM80" s="55">
        <f t="shared" si="10"/>
        <v>4.8386929184045783E-4</v>
      </c>
      <c r="AN80" s="55">
        <f t="shared" si="10"/>
        <v>5.1807904732267221E-4</v>
      </c>
      <c r="AO80" s="55">
        <f t="shared" si="10"/>
        <v>5.4988551762112019E-4</v>
      </c>
      <c r="AP80" s="55">
        <f t="shared" si="10"/>
        <v>5.7939967855296032E-4</v>
      </c>
      <c r="AQ80" s="55">
        <f t="shared" si="10"/>
        <v>6.0672808011874623E-4</v>
      </c>
      <c r="AR80" s="55">
        <f t="shared" si="10"/>
        <v>6.31973010172172E-4</v>
      </c>
      <c r="AS80" s="55">
        <f t="shared" si="10"/>
        <v>6.5523265231023453E-4</v>
      </c>
      <c r="AT80" s="55">
        <f t="shared" si="10"/>
        <v>6.7660123818164876E-4</v>
      </c>
      <c r="AU80" s="55">
        <f t="shared" si="10"/>
        <v>6.9616919440471461E-4</v>
      </c>
      <c r="AV80" s="55">
        <f t="shared" si="10"/>
        <v>7.1402328427944551E-4</v>
      </c>
      <c r="AW80" s="55">
        <f t="shared" si="10"/>
        <v>7.3024674447256372E-4</v>
      </c>
      <c r="AX80" s="55">
        <f t="shared" si="10"/>
        <v>7.44919416847993E-4</v>
      </c>
      <c r="AY80" s="55">
        <f t="shared" si="10"/>
        <v>7.5811787560967276E-4</v>
      </c>
      <c r="AZ80" s="55">
        <f t="shared" si="10"/>
        <v>1.5999455982111399E-3</v>
      </c>
      <c r="BA80" s="55">
        <f t="shared" si="10"/>
        <v>1.5533452409816895E-3</v>
      </c>
      <c r="BB80" s="55">
        <f t="shared" si="10"/>
        <v>1.508102175710378E-3</v>
      </c>
      <c r="BC80" s="55">
        <f t="shared" si="10"/>
        <v>1.4641768696217264E-3</v>
      </c>
      <c r="BD80" s="55">
        <f t="shared" si="10"/>
        <v>1.4215309413803169E-3</v>
      </c>
    </row>
    <row r="81" spans="1:56" x14ac:dyDescent="0.3">
      <c r="A81" s="74"/>
      <c r="B81" s="15" t="s">
        <v>18</v>
      </c>
      <c r="C81" s="15"/>
      <c r="D81" s="14" t="s">
        <v>39</v>
      </c>
      <c r="E81" s="56">
        <f>+E80</f>
        <v>0</v>
      </c>
      <c r="F81" s="56">
        <f t="shared" ref="F81:BD81" si="11">+E81+F80</f>
        <v>-5.9778685634010342E-2</v>
      </c>
      <c r="G81" s="56">
        <f t="shared" si="11"/>
        <v>-6.2591230627141767E-2</v>
      </c>
      <c r="H81" s="56">
        <f t="shared" si="11"/>
        <v>-6.5186667289056199E-2</v>
      </c>
      <c r="I81" s="56">
        <f t="shared" si="11"/>
        <v>-6.7576462987468264E-2</v>
      </c>
      <c r="J81" s="56">
        <f t="shared" si="11"/>
        <v>-6.9771557793693414E-2</v>
      </c>
      <c r="K81" s="56">
        <f t="shared" si="11"/>
        <v>-7.1782387031691042E-2</v>
      </c>
      <c r="L81" s="56">
        <f t="shared" si="11"/>
        <v>-7.3618902905041569E-2</v>
      </c>
      <c r="M81" s="56">
        <f t="shared" si="11"/>
        <v>-7.5290595238433691E-2</v>
      </c>
      <c r="N81" s="56">
        <f t="shared" si="11"/>
        <v>-7.680651136881822E-2</v>
      </c>
      <c r="O81" s="56">
        <f t="shared" si="11"/>
        <v>-7.8175275220020213E-2</v>
      </c>
      <c r="P81" s="56">
        <f t="shared" si="11"/>
        <v>-7.9405105593287811E-2</v>
      </c>
      <c r="Q81" s="56">
        <f t="shared" si="11"/>
        <v>-8.0503833704993519E-2</v>
      </c>
      <c r="R81" s="56">
        <f t="shared" si="11"/>
        <v>-8.1478920001488847E-2</v>
      </c>
      <c r="S81" s="56">
        <f t="shared" si="11"/>
        <v>-8.233747027994541E-2</v>
      </c>
      <c r="T81" s="56">
        <f t="shared" si="11"/>
        <v>-8.3086251142891809E-2</v>
      </c>
      <c r="U81" s="56">
        <f t="shared" si="11"/>
        <v>-8.3731704813075458E-2</v>
      </c>
      <c r="V81" s="56">
        <f t="shared" si="11"/>
        <v>-8.4279963334239316E-2</v>
      </c>
      <c r="W81" s="56">
        <f t="shared" si="11"/>
        <v>-8.4736862182404296E-2</v>
      </c>
      <c r="X81" s="56">
        <f t="shared" si="11"/>
        <v>-8.5107953311287274E-2</v>
      </c>
      <c r="Y81" s="56">
        <f t="shared" si="11"/>
        <v>-8.5398517654560413E-2</v>
      </c>
      <c r="Z81" s="56">
        <f t="shared" si="11"/>
        <v>-8.561357710676927E-2</v>
      </c>
      <c r="AA81" s="56">
        <f t="shared" si="11"/>
        <v>-8.5757906003872286E-2</v>
      </c>
      <c r="AB81" s="56">
        <f t="shared" si="11"/>
        <v>-8.5836042123543135E-2</v>
      </c>
      <c r="AC81" s="56">
        <f t="shared" si="11"/>
        <v>-8.5852297224586913E-2</v>
      </c>
      <c r="AD81" s="56">
        <f t="shared" si="11"/>
        <v>-8.5810767144062078E-2</v>
      </c>
      <c r="AE81" s="56">
        <f t="shared" si="11"/>
        <v>-8.5715341469969161E-2</v>
      </c>
      <c r="AF81" s="56">
        <f t="shared" si="11"/>
        <v>-8.5569712806665463E-2</v>
      </c>
      <c r="AG81" s="56">
        <f t="shared" si="11"/>
        <v>-8.5377385649489573E-2</v>
      </c>
      <c r="AH81" s="56">
        <f t="shared" si="11"/>
        <v>-8.514168488443051E-2</v>
      </c>
      <c r="AI81" s="56">
        <f t="shared" si="11"/>
        <v>-8.4821071562152892E-2</v>
      </c>
      <c r="AJ81" s="56">
        <f t="shared" si="11"/>
        <v>-8.4455430999607325E-2</v>
      </c>
      <c r="AK81" s="56">
        <f t="shared" si="11"/>
        <v>-8.4047658130754224E-2</v>
      </c>
      <c r="AL81" s="56">
        <f t="shared" si="11"/>
        <v>-8.3600517450867509E-2</v>
      </c>
      <c r="AM81" s="56">
        <f t="shared" si="11"/>
        <v>-8.3116648159027057E-2</v>
      </c>
      <c r="AN81" s="56">
        <f t="shared" si="11"/>
        <v>-8.2598569111704379E-2</v>
      </c>
      <c r="AO81" s="56">
        <f t="shared" si="11"/>
        <v>-8.2048683594083252E-2</v>
      </c>
      <c r="AP81" s="56">
        <f t="shared" si="11"/>
        <v>-8.1469283915530294E-2</v>
      </c>
      <c r="AQ81" s="56">
        <f t="shared" si="11"/>
        <v>-8.0862555835411548E-2</v>
      </c>
      <c r="AR81" s="56">
        <f t="shared" si="11"/>
        <v>-8.0230582825239372E-2</v>
      </c>
      <c r="AS81" s="56">
        <f t="shared" si="11"/>
        <v>-7.9575350172929132E-2</v>
      </c>
      <c r="AT81" s="56">
        <f t="shared" si="11"/>
        <v>-7.8898748934747479E-2</v>
      </c>
      <c r="AU81" s="56">
        <f t="shared" si="11"/>
        <v>-7.8202579740342767E-2</v>
      </c>
      <c r="AV81" s="56">
        <f t="shared" si="11"/>
        <v>-7.7488556456063326E-2</v>
      </c>
      <c r="AW81" s="56">
        <f t="shared" si="11"/>
        <v>-7.6758309711590769E-2</v>
      </c>
      <c r="AX81" s="56">
        <f t="shared" si="11"/>
        <v>-7.6013390294742772E-2</v>
      </c>
      <c r="AY81" s="56">
        <f t="shared" si="11"/>
        <v>-7.5255272419133101E-2</v>
      </c>
      <c r="AZ81" s="56">
        <f t="shared" si="11"/>
        <v>-7.3655326820921962E-2</v>
      </c>
      <c r="BA81" s="56">
        <f t="shared" si="11"/>
        <v>-7.2101981579940272E-2</v>
      </c>
      <c r="BB81" s="56">
        <f t="shared" si="11"/>
        <v>-7.0593879404229898E-2</v>
      </c>
      <c r="BC81" s="56">
        <f t="shared" si="11"/>
        <v>-6.9129702534608178E-2</v>
      </c>
      <c r="BD81" s="56">
        <f t="shared" si="11"/>
        <v>-6.7708171593227867E-2</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199" t="s">
        <v>297</v>
      </c>
      <c r="B86" s="4" t="s">
        <v>209</v>
      </c>
      <c r="D86" s="4" t="s">
        <v>85</v>
      </c>
      <c r="E86" s="44">
        <f>'Workings template'!B27+'Workings template'!B28+'Workings template'!B29</f>
        <v>0</v>
      </c>
      <c r="F86" s="44">
        <f>'Workings template'!$C$27+'Workings template'!$C$28+'Workings template'!$C$29</f>
        <v>136.53872161910147</v>
      </c>
      <c r="G86" s="44">
        <f>'Workings template'!$C$27+'Workings template'!$C$28+'Workings template'!$C$29</f>
        <v>136.53872161910147</v>
      </c>
      <c r="H86" s="44">
        <f>'Workings template'!$C$27+'Workings template'!$C$28+'Workings template'!$C$29</f>
        <v>136.53872161910147</v>
      </c>
      <c r="I86" s="44">
        <f>'Workings template'!$C$27+'Workings template'!$C$28+'Workings template'!$C$29</f>
        <v>136.53872161910147</v>
      </c>
      <c r="J86" s="44">
        <f>'Workings template'!$C$27+'Workings template'!$C$28+'Workings template'!$C$29</f>
        <v>136.53872161910147</v>
      </c>
      <c r="K86" s="44">
        <f>'Workings template'!$C$27+'Workings template'!$C$28+'Workings template'!$C$29</f>
        <v>136.53872161910147</v>
      </c>
      <c r="L86" s="44">
        <f>'Workings template'!$C$27+'Workings template'!$C$28+'Workings template'!$C$29</f>
        <v>136.53872161910147</v>
      </c>
      <c r="M86" s="44">
        <f>'Workings template'!$C$27+'Workings template'!$C$28+'Workings template'!$C$29</f>
        <v>136.53872161910147</v>
      </c>
      <c r="N86" s="44">
        <f>'Workings template'!$C$27+'Workings template'!$C$28+'Workings template'!$C$29</f>
        <v>136.53872161910147</v>
      </c>
      <c r="O86" s="44">
        <f>'Workings template'!$C$27+'Workings template'!$C$28+'Workings template'!$C$29</f>
        <v>136.53872161910147</v>
      </c>
      <c r="P86" s="44">
        <f>'Workings template'!$C$27+'Workings template'!$C$28+'Workings template'!$C$29</f>
        <v>136.53872161910147</v>
      </c>
      <c r="Q86" s="44">
        <f>'Workings template'!$C$27+'Workings template'!$C$28+'Workings template'!$C$29</f>
        <v>136.53872161910147</v>
      </c>
      <c r="R86" s="44">
        <f>'Workings template'!$C$27+'Workings template'!$C$28+'Workings template'!$C$29</f>
        <v>136.53872161910147</v>
      </c>
      <c r="S86" s="44">
        <f>'Workings template'!$C$27+'Workings template'!$C$28+'Workings template'!$C$29</f>
        <v>136.53872161910147</v>
      </c>
      <c r="T86" s="44">
        <f>'Workings template'!$C$27+'Workings template'!$C$28+'Workings template'!$C$29</f>
        <v>136.53872161910147</v>
      </c>
      <c r="U86" s="44">
        <f>'Workings template'!$C$27+'Workings template'!$C$28+'Workings template'!$C$29</f>
        <v>136.53872161910147</v>
      </c>
      <c r="V86" s="44">
        <f>'Workings template'!$C$27+'Workings template'!$C$28+'Workings template'!$C$29</f>
        <v>136.53872161910147</v>
      </c>
      <c r="W86" s="44">
        <f>'Workings template'!$C$27+'Workings template'!$C$28+'Workings template'!$C$29</f>
        <v>136.53872161910147</v>
      </c>
      <c r="X86" s="44">
        <f>'Workings template'!$C$27+'Workings template'!$C$28+'Workings template'!$C$29</f>
        <v>136.53872161910147</v>
      </c>
      <c r="Y86" s="44">
        <f>'Workings template'!$C$27+'Workings template'!$C$28+'Workings template'!$C$29</f>
        <v>136.53872161910147</v>
      </c>
      <c r="Z86" s="44">
        <f>'Workings template'!$C$27+'Workings template'!$C$28+'Workings template'!$C$29</f>
        <v>136.53872161910147</v>
      </c>
      <c r="AA86" s="44">
        <f>'Workings template'!$C$27+'Workings template'!$C$28+'Workings template'!$C$29</f>
        <v>136.53872161910147</v>
      </c>
      <c r="AB86" s="44">
        <f>'Workings template'!$C$27+'Workings template'!$C$28+'Workings template'!$C$29</f>
        <v>136.53872161910147</v>
      </c>
      <c r="AC86" s="44">
        <f>'Workings template'!$C$27+'Workings template'!$C$28+'Workings template'!$C$29</f>
        <v>136.53872161910147</v>
      </c>
      <c r="AD86" s="44">
        <f>'Workings template'!$C$27+'Workings template'!$C$28+'Workings template'!$C$29</f>
        <v>136.53872161910147</v>
      </c>
      <c r="AE86" s="44">
        <f>'Workings template'!$C$27+'Workings template'!$C$28+'Workings template'!$C$29</f>
        <v>136.53872161910147</v>
      </c>
      <c r="AF86" s="44">
        <f>'Workings template'!$C$27+'Workings template'!$C$28+'Workings template'!$C$29</f>
        <v>136.53872161910147</v>
      </c>
      <c r="AG86" s="44">
        <f>'Workings template'!$C$27+'Workings template'!$C$28+'Workings template'!$C$29</f>
        <v>136.53872161910147</v>
      </c>
      <c r="AH86" s="44">
        <f>'Workings template'!$C$27+'Workings template'!$C$28+'Workings template'!$C$29</f>
        <v>136.53872161910147</v>
      </c>
      <c r="AI86" s="44">
        <f>'Workings template'!$C$27+'Workings template'!$C$28+'Workings template'!$C$29</f>
        <v>136.53872161910147</v>
      </c>
      <c r="AJ86" s="44">
        <f>'Workings template'!$C$27+'Workings template'!$C$28+'Workings template'!$C$29</f>
        <v>136.53872161910147</v>
      </c>
      <c r="AK86" s="44">
        <f>'Workings template'!$C$27+'Workings template'!$C$28+'Workings template'!$C$29</f>
        <v>136.53872161910147</v>
      </c>
      <c r="AL86" s="44">
        <f>'Workings template'!$C$27+'Workings template'!$C$28+'Workings template'!$C$29</f>
        <v>136.53872161910147</v>
      </c>
      <c r="AM86" s="44">
        <f>'Workings template'!$C$27+'Workings template'!$C$28+'Workings template'!$C$29</f>
        <v>136.53872161910147</v>
      </c>
      <c r="AN86" s="44">
        <f>'Workings template'!$C$27+'Workings template'!$C$28+'Workings template'!$C$29</f>
        <v>136.53872161910147</v>
      </c>
      <c r="AO86" s="44">
        <f>'Workings template'!$C$27+'Workings template'!$C$28+'Workings template'!$C$29</f>
        <v>136.53872161910147</v>
      </c>
      <c r="AP86" s="44">
        <f>'Workings template'!$C$27+'Workings template'!$C$28+'Workings template'!$C$29</f>
        <v>136.53872161910147</v>
      </c>
      <c r="AQ86" s="44">
        <f>'Workings template'!$C$27+'Workings template'!$C$28+'Workings template'!$C$29</f>
        <v>136.53872161910147</v>
      </c>
      <c r="AR86" s="44">
        <f>'Workings template'!$C$27+'Workings template'!$C$28+'Workings template'!$C$29</f>
        <v>136.53872161910147</v>
      </c>
      <c r="AS86" s="44">
        <f>'Workings template'!$C$27+'Workings template'!$C$28+'Workings template'!$C$29</f>
        <v>136.53872161910147</v>
      </c>
      <c r="AT86" s="44">
        <f>'Workings template'!$C$27+'Workings template'!$C$28+'Workings template'!$C$29</f>
        <v>136.53872161910147</v>
      </c>
      <c r="AU86" s="44">
        <f>'Workings template'!$C$27+'Workings template'!$C$28+'Workings template'!$C$29</f>
        <v>136.53872161910147</v>
      </c>
      <c r="AV86" s="44">
        <f>'Workings template'!$C$27+'Workings template'!$C$28+'Workings template'!$C$29</f>
        <v>136.53872161910147</v>
      </c>
      <c r="AW86" s="44">
        <f>'Workings template'!$C$27+'Workings template'!$C$28+'Workings template'!$C$29</f>
        <v>136.53872161910147</v>
      </c>
      <c r="AX86" s="44">
        <f>'Workings template'!$C$27+'Workings template'!$C$28+'Workings template'!$C$29</f>
        <v>136.53872161910147</v>
      </c>
      <c r="AY86" s="44">
        <f>'Workings template'!$C$27+'Workings template'!$C$28+'Workings template'!$C$29</f>
        <v>136.53872161910147</v>
      </c>
      <c r="AZ86" s="44">
        <f>'Workings template'!$C$27+'Workings template'!$C$28+'Workings template'!$C$29</f>
        <v>136.53872161910147</v>
      </c>
      <c r="BA86" s="44">
        <f>'Workings template'!$C$27+'Workings template'!$C$28+'Workings template'!$C$29</f>
        <v>136.53872161910147</v>
      </c>
      <c r="BB86" s="44">
        <f>'Workings template'!$C$27+'Workings template'!$C$28+'Workings template'!$C$29</f>
        <v>136.53872161910147</v>
      </c>
      <c r="BC86" s="44">
        <f>'Workings template'!$C$27+'Workings template'!$C$28+'Workings template'!$C$29</f>
        <v>136.53872161910147</v>
      </c>
      <c r="BD86" s="44">
        <f>'Workings template'!$C$27+'Workings template'!$C$28+'Workings template'!$C$29</f>
        <v>136.53872161910147</v>
      </c>
    </row>
    <row r="87" spans="1:56" x14ac:dyDescent="0.3">
      <c r="A87" s="19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9"/>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9"/>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29"/>
  <sheetViews>
    <sheetView tabSelected="1" workbookViewId="0">
      <selection activeCell="D20" sqref="D20"/>
    </sheetView>
  </sheetViews>
  <sheetFormatPr defaultRowHeight="15" x14ac:dyDescent="0.25"/>
  <cols>
    <col min="1" max="1" width="121.7109375" customWidth="1"/>
    <col min="2" max="2" width="10.5703125" customWidth="1"/>
    <col min="3" max="3" width="10.5703125" bestFit="1" customWidth="1"/>
    <col min="4" max="4" width="10.42578125" customWidth="1"/>
    <col min="5" max="5" width="10.5703125" bestFit="1"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c r="E4" t="s">
        <v>257</v>
      </c>
    </row>
    <row r="6" spans="1:7" x14ac:dyDescent="0.25">
      <c r="A6" t="s">
        <v>359</v>
      </c>
      <c r="B6">
        <v>13.83</v>
      </c>
    </row>
    <row r="7" spans="1:7" x14ac:dyDescent="0.25">
      <c r="A7" t="s">
        <v>349</v>
      </c>
      <c r="B7" t="s">
        <v>350</v>
      </c>
    </row>
    <row r="9" spans="1:7" x14ac:dyDescent="0.25">
      <c r="A9" t="s">
        <v>357</v>
      </c>
      <c r="B9" s="200">
        <v>5443.6185949796609</v>
      </c>
      <c r="C9" s="200">
        <v>6639.035413594017</v>
      </c>
      <c r="D9" s="200">
        <v>6449.1349481349616</v>
      </c>
      <c r="E9" s="200">
        <v>6466.612842771794</v>
      </c>
    </row>
    <row r="10" spans="1:7" x14ac:dyDescent="0.25">
      <c r="A10" t="s">
        <v>358</v>
      </c>
      <c r="B10" s="201">
        <v>10250.397166709467</v>
      </c>
      <c r="C10" s="201">
        <v>11394.764418715657</v>
      </c>
      <c r="D10" s="201">
        <v>12158.099468094017</v>
      </c>
      <c r="E10" s="201">
        <v>12316.000421661774</v>
      </c>
    </row>
    <row r="11" spans="1:7" x14ac:dyDescent="0.25">
      <c r="A11" t="s">
        <v>348</v>
      </c>
      <c r="B11" s="152">
        <v>4350</v>
      </c>
      <c r="C11" s="152">
        <v>4327</v>
      </c>
      <c r="D11" s="152">
        <v>5476</v>
      </c>
      <c r="E11" s="152">
        <v>5476</v>
      </c>
    </row>
    <row r="12" spans="1:7" x14ac:dyDescent="0.25">
      <c r="B12" s="137"/>
      <c r="C12" s="137"/>
      <c r="D12" s="136"/>
    </row>
    <row r="13" spans="1:7" x14ac:dyDescent="0.25">
      <c r="A13" t="s">
        <v>369</v>
      </c>
      <c r="B13" s="146">
        <v>0</v>
      </c>
      <c r="C13" s="144">
        <v>3.8</v>
      </c>
      <c r="D13" s="142"/>
    </row>
    <row r="14" spans="1:7" x14ac:dyDescent="0.25">
      <c r="A14" t="s">
        <v>370</v>
      </c>
      <c r="B14" s="146">
        <v>0</v>
      </c>
      <c r="C14" s="146">
        <v>1.5</v>
      </c>
      <c r="D14" s="146"/>
    </row>
    <row r="15" spans="1:7" x14ac:dyDescent="0.25">
      <c r="A15" t="s">
        <v>371</v>
      </c>
      <c r="B15" s="146">
        <v>0</v>
      </c>
      <c r="C15" s="146">
        <v>118.7</v>
      </c>
      <c r="D15" s="146"/>
    </row>
    <row r="16" spans="1:7" x14ac:dyDescent="0.25">
      <c r="B16" s="146"/>
      <c r="C16" s="146"/>
      <c r="D16" s="146"/>
    </row>
    <row r="17" spans="1:5" x14ac:dyDescent="0.25">
      <c r="A17" t="s">
        <v>372</v>
      </c>
      <c r="B17" s="151">
        <v>0</v>
      </c>
      <c r="C17" s="151">
        <v>0.15923625780689649</v>
      </c>
      <c r="D17" s="151">
        <v>0.2616569882109232</v>
      </c>
      <c r="E17" s="202">
        <v>5.293770476169346E-2</v>
      </c>
    </row>
    <row r="18" spans="1:5" x14ac:dyDescent="0.25">
      <c r="B18" s="146"/>
      <c r="C18" s="146"/>
      <c r="D18" s="146"/>
    </row>
    <row r="19" spans="1:5" x14ac:dyDescent="0.25">
      <c r="A19" t="s">
        <v>373</v>
      </c>
      <c r="B19">
        <v>0</v>
      </c>
      <c r="C19" s="144">
        <f>C13*$C$17</f>
        <v>0.60509777966620659</v>
      </c>
    </row>
    <row r="20" spans="1:5" x14ac:dyDescent="0.25">
      <c r="A20" t="s">
        <v>374</v>
      </c>
      <c r="B20">
        <v>0</v>
      </c>
      <c r="C20" s="144">
        <f t="shared" ref="C20" si="0">C14*$C$17</f>
        <v>0.23885438671034473</v>
      </c>
    </row>
    <row r="21" spans="1:5" x14ac:dyDescent="0.25">
      <c r="A21" t="s">
        <v>375</v>
      </c>
      <c r="B21">
        <v>0</v>
      </c>
      <c r="C21" s="144">
        <f>C15*$C$17</f>
        <v>18.901343801678614</v>
      </c>
    </row>
    <row r="23" spans="1:5" x14ac:dyDescent="0.25">
      <c r="A23" t="s">
        <v>351</v>
      </c>
      <c r="B23" s="137">
        <f>$B$11*B19</f>
        <v>0</v>
      </c>
      <c r="C23" s="137">
        <f>$C$11*C19</f>
        <v>2618.2580926156761</v>
      </c>
    </row>
    <row r="24" spans="1:5" x14ac:dyDescent="0.25">
      <c r="A24" t="s">
        <v>352</v>
      </c>
      <c r="B24" s="137">
        <f t="shared" ref="B24:B25" si="1">$B$11*B20</f>
        <v>0</v>
      </c>
      <c r="C24" s="137">
        <f t="shared" ref="C24" si="2">$C$11*C20</f>
        <v>1033.5229312956617</v>
      </c>
    </row>
    <row r="25" spans="1:5" x14ac:dyDescent="0.25">
      <c r="A25" t="s">
        <v>353</v>
      </c>
      <c r="B25" s="137">
        <f t="shared" si="1"/>
        <v>0</v>
      </c>
      <c r="C25" s="137">
        <f>$C$11*C21</f>
        <v>81786.114629863368</v>
      </c>
    </row>
    <row r="27" spans="1:5" x14ac:dyDescent="0.25">
      <c r="A27" t="s">
        <v>354</v>
      </c>
      <c r="B27" s="143">
        <f>B19*$B$6</f>
        <v>0</v>
      </c>
      <c r="C27" s="158">
        <f>C19*$B$6/2</f>
        <v>4.1842511463918184</v>
      </c>
    </row>
    <row r="28" spans="1:5" x14ac:dyDescent="0.25">
      <c r="A28" t="s">
        <v>355</v>
      </c>
      <c r="B28" s="143">
        <f t="shared" ref="B28:B29" si="3">B20*$B$6</f>
        <v>0</v>
      </c>
      <c r="C28" s="158">
        <f>C20*$B$6/2</f>
        <v>1.6516780841020338</v>
      </c>
    </row>
    <row r="29" spans="1:5" x14ac:dyDescent="0.25">
      <c r="A29" t="s">
        <v>356</v>
      </c>
      <c r="B29" s="143">
        <f t="shared" si="3"/>
        <v>0</v>
      </c>
      <c r="C29" s="158">
        <f>C21*$B$6/2</f>
        <v>130.70279238860761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workbookViewId="0">
      <selection activeCell="E6" sqref="E6"/>
    </sheetView>
  </sheetViews>
  <sheetFormatPr defaultRowHeight="15" x14ac:dyDescent="0.25"/>
  <cols>
    <col min="1" max="1" width="52.140625" customWidth="1"/>
    <col min="4" max="4" width="89.85546875" customWidth="1"/>
    <col min="5" max="5" width="14.42578125" customWidth="1"/>
  </cols>
  <sheetData>
    <row r="1" spans="1:5" x14ac:dyDescent="0.25">
      <c r="A1" s="150" t="s">
        <v>360</v>
      </c>
    </row>
    <row r="2" spans="1:5" x14ac:dyDescent="0.25">
      <c r="A2" s="157" t="s">
        <v>361</v>
      </c>
      <c r="B2" s="157" t="s">
        <v>362</v>
      </c>
      <c r="C2" s="157" t="s">
        <v>364</v>
      </c>
      <c r="D2" s="157" t="s">
        <v>365</v>
      </c>
      <c r="E2" s="157" t="s">
        <v>363</v>
      </c>
    </row>
    <row r="3" spans="1:5" ht="30" x14ac:dyDescent="0.25">
      <c r="A3" s="153" t="s">
        <v>376</v>
      </c>
      <c r="B3" s="153" t="s">
        <v>366</v>
      </c>
      <c r="C3" s="154"/>
      <c r="D3" s="155" t="s">
        <v>377</v>
      </c>
      <c r="E3" s="153" t="s">
        <v>378</v>
      </c>
    </row>
    <row r="4" spans="1:5" x14ac:dyDescent="0.25">
      <c r="A4" s="153" t="s">
        <v>379</v>
      </c>
      <c r="B4" s="153" t="s">
        <v>366</v>
      </c>
      <c r="C4" s="154"/>
      <c r="D4" s="153" t="s">
        <v>380</v>
      </c>
      <c r="E4" s="153" t="s">
        <v>381</v>
      </c>
    </row>
    <row r="5" spans="1:5" x14ac:dyDescent="0.25">
      <c r="A5" s="153" t="s">
        <v>382</v>
      </c>
      <c r="B5" s="153" t="s">
        <v>366</v>
      </c>
      <c r="C5" s="154"/>
      <c r="D5" s="153" t="s">
        <v>383</v>
      </c>
      <c r="E5" s="153" t="s">
        <v>384</v>
      </c>
    </row>
    <row r="6" spans="1:5" x14ac:dyDescent="0.25">
      <c r="A6" s="153" t="s">
        <v>372</v>
      </c>
      <c r="B6" s="153" t="s">
        <v>366</v>
      </c>
      <c r="C6" s="154"/>
      <c r="D6" s="153" t="s">
        <v>385</v>
      </c>
      <c r="E6" s="153" t="s">
        <v>386</v>
      </c>
    </row>
    <row r="7" spans="1:5" x14ac:dyDescent="0.25">
      <c r="A7" s="153" t="s">
        <v>387</v>
      </c>
      <c r="B7" s="153" t="s">
        <v>366</v>
      </c>
      <c r="C7" s="154"/>
      <c r="D7" s="153" t="s">
        <v>388</v>
      </c>
      <c r="E7" s="153" t="s">
        <v>389</v>
      </c>
    </row>
    <row r="8" spans="1:5" ht="30" x14ac:dyDescent="0.25">
      <c r="A8" s="153" t="s">
        <v>390</v>
      </c>
      <c r="B8" s="153" t="s">
        <v>366</v>
      </c>
      <c r="C8" s="156"/>
      <c r="D8" s="155" t="s">
        <v>391</v>
      </c>
      <c r="E8" s="153" t="s">
        <v>392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efb98dbe-6680-48eb-ac67-85b3a61e7855"/>
    <ds:schemaRef ds:uri="http://purl.org/dc/terms/"/>
    <ds:schemaRef ds:uri="http://schemas.microsoft.com/sharepoint/v3/fields"/>
    <ds:schemaRef ds:uri="http://schemas.openxmlformats.org/package/2006/metadata/core-properties"/>
    <ds:schemaRef ds:uri="http://schemas.microsoft.com/office/2006/documentManagement/types"/>
    <ds:schemaRef ds:uri="eecedeb9-13b3-4e62-b003-046c92e1668a"/>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2019-05-16T10:33:04Z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