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7_18\Losses Strategy\Evidence\Cost Benefit Analysis work\Minimum cable upsizing\"/>
    </mc:Choice>
  </mc:AlternateContent>
  <xr:revisionPtr revIDLastSave="0" documentId="13_ncr:1_{FD9A7F1B-070D-4C67-9718-B083AD679863}" xr6:coauthVersionLast="36" xr6:coauthVersionMax="36" xr10:uidLastSave="{00000000-0000-0000-0000-000000000000}"/>
  <bookViews>
    <workbookView xWindow="-15" yWindow="-15" windowWidth="10245" windowHeight="8190" tabRatio="779" firstSheet="2"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32" l="1"/>
  <c r="C23" i="32"/>
  <c r="C24" i="32"/>
  <c r="C25" i="32"/>
  <c r="C29" i="32"/>
  <c r="C11" i="32"/>
  <c r="C20" i="32" l="1"/>
  <c r="C21" i="32"/>
  <c r="C19" i="32"/>
  <c r="E11" i="32"/>
  <c r="B11" i="32" l="1"/>
  <c r="B23" i="32" s="1"/>
  <c r="D11" i="32"/>
  <c r="C28" i="32"/>
  <c r="E13" i="34" l="1"/>
  <c r="E13" i="33"/>
  <c r="F15" i="34" l="1"/>
  <c r="F14" i="34"/>
  <c r="F13" i="34"/>
  <c r="F15" i="33"/>
  <c r="F14" i="33"/>
  <c r="F13" i="33"/>
  <c r="B28" i="32"/>
  <c r="B27" i="32"/>
  <c r="Z86" i="34" l="1"/>
  <c r="AY86" i="34"/>
  <c r="AD86" i="34"/>
  <c r="BA86" i="34"/>
  <c r="AB86" i="34"/>
  <c r="G86" i="34"/>
  <c r="BB86" i="34"/>
  <c r="AX86" i="34"/>
  <c r="AV86" i="34"/>
  <c r="AU86" i="34"/>
  <c r="E14" i="33"/>
  <c r="E14" i="34"/>
  <c r="B24" i="32"/>
  <c r="AT86" i="34"/>
  <c r="AC86" i="34"/>
  <c r="AA86" i="34"/>
  <c r="AZ86" i="34"/>
  <c r="AW86" i="34"/>
  <c r="E15" i="34"/>
  <c r="E15" i="33"/>
  <c r="B25" i="32"/>
  <c r="B29" i="32"/>
  <c r="E86" i="34" s="1"/>
  <c r="Y86" i="34"/>
  <c r="X86" i="34"/>
  <c r="W86" i="34"/>
  <c r="V86" i="34"/>
  <c r="U86" i="34"/>
  <c r="AQ86" i="34"/>
  <c r="R86" i="34"/>
  <c r="L86" i="34"/>
  <c r="T86" i="34"/>
  <c r="S86" i="34"/>
  <c r="AO86" i="34"/>
  <c r="AM86" i="34"/>
  <c r="AI86" i="34"/>
  <c r="K86" i="34"/>
  <c r="Q86" i="34"/>
  <c r="AK86" i="34"/>
  <c r="AH86" i="34"/>
  <c r="J86" i="34"/>
  <c r="P86" i="34"/>
  <c r="AL86" i="34"/>
  <c r="AJ86" i="34"/>
  <c r="F86" i="34"/>
  <c r="AG86" i="34"/>
  <c r="I86" i="34"/>
  <c r="AN86" i="34"/>
  <c r="N86" i="34"/>
  <c r="BD86" i="34"/>
  <c r="AF86" i="34"/>
  <c r="H86" i="34"/>
  <c r="AS86" i="34"/>
  <c r="AR86" i="34"/>
  <c r="AP86" i="34"/>
  <c r="O86" i="34"/>
  <c r="M86" i="34"/>
  <c r="BC86" i="34"/>
  <c r="AE86" i="34"/>
  <c r="C29" i="29"/>
  <c r="C28" i="29"/>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C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AI32" i="33"/>
  <c r="I33" i="33"/>
  <c r="R40" i="33"/>
  <c r="AI42" i="33"/>
  <c r="AC32" i="33"/>
  <c r="Z39" i="33"/>
  <c r="Q40" i="33"/>
  <c r="AY45" i="33"/>
  <c r="AH55" i="33"/>
  <c r="AY48" i="33"/>
  <c r="AN48" i="33"/>
  <c r="J34" i="33"/>
  <c r="AP50" i="33"/>
  <c r="Z50" i="33"/>
  <c r="AQ50" i="33"/>
  <c r="AA50" i="33"/>
  <c r="AR50" i="33"/>
  <c r="AB50" i="33"/>
  <c r="AS50" i="33"/>
  <c r="AC50" i="33"/>
  <c r="AV50" i="33"/>
  <c r="AF50" i="33"/>
  <c r="AO50" i="33"/>
  <c r="X33" i="33"/>
  <c r="AQ45" i="33"/>
  <c r="AK49" i="33"/>
  <c r="AR32" i="33"/>
  <c r="AD49" i="33"/>
  <c r="AB32" i="33"/>
  <c r="Y33"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BD48" i="33" l="1"/>
  <c r="AG34" i="33"/>
  <c r="AM48" i="33"/>
  <c r="AX48" i="33"/>
  <c r="S34" i="33"/>
  <c r="W29" i="33"/>
  <c r="AP34" i="33"/>
  <c r="X34" i="33"/>
  <c r="BC48" i="33"/>
  <c r="AG48" i="33"/>
  <c r="AD48" i="33"/>
  <c r="N34" i="33"/>
  <c r="O34" i="33"/>
  <c r="AJ48" i="33"/>
  <c r="AW48" i="33"/>
  <c r="AT48" i="33"/>
  <c r="AH48" i="33"/>
  <c r="AU34" i="33"/>
  <c r="AT34" i="33"/>
  <c r="AZ48" i="33"/>
  <c r="AR34" i="33"/>
  <c r="X48" i="33"/>
  <c r="AI48" i="33"/>
  <c r="AY31" i="33"/>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U41" i="34"/>
  <c r="U60" i="34" s="1"/>
  <c r="AT41" i="34"/>
  <c r="AD41" i="34"/>
  <c r="AD60" i="34" s="1"/>
  <c r="BC41" i="34"/>
  <c r="AM41" i="34"/>
  <c r="W41" i="34"/>
  <c r="W60" i="34" s="1"/>
  <c r="AV41" i="34"/>
  <c r="AF41" i="34"/>
  <c r="AW41" i="34"/>
  <c r="AG41" i="34"/>
  <c r="Q41" i="34"/>
  <c r="Q60" i="34" s="1"/>
  <c r="AP41" i="34"/>
  <c r="AP60" i="34" s="1"/>
  <c r="Z41" i="34"/>
  <c r="Z60" i="34" s="1"/>
  <c r="AY41" i="34"/>
  <c r="AI41" i="34"/>
  <c r="S41" i="34"/>
  <c r="S60" i="34" s="1"/>
  <c r="AR41" i="34"/>
  <c r="AB41" i="34"/>
  <c r="AB60" i="34" s="1"/>
  <c r="AC41" i="34"/>
  <c r="AC60" i="34" s="1"/>
  <c r="AL41" i="34"/>
  <c r="AU41" i="34"/>
  <c r="BD41" i="34"/>
  <c r="X41" i="34"/>
  <c r="X60" i="34" s="1"/>
  <c r="Y41" i="34"/>
  <c r="AH41" i="34"/>
  <c r="AQ41" i="34"/>
  <c r="AZ41" i="34"/>
  <c r="T41" i="34"/>
  <c r="AS41" i="34"/>
  <c r="BB41" i="34"/>
  <c r="V41" i="34"/>
  <c r="V60" i="34" s="1"/>
  <c r="AE41" i="34"/>
  <c r="AE60" i="34" s="1"/>
  <c r="AN41" i="34"/>
  <c r="AO41" i="34"/>
  <c r="AO60" i="34" s="1"/>
  <c r="AX41" i="34"/>
  <c r="R41" i="34"/>
  <c r="R60" i="34" s="1"/>
  <c r="AA41" i="34"/>
  <c r="AA60" i="34" s="1"/>
  <c r="AJ41" i="34"/>
  <c r="AJ60" i="34" s="1"/>
  <c r="AS57" i="34"/>
  <c r="BB57" i="34"/>
  <c r="BB60" i="34" s="1"/>
  <c r="AL57" i="34"/>
  <c r="AU57" i="34"/>
  <c r="BD57" i="34"/>
  <c r="BD60" i="34" s="1"/>
  <c r="AN57" i="34"/>
  <c r="BA57" i="34"/>
  <c r="AT57" i="34"/>
  <c r="AT60" i="34" s="1"/>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K60" i="34"/>
  <c r="O60" i="34"/>
  <c r="E63" i="34"/>
  <c r="E64" i="34" s="1"/>
  <c r="F61" i="34"/>
  <c r="J60" i="34"/>
  <c r="Y60" i="34"/>
  <c r="T60" i="34"/>
  <c r="AQ60" i="34"/>
  <c r="AF60" i="34"/>
  <c r="AY60" i="34"/>
  <c r="L60" i="34"/>
  <c r="I60" i="34"/>
  <c r="M60" i="34"/>
  <c r="P60" i="34"/>
  <c r="N60" i="34"/>
  <c r="AK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X60" i="34" l="1"/>
  <c r="AV60" i="34"/>
  <c r="AL60" i="34"/>
  <c r="AM60" i="34"/>
  <c r="AR60" i="34"/>
  <c r="AG60" i="34"/>
  <c r="V60" i="33"/>
  <c r="AN60" i="34"/>
  <c r="AW60" i="34"/>
  <c r="AR60" i="33"/>
  <c r="AI60" i="34"/>
  <c r="AZ60" i="34"/>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s="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<sst xmlns="http://schemas.openxmlformats.org/spreadsheetml/2006/main" count="754" uniqueCount="393">
  <si>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</si>
  <si>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</si>
  <si>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</si>
  <si>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</si>
  <si>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</si>
  <si>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</si>
  <si>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</si>
  <si>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</si>
  <si>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</si>
  <si>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</si>
  <si>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</si>
  <si>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</si>
  <si>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</si>
  <si>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</si>
  <si>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</si>
  <si>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</si>
  <si>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</si>
  <si>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</si>
  <si>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</si>
  <si>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</si>
  <si>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</si>
  <si>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</si>
  <si>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</si>
  <si>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</si>
  <si>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</si>
  <si>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</si>
  <si>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</si>
  <si>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</si>
  <si>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</si>
  <si>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</si>
  <si>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</si>
  <si>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</si>
  <si>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</si>
  <si>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</si>
  <si>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</si>
  <si>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</si>
  <si>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</si>
  <si>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</si>
  <si>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</si>
  <si>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</si>
  <si>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</si>
  <si>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</si>
  <si>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</si>
  <si>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</si>
  <si>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</si>
  <si>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</si>
  <si>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</si>
  <si>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</si>
  <si>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</si>
  <si>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</si>
  <si>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</si>
  <si>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</si>
  <si>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</si>
  <si>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</si>
  <si>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</si>
  <si>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</si>
  <si>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</si>
  <si>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</si>
  <si>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</si>
  <si>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</si>
  <si>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</si>
  <si>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</si>
  <si>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</si>
  <si>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</si>
  <si>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</si>
  <si>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</si>
  <si>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</si>
  <si>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</si>
  <si>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</si>
  <si>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</si>
  <si>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</si>
  <si>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</si>
  <si>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</si>
  <si>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</si>
  <si>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</si>
  <si>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</si>
  <si>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</si>
  <si>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</si>
  <si>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</si>
  <si>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</si>
  <si>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</si>
  <si>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</si>
  <si>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</si>
  <si>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</si>
  <si>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</si>
  <si>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</si>
  <si>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</si>
  <si>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</si>
  <si>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</si>
  <si>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</si>
  <si>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</si>
  <si>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</si>
  <si>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</si>
  <si>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</si>
  <si>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</si>
  <si>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</si>
  <si>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</si>
  <si>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</si>
  <si>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</si>
  <si>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</si>
  <si>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</si>
  <si>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</si>
  <si>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</si>
  <si>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</si>
  <si>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</si>
  <si>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</si>
  <si>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</si>
  <si>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</si>
  <si>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</si>
  <si>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</si>
  <si>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</si>
  <si>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</si>
  <si>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</si>
  <si>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</si>
  <si>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</si>
  <si>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</si>
  <si>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</si>
  <si>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</si>
  <si>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</si>
  <si>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</si>
  <si>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</si>
  <si>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</si>
  <si>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</si>
  <si>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</si>
  <si>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</si>
  <si>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</si>
  <si>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</si>
  <si>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</si>
  <si>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</si>
  <si>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</si>
  <si>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</si>
  <si>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</si>
  <si>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</si>
  <si>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</si>
  <si>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</si>
  <si>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</si>
  <si>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</si>
  <si>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</si>
  <si>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</si>
  <si>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</si>
  <si>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</si>
  <si>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</si>
  <si>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</si>
  <si>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</si>
  <si>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</si>
  <si>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</si>
  <si>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</si>
  <si>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</si>
  <si>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</si>
  <si>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</si>
  <si>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</si>
  <si>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</si>
  <si>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</si>
  <si>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</si>
  <si>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</si>
  <si>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</si>
  <si>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</si>
  <si>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</si>
  <si>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</si>
  <si>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</si>
  <si>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</si>
  <si>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</si>
  <si>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</si>
  <si>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</si>
  <si>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</si>
  <si>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</si>
  <si>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</si>
  <si>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</si>
  <si>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</si>
  <si>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</si>
  <si>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</si>
  <si>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</si>
  <si>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</si>
  <si>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</si>
  <si>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</si>
  <si>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</si>
  <si>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</si>
  <si>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</si>
  <si>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</si>
  <si>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</si>
  <si>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</si>
  <si>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</si>
  <si>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</si>
  <si>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</si>
  <si>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</si>
  <si>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</si>
  <si>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</si>
  <si>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</si>
  <si>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</si>
  <si>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</si>
  <si>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</si>
  <si>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</si>
  <si>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</si>
  <si>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</si>
  <si>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</si>
  <si>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</si>
  <si>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</si>
  <si>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</si>
  <si>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</si>
  <si>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</si>
  <si>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</si>
  <si>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</si>
  <si>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</si>
  <si>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</si>
  <si>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</si>
  <si>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</si>
  <si>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</si>
  <si>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</si>
  <si>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</si>
  <si>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</si>
  <si>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</si>
  <si>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</si>
  <si>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</si>
  <si>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</si>
  <si>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</si>
  <si>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</si>
  <si>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</si>
  <si>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</si>
  <si>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</si>
  <si>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</si>
  <si>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</si>
  <si>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</si>
  <si>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</si>
  <si>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</si>
  <si>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</si>
  <si>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</si>
  <si>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</si>
  <si>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</si>
  <si>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</si>
  <si>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</si>
  <si>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</si>
  <si>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</si>
  <si>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</si>
  <si>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</si>
  <si>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</si>
  <si>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</si>
  <si>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</si>
  <si>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</si>
  <si>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</si>
  <si>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</si>
  <si>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</si>
  <si>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</si>
  <si>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</si>
  <si>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</si>
  <si>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</si>
  <si>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</si>
  <si>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</si>
  <si>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</si>
  <si>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</si>
  <si>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</si>
  <si>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</si>
  <si>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</si>
  <si>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</si>
  <si>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</si>
  <si>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</si>
  <si>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</si>
  <si>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</si>
  <si>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</si>
  <si>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</si>
  <si>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</si>
  <si>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</si>
  <si>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</si>
  <si>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</si>
  <si>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</si>
  <si>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</si>
  <si>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</si>
  <si>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</si>
  <si>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</si>
  <si>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</si>
  <si>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</si>
  <si>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</si>
  <si>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</si>
  <si>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</si>
  <si>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</si>
  <si>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</si>
  <si>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</si>
  <si>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</si>
  <si>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</si>
  <si>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</si>
  <si>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</si>
  <si>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</si>
  <si>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</si>
  <si>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</si>
  <si>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</si>
  <si>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</si>
  <si>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</si>
  <si>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</si>
  <si>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</si>
  <si>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</si>
  <si>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</si>
  <si>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</si>
  <si>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</si>
  <si>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</si>
  <si>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</si>
  <si>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</si>
  <si>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</si>
  <si>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</si>
  <si>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</si>
  <si>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</si>
  <si>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</si>
  <si>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</si>
  <si>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</si>
  <si>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</si>
  <si>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</si>
  <si>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</si>
  <si>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</si>
  <si>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</si>
  <si>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</si>
  <si>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</si>
  <si>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</si>
  <si>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</si>
  <si>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</si>
  <si>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</si>
  <si>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</si>
  <si>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</si>
  <si>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</si>
  <si>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</si>
  <si>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</si>
  <si>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</si>
  <si>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</si>
  <si>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</si>
  <si>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</si>
  <si>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</si>
  <si>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</si>
  <si>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</si>
  <si>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</si>
  <si>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</si>
  <si>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</si>
  <si>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</si>
  <si>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</si>
  <si>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</si>
  <si>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</si>
  <si>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</si>
  <si>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</si>
  <si>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</si>
  <si>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</si>
  <si>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</si>
  <si>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</si>
  <si>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</si>
  <si>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</si>
  <si>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</si>
  <si>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</si>
  <si>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</si>
  <si>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</si>
  <si>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</si>
  <si>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Replace as normal i.e. 70 sqmm cable</t>
  </si>
  <si>
    <t>Baseline</t>
  </si>
  <si>
    <t>Replace with larger 150 sqmm cable</t>
  </si>
  <si>
    <t xml:space="preserve">70 sqmm cable cost </t>
  </si>
  <si>
    <t xml:space="preserve">150 sqmm cable cost </t>
  </si>
  <si>
    <t xml:space="preserve">Difference in cable cost </t>
  </si>
  <si>
    <t>Life time of cable (years)</t>
  </si>
  <si>
    <t>50+ years</t>
  </si>
  <si>
    <t>Total km of 11kV cable installed per annum in ED1 (CV7:Replacement)</t>
  </si>
  <si>
    <t>Total km of 11kV cable installed per annum in ED1 (CV1:Primary Reinforcement)</t>
  </si>
  <si>
    <t>CV7: Replacement total cost increase due to 150 sqmm upgrade</t>
  </si>
  <si>
    <t>CV1: Primary Reinforcement total cost increase due to 150 sqmm upgrade</t>
  </si>
  <si>
    <t>Total km of 11kV cable installed per annum in ED1 (V3 Connections &amp; V4 Other Cost Movements)</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</si>
  <si>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</si>
  <si>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</si>
  <si>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</si>
  <si>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</si>
  <si>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MWh losses saving by upgrading cable from 70 sqmm to 150 sqmm (Mwh/km)</t>
  </si>
  <si>
    <t>11 kV upsizing SSEH</t>
  </si>
  <si>
    <t>Assumption</t>
  </si>
  <si>
    <t>Reviewed</t>
  </si>
  <si>
    <t>Location</t>
  </si>
  <si>
    <t>Validity</t>
  </si>
  <si>
    <t>Notes</t>
  </si>
  <si>
    <t>Yes</t>
  </si>
  <si>
    <t>Replacement of cables to reduce losses</t>
  </si>
  <si>
    <t>Replaced assets are those planned for repalcement during RIIO-ED1 and so are most likely HI5</t>
  </si>
  <si>
    <t>Z:\E - NIA Programme\01. Archive\Reports IFI LCNF &amp; NIA\Regulatory Reports\2017_18\Losses Strategy\Evidence\Cost Benefit Analysis work\Cable upsizing\Calculations\Cable calculations V4.xlsx</t>
  </si>
  <si>
    <t>Percentage of cable installed to reduce losses</t>
  </si>
  <si>
    <t>MWh losses savings</t>
  </si>
  <si>
    <t>Cable costs</t>
  </si>
  <si>
    <t>Costs taken from procurement for each regulatory year in question</t>
  </si>
  <si>
    <t>Z:\E - NIA Programme\01. Archive\Reports IFI LCNF &amp; NIA\Regulatory Reports\2017_18\E4 Losses\Evidence\Cable Prices</t>
  </si>
  <si>
    <t>Total km of cable installed per annum</t>
  </si>
  <si>
    <t>Taken from Regulatory Reporting costs and volumes submission</t>
  </si>
  <si>
    <t>Z:\E - NIA Programme\01. Archive\Reports IFI LCNF &amp; NIA\Regulatory Reports\2017_18\E4 Losses\Evidence\Costs and volumes</t>
  </si>
  <si>
    <t>All cable sizes of relevant size taken from ProcureTrak system</t>
  </si>
  <si>
    <t>Z:\E - NIA Programme\01. Archive\Reports IFI LCNF &amp; NIA\Regulatory Reports\2017_18\Losses Strategy\Evidence\Cost Benefit Analysis work\Cable upsizing\Cable Sales Data Summary.xlsx</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</si>
  <si>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</si>
  <si>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</si>
  <si>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</si>
  <si>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</si>
  <si>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</si>
  <si>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</si>
  <si>
    <t>11kV demand data was taken from System Planning demand data and used in conjuntion with cable resistance data to calculate MWh losses saving</t>
  </si>
  <si>
    <t>Total km of 11kV cable installed per annum in ED1 (CV7:Replacement) due to losses</t>
  </si>
  <si>
    <t>Total km of 11kV cable installed per annum in ED1 (CV1:Primary Reinforcement) due to losses</t>
  </si>
  <si>
    <t>Total km of 11kV cable installed per annum in ED1 (V3 Connections &amp; V4 Other Cost Movements due to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</si>
</sst>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198">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0" fontId="5" fillId="10" borderId="3" xfId="0" applyFont="1" applyFill="1" applyBorder="1" applyAlignment="1">
      <alignment vertical="top"/>
    </xf>
    <xf numFmtId="0" fontId="5" fillId="10" borderId="3" xfId="0" applyFont="1" applyFill="1" applyBorder="1" applyAlignment="1">
      <alignment vertical="top" wrapText="1"/>
    </xf>
    <xf numFmtId="8" fontId="5" fillId="10" borderId="3" xfId="0" applyNumberFormat="1" applyFont="1" applyFill="1" applyBorder="1" applyAlignment="1">
      <alignment horizontal="center" vertical="top"/>
    </xf>
    <xf numFmtId="14" fontId="0" fillId="0" borderId="0" xfId="0" applyNumberFormat="1"/>
    <xf numFmtId="0" fontId="0" fillId="0" borderId="0" xfId="0" applyAlignment="1">
      <alignment wrapText="1"/>
    </xf>
    <xf numFmtId="0" fontId="0" fillId="0" borderId="0" xfId="0" applyNumberFormat="1"/>
    <xf numFmtId="0" fontId="1" fillId="0" borderId="0" xfId="9"/>
    <xf numFmtId="3" fontId="0" fillId="0" borderId="0" xfId="0" applyNumberFormat="1"/>
    <xf numFmtId="1" fontId="0" fillId="0" borderId="0" xfId="0" applyNumberFormat="1"/>
    <xf numFmtId="175" fontId="5" fillId="0" borderId="3" xfId="0" applyNumberFormat="1" applyFont="1" applyBorder="1" applyAlignment="1">
      <alignment horizontal="center" vertical="top"/>
    </xf>
    <xf numFmtId="3" fontId="0" fillId="0" borderId="0" xfId="0" applyNumberFormat="1" applyFill="1"/>
    <xf numFmtId="0" fontId="39" fillId="0" borderId="0" xfId="0" applyFont="1"/>
    <xf numFmtId="170" fontId="0" fillId="0" borderId="0" xfId="7" applyNumberFormat="1" applyFont="1" applyBorder="1"/>
    <xf numFmtId="0" fontId="39" fillId="0" borderId="3" xfId="0" applyFont="1" applyBorder="1"/>
    <xf numFmtId="0" fontId="0" fillId="0" borderId="3" xfId="0" applyBorder="1"/>
    <xf numFmtId="0" fontId="0" fillId="11" borderId="3" xfId="0" applyFill="1" applyBorder="1"/>
    <xf numFmtId="0" fontId="0" fillId="0" borderId="3" xfId="0" applyBorder="1" applyAlignment="1">
      <alignment wrapText="1"/>
    </xf>
    <xf numFmtId="0" fontId="0" fillId="12" borderId="3" xfId="0" applyFill="1" applyBorder="1"/>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0" fontId="0" fillId="0" borderId="0" xfId="0" applyNumberFormat="1" applyFill="1" applyBorder="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 xfId="9" xr:uid="{00000000-0005-0000-0000-00000600000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6" t="s">
        <v>222</v>
      </c>
      <c r="C26" s="156"/>
      <c r="D26" s="156"/>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4" activePane="bottomLeft" state="frozen"/>
      <selection activeCell="A7" sqref="A7"/>
      <selection pane="bottomLeft" activeCell="D6" sqref="D6"/>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1" t="s">
        <v>370</v>
      </c>
      <c r="C2" s="162"/>
      <c r="D2" s="162"/>
      <c r="E2" s="162"/>
      <c r="F2" s="163"/>
      <c r="Z2" s="26" t="s">
        <v>79</v>
      </c>
    </row>
    <row r="3" spans="2:26" ht="24.75" customHeight="1" x14ac:dyDescent="0.3">
      <c r="B3" s="164"/>
      <c r="C3" s="165"/>
      <c r="D3" s="165"/>
      <c r="E3" s="165"/>
      <c r="F3" s="166"/>
    </row>
    <row r="4" spans="2:26" ht="18" customHeight="1" x14ac:dyDescent="0.3">
      <c r="B4" s="25" t="s">
        <v>78</v>
      </c>
      <c r="C4" s="27"/>
      <c r="D4" s="27"/>
      <c r="E4" s="27"/>
      <c r="F4" s="27"/>
    </row>
    <row r="5" spans="2:26" ht="24.75" customHeight="1" x14ac:dyDescent="0.3">
      <c r="B5" s="175" t="s">
        <v>371</v>
      </c>
      <c r="C5" s="176"/>
      <c r="D5" s="176"/>
      <c r="E5" s="176"/>
      <c r="F5" s="177"/>
    </row>
    <row r="6" spans="2:26" ht="13.5" customHeight="1" x14ac:dyDescent="0.3">
      <c r="B6" s="27"/>
      <c r="C6" s="27"/>
      <c r="D6" s="27"/>
      <c r="E6" s="27"/>
      <c r="F6" s="27"/>
    </row>
    <row r="7" spans="2:26" x14ac:dyDescent="0.3">
      <c r="B7" s="25" t="s">
        <v>48</v>
      </c>
    </row>
    <row r="8" spans="2:26" x14ac:dyDescent="0.3">
      <c r="B8" s="171" t="s">
        <v>336</v>
      </c>
      <c r="C8" s="172"/>
      <c r="D8" s="167" t="s">
        <v>30</v>
      </c>
      <c r="E8" s="167"/>
      <c r="F8" s="167"/>
    </row>
    <row r="9" spans="2:26" ht="22.5" customHeight="1" x14ac:dyDescent="0.3">
      <c r="B9" s="173" t="s">
        <v>346</v>
      </c>
      <c r="C9" s="174"/>
      <c r="D9" s="160" t="s">
        <v>345</v>
      </c>
      <c r="E9" s="160"/>
      <c r="F9" s="160"/>
    </row>
    <row r="10" spans="2:26" ht="35.25" customHeight="1" x14ac:dyDescent="0.3">
      <c r="B10" s="173" t="s">
        <v>224</v>
      </c>
      <c r="C10" s="174"/>
      <c r="D10" s="168" t="s">
        <v>347</v>
      </c>
      <c r="E10" s="169"/>
      <c r="F10" s="170"/>
    </row>
    <row r="11" spans="2:26" ht="39" customHeight="1" x14ac:dyDescent="0.3">
      <c r="B11" s="173"/>
      <c r="C11" s="174"/>
      <c r="D11" s="160"/>
      <c r="E11" s="160"/>
      <c r="F11" s="160"/>
    </row>
    <row r="12" spans="2:26" ht="22.5" customHeight="1" x14ac:dyDescent="0.3">
      <c r="B12" s="173"/>
      <c r="C12" s="174"/>
      <c r="D12" s="160"/>
      <c r="E12" s="160"/>
      <c r="F12" s="160"/>
    </row>
    <row r="13" spans="2:26" ht="42" customHeight="1" x14ac:dyDescent="0.3">
      <c r="B13" s="173"/>
      <c r="C13" s="174"/>
      <c r="D13" s="160"/>
      <c r="E13" s="160"/>
      <c r="F13" s="160"/>
    </row>
    <row r="14" spans="2:26" ht="22.5" customHeight="1" x14ac:dyDescent="0.3">
      <c r="B14" s="173"/>
      <c r="C14" s="174"/>
      <c r="D14" s="160"/>
      <c r="E14" s="160"/>
      <c r="F14" s="160"/>
    </row>
    <row r="15" spans="2:26" ht="45.75" customHeight="1" x14ac:dyDescent="0.3">
      <c r="B15" s="173"/>
      <c r="C15" s="174"/>
      <c r="D15" s="160"/>
      <c r="E15" s="160"/>
      <c r="F15" s="160"/>
    </row>
    <row r="16" spans="2:26" ht="28.5" customHeight="1" x14ac:dyDescent="0.3">
      <c r="B16" s="173"/>
      <c r="C16" s="174"/>
      <c r="D16" s="160"/>
      <c r="E16" s="160"/>
      <c r="F16" s="160"/>
    </row>
    <row r="17" spans="2:11" ht="22.5" customHeight="1" x14ac:dyDescent="0.3">
      <c r="B17" s="157"/>
      <c r="C17" s="158"/>
      <c r="D17" s="159"/>
      <c r="E17" s="159"/>
      <c r="F17" s="159"/>
    </row>
    <row r="18" spans="2:11" ht="22.5" customHeight="1" x14ac:dyDescent="0.3">
      <c r="B18" s="157"/>
      <c r="C18" s="158"/>
      <c r="D18" s="159"/>
      <c r="E18" s="159"/>
      <c r="F18" s="159"/>
    </row>
    <row r="19" spans="2:11" ht="22.5" customHeight="1" x14ac:dyDescent="0.3">
      <c r="B19" s="157"/>
      <c r="C19" s="158"/>
      <c r="D19" s="159"/>
      <c r="E19" s="159"/>
      <c r="F19" s="159"/>
    </row>
    <row r="20" spans="2:11" ht="22.5" customHeight="1" x14ac:dyDescent="0.3">
      <c r="B20" s="157"/>
      <c r="C20" s="158"/>
      <c r="D20" s="159"/>
      <c r="E20" s="159"/>
      <c r="F20" s="159"/>
    </row>
    <row r="21" spans="2:11" ht="22.5" customHeight="1" x14ac:dyDescent="0.3">
      <c r="B21" s="157"/>
      <c r="C21" s="158"/>
      <c r="D21" s="159"/>
      <c r="E21" s="159"/>
      <c r="F21" s="159"/>
    </row>
    <row r="22" spans="2:11" ht="22.5" customHeight="1" x14ac:dyDescent="0.3">
      <c r="B22" s="157"/>
      <c r="C22" s="158"/>
      <c r="D22" s="159"/>
      <c r="E22" s="159"/>
      <c r="F22" s="159"/>
    </row>
    <row r="23" spans="2:11" ht="22.5" customHeight="1" x14ac:dyDescent="0.3">
      <c r="B23" s="157"/>
      <c r="C23" s="158"/>
      <c r="D23" s="159"/>
      <c r="E23" s="159"/>
      <c r="F23" s="159"/>
    </row>
    <row r="24" spans="2:11" ht="12.75" customHeight="1" x14ac:dyDescent="0.3">
      <c r="B24" s="28"/>
      <c r="C24" s="28"/>
      <c r="D24" s="29"/>
      <c r="E24" s="29"/>
      <c r="F24" s="29"/>
    </row>
    <row r="25" spans="2:11" x14ac:dyDescent="0.3">
      <c r="B25" s="25" t="s">
        <v>49</v>
      </c>
    </row>
    <row r="26" spans="2:11" ht="38.25" customHeight="1" x14ac:dyDescent="0.3">
      <c r="B26" s="179" t="s">
        <v>47</v>
      </c>
      <c r="C26" s="181" t="s">
        <v>27</v>
      </c>
      <c r="D26" s="181" t="s">
        <v>28</v>
      </c>
      <c r="E26" s="181" t="s">
        <v>30</v>
      </c>
      <c r="F26" s="179" t="s">
        <v>339</v>
      </c>
      <c r="G26" s="178" t="s">
        <v>99</v>
      </c>
      <c r="H26" s="178"/>
      <c r="I26" s="178"/>
      <c r="J26" s="178"/>
      <c r="K26" s="178"/>
    </row>
    <row r="27" spans="2:11" ht="36" customHeight="1" x14ac:dyDescent="0.3">
      <c r="B27" s="180"/>
      <c r="C27" s="182"/>
      <c r="D27" s="182"/>
      <c r="E27" s="182"/>
      <c r="F27" s="180"/>
      <c r="G27" s="64" t="s">
        <v>100</v>
      </c>
      <c r="H27" s="64" t="s">
        <v>101</v>
      </c>
      <c r="I27" s="64" t="s">
        <v>102</v>
      </c>
      <c r="J27" s="64" t="s">
        <v>103</v>
      </c>
      <c r="K27" s="64" t="s">
        <v>104</v>
      </c>
    </row>
    <row r="28" spans="2:11" ht="27.75" customHeight="1" x14ac:dyDescent="0.3">
      <c r="B28" s="30">
        <v>1</v>
      </c>
      <c r="C28" s="31" t="str">
        <f>B9</f>
        <v>Baseline</v>
      </c>
      <c r="D28" s="30" t="s">
        <v>79</v>
      </c>
      <c r="E28" s="31"/>
      <c r="F28" s="30"/>
      <c r="G28" s="147">
        <f>Baseline!$C$4</f>
        <v>-0.12678368075071172</v>
      </c>
      <c r="H28" s="147">
        <f>Baseline!$C$5</f>
        <v>-0.14839655296244722</v>
      </c>
      <c r="I28" s="147">
        <f>Baseline!$C$6</f>
        <v>-0.16299063161759528</v>
      </c>
      <c r="J28" s="147">
        <f>Baseline!$C$7</f>
        <v>-0.17754054324259311</v>
      </c>
      <c r="K28" s="65"/>
    </row>
    <row r="29" spans="2:11" ht="27.75" customHeight="1" x14ac:dyDescent="0.3">
      <c r="B29" s="30">
        <v>2</v>
      </c>
      <c r="C29" s="30" t="str">
        <f>B10</f>
        <v>Option 1</v>
      </c>
      <c r="D29" s="30" t="s">
        <v>29</v>
      </c>
      <c r="E29" s="31"/>
      <c r="F29" s="30"/>
      <c r="G29" s="147">
        <f>'Option 1'!$C$4</f>
        <v>-9.3840250028187105E-2</v>
      </c>
      <c r="H29" s="147">
        <f>'Option 1'!$C$5</f>
        <v>-9.9264699274966894E-2</v>
      </c>
      <c r="I29" s="147">
        <f>'Option 1'!$C$6</f>
        <v>-0.10011193672115619</v>
      </c>
      <c r="J29" s="147">
        <f>'Option 1'!$C$7</f>
        <v>-9.5532458093021994E-2</v>
      </c>
      <c r="K29" s="30"/>
    </row>
    <row r="30" spans="2:11" ht="27.75" customHeight="1" x14ac:dyDescent="0.3">
      <c r="B30" s="138">
        <v>3</v>
      </c>
      <c r="C30" s="138"/>
      <c r="D30" s="138"/>
      <c r="E30" s="139"/>
      <c r="F30" s="138"/>
      <c r="G30" s="140"/>
      <c r="H30" s="140"/>
      <c r="I30" s="140"/>
      <c r="J30" s="140"/>
      <c r="K30" s="138"/>
    </row>
    <row r="31" spans="2:11" ht="27.75" customHeight="1" x14ac:dyDescent="0.3">
      <c r="B31" s="138">
        <v>4</v>
      </c>
      <c r="C31" s="138"/>
      <c r="D31" s="138"/>
      <c r="E31" s="139"/>
      <c r="F31" s="138"/>
      <c r="G31" s="140"/>
      <c r="H31" s="140"/>
      <c r="I31" s="140"/>
      <c r="J31" s="140"/>
      <c r="K31" s="138"/>
    </row>
    <row r="32" spans="2:11"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3" t="s">
        <v>73</v>
      </c>
      <c r="C13" s="184"/>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5"/>
      <c r="C14" s="186"/>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7"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7"/>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7"/>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7"/>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7"/>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7"/>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7"/>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7"/>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7"/>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7"/>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42"/>
      <c r="I6" s="142"/>
      <c r="J6" s="142"/>
      <c r="K6" s="142"/>
      <c r="L6" s="142"/>
    </row>
    <row r="7" spans="1:12" x14ac:dyDescent="0.25">
      <c r="F7" s="141"/>
      <c r="G7" s="141"/>
      <c r="I7" s="137"/>
      <c r="J7" s="137"/>
      <c r="K7" s="137"/>
      <c r="L7" s="137"/>
    </row>
    <row r="8" spans="1:12" x14ac:dyDescent="0.25">
      <c r="F8" s="141"/>
      <c r="G8" s="141"/>
      <c r="I8" s="137"/>
      <c r="J8" s="137"/>
      <c r="K8" s="137"/>
      <c r="L8" s="137"/>
    </row>
    <row r="9" spans="1:12" x14ac:dyDescent="0.25">
      <c r="F9" s="141"/>
      <c r="G9" s="141"/>
      <c r="I9" s="137"/>
      <c r="J9" s="137"/>
      <c r="K9" s="137"/>
      <c r="L9" s="137"/>
    </row>
    <row r="10" spans="1:12" x14ac:dyDescent="0.25">
      <c r="F10" s="141"/>
      <c r="G10" s="141"/>
      <c r="I10" s="137"/>
      <c r="J10" s="137"/>
      <c r="K10" s="137"/>
      <c r="L10" s="137"/>
    </row>
    <row r="11" spans="1:12" x14ac:dyDescent="0.25">
      <c r="F11" s="141"/>
      <c r="G11" s="141"/>
      <c r="I11" s="137"/>
      <c r="J11" s="137"/>
      <c r="K11" s="137"/>
      <c r="L11" s="137"/>
    </row>
    <row r="12" spans="1:12" x14ac:dyDescent="0.25">
      <c r="F12" s="141"/>
      <c r="G12" s="141"/>
      <c r="I12" s="137"/>
      <c r="J12" s="137"/>
      <c r="K12" s="137"/>
      <c r="L12" s="137"/>
    </row>
    <row r="13" spans="1:12" x14ac:dyDescent="0.25">
      <c r="F13" s="141"/>
      <c r="G13" s="141"/>
      <c r="I13" s="137"/>
      <c r="J13" s="137"/>
      <c r="K13" s="137"/>
      <c r="L13" s="137"/>
    </row>
    <row r="14" spans="1:12" x14ac:dyDescent="0.25">
      <c r="F14" s="141"/>
      <c r="G14" s="141"/>
      <c r="I14" s="137"/>
      <c r="J14" s="137"/>
      <c r="K14" s="137"/>
      <c r="L14" s="137"/>
    </row>
    <row r="15" spans="1:12" x14ac:dyDescent="0.25">
      <c r="F15" s="141"/>
      <c r="G15" s="141"/>
      <c r="I15" s="137"/>
      <c r="J15" s="137"/>
      <c r="K15" s="137"/>
      <c r="L15" s="137"/>
    </row>
    <row r="16" spans="1:12" x14ac:dyDescent="0.25">
      <c r="F16" s="141"/>
      <c r="G16" s="141"/>
      <c r="I16" s="137"/>
      <c r="J16" s="137"/>
      <c r="K16" s="137"/>
      <c r="L16" s="137"/>
    </row>
    <row r="17" spans="6:12" x14ac:dyDescent="0.25">
      <c r="F17" s="141"/>
      <c r="G17" s="141"/>
      <c r="I17" s="137"/>
      <c r="J17" s="137"/>
      <c r="K17" s="137"/>
      <c r="L17" s="137"/>
    </row>
    <row r="18" spans="6:12" x14ac:dyDescent="0.25">
      <c r="F18" s="141"/>
      <c r="G18" s="141"/>
      <c r="I18" s="137"/>
      <c r="J18" s="137"/>
      <c r="K18" s="137"/>
      <c r="L18" s="137"/>
    </row>
    <row r="19" spans="6:12" x14ac:dyDescent="0.25">
      <c r="H19" s="143"/>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-0.12678368075071172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-0.14839655296244722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-0.16299063161759528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-0.17754054324259311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158</v>
      </c>
      <c r="C13" s="60"/>
      <c r="D13" s="61" t="s">
        <v>39</v>
      </c>
      <c r="E13" s="62">
        <f>-('Workings template'!B9*'Workings template'!B19)/1000000</f>
        <v>0</v>
      </c>
      <c r="F13" s="62">
        <f>-('Workings template'!C9*'Workings template'!C19)/1000000</f>
        <v>-6.8150551213559023E-3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156</v>
      </c>
      <c r="C14" s="60"/>
      <c r="D14" s="61" t="s">
        <v>39</v>
      </c>
      <c r="E14" s="62">
        <f>-('Workings template'!B9*'Workings template'!B20)/1000000</f>
        <v>0</v>
      </c>
      <c r="F14" s="62">
        <f>-('Workings template'!C9*'Workings template'!C20)/1000000</f>
        <v>-4.0890330728135414E-3</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9"/>
      <c r="B15" s="61" t="s">
        <v>313</v>
      </c>
      <c r="C15" s="60"/>
      <c r="D15" s="61" t="s">
        <v>39</v>
      </c>
      <c r="E15" s="62">
        <f>-('Workings template'!B9*'Workings template'!B21)/1000000</f>
        <v>0</v>
      </c>
      <c r="F15" s="62">
        <f>-('Workings template'!C9*'Workings template'!C21)/1000000</f>
        <v>-0.16628734496108402</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2" t="s">
        <v>194</v>
      </c>
      <c r="C18" s="127"/>
      <c r="D18" s="123" t="s">
        <v>39</v>
      </c>
      <c r="E18" s="59">
        <f>SUM(E13:E17)</f>
        <v>0</v>
      </c>
      <c r="F18" s="59">
        <f t="shared" ref="F18:AW18" si="0">SUM(F13:F17)</f>
        <v>-0.17719143315525346</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-0.17719143315525346</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-0.12403400320867741</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-5.3157429946576046E-2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-2.7563111824150536E-3</v>
      </c>
      <c r="H31" s="35">
        <f>$F$28/'Fixed data'!$C$7</f>
        <v>-2.7563111824150536E-3</v>
      </c>
      <c r="I31" s="35">
        <f>$F$28/'Fixed data'!$C$7</f>
        <v>-2.7563111824150536E-3</v>
      </c>
      <c r="J31" s="35">
        <f>$F$28/'Fixed data'!$C$7</f>
        <v>-2.7563111824150536E-3</v>
      </c>
      <c r="K31" s="35">
        <f>$F$28/'Fixed data'!$C$7</f>
        <v>-2.7563111824150536E-3</v>
      </c>
      <c r="L31" s="35">
        <f>$F$28/'Fixed data'!$C$7</f>
        <v>-2.7563111824150536E-3</v>
      </c>
      <c r="M31" s="35">
        <f>$F$28/'Fixed data'!$C$7</f>
        <v>-2.7563111824150536E-3</v>
      </c>
      <c r="N31" s="35">
        <f>$F$28/'Fixed data'!$C$7</f>
        <v>-2.7563111824150536E-3</v>
      </c>
      <c r="O31" s="35">
        <f>$F$28/'Fixed data'!$C$7</f>
        <v>-2.7563111824150536E-3</v>
      </c>
      <c r="P31" s="35">
        <f>$F$28/'Fixed data'!$C$7</f>
        <v>-2.7563111824150536E-3</v>
      </c>
      <c r="Q31" s="35">
        <f>$F$28/'Fixed data'!$C$7</f>
        <v>-2.7563111824150536E-3</v>
      </c>
      <c r="R31" s="35">
        <f>$F$28/'Fixed data'!$C$7</f>
        <v>-2.7563111824150536E-3</v>
      </c>
      <c r="S31" s="35">
        <f>$F$28/'Fixed data'!$C$7</f>
        <v>-2.7563111824150536E-3</v>
      </c>
      <c r="T31" s="35">
        <f>$F$28/'Fixed data'!$C$7</f>
        <v>-2.7563111824150536E-3</v>
      </c>
      <c r="U31" s="35">
        <f>$F$28/'Fixed data'!$C$7</f>
        <v>-2.7563111824150536E-3</v>
      </c>
      <c r="V31" s="35">
        <f>$F$28/'Fixed data'!$C$7</f>
        <v>-2.7563111824150536E-3</v>
      </c>
      <c r="W31" s="35">
        <f>$F$28/'Fixed data'!$C$7</f>
        <v>-2.7563111824150536E-3</v>
      </c>
      <c r="X31" s="35">
        <f>$F$28/'Fixed data'!$C$7</f>
        <v>-2.7563111824150536E-3</v>
      </c>
      <c r="Y31" s="35">
        <f>$F$28/'Fixed data'!$C$7</f>
        <v>-2.7563111824150536E-3</v>
      </c>
      <c r="Z31" s="35">
        <f>$F$28/'Fixed data'!$C$7</f>
        <v>-2.7563111824150536E-3</v>
      </c>
      <c r="AA31" s="35">
        <f>$F$28/'Fixed data'!$C$7</f>
        <v>-2.7563111824150536E-3</v>
      </c>
      <c r="AB31" s="35">
        <f>$F$28/'Fixed data'!$C$7</f>
        <v>-2.7563111824150536E-3</v>
      </c>
      <c r="AC31" s="35">
        <f>$F$28/'Fixed data'!$C$7</f>
        <v>-2.7563111824150536E-3</v>
      </c>
      <c r="AD31" s="35">
        <f>$F$28/'Fixed data'!$C$7</f>
        <v>-2.7563111824150536E-3</v>
      </c>
      <c r="AE31" s="35">
        <f>$F$28/'Fixed data'!$C$7</f>
        <v>-2.7563111824150536E-3</v>
      </c>
      <c r="AF31" s="35">
        <f>$F$28/'Fixed data'!$C$7</f>
        <v>-2.7563111824150536E-3</v>
      </c>
      <c r="AG31" s="35">
        <f>$F$28/'Fixed data'!$C$7</f>
        <v>-2.7563111824150536E-3</v>
      </c>
      <c r="AH31" s="35">
        <f>$F$28/'Fixed data'!$C$7</f>
        <v>-2.7563111824150536E-3</v>
      </c>
      <c r="AI31" s="35">
        <f>$F$28/'Fixed data'!$C$7</f>
        <v>-2.7563111824150536E-3</v>
      </c>
      <c r="AJ31" s="35">
        <f>$F$28/'Fixed data'!$C$7</f>
        <v>-2.7563111824150536E-3</v>
      </c>
      <c r="AK31" s="35">
        <f>$F$28/'Fixed data'!$C$7</f>
        <v>-2.7563111824150536E-3</v>
      </c>
      <c r="AL31" s="35">
        <f>$F$28/'Fixed data'!$C$7</f>
        <v>-2.7563111824150536E-3</v>
      </c>
      <c r="AM31" s="35">
        <f>$F$28/'Fixed data'!$C$7</f>
        <v>-2.7563111824150536E-3</v>
      </c>
      <c r="AN31" s="35">
        <f>$F$28/'Fixed data'!$C$7</f>
        <v>-2.7563111824150536E-3</v>
      </c>
      <c r="AO31" s="35">
        <f>$F$28/'Fixed data'!$C$7</f>
        <v>-2.7563111824150536E-3</v>
      </c>
      <c r="AP31" s="35">
        <f>$F$28/'Fixed data'!$C$7</f>
        <v>-2.7563111824150536E-3</v>
      </c>
      <c r="AQ31" s="35">
        <f>$F$28/'Fixed data'!$C$7</f>
        <v>-2.7563111824150536E-3</v>
      </c>
      <c r="AR31" s="35">
        <f>$F$28/'Fixed data'!$C$7</f>
        <v>-2.7563111824150536E-3</v>
      </c>
      <c r="AS31" s="35">
        <f>$F$28/'Fixed data'!$C$7</f>
        <v>-2.7563111824150536E-3</v>
      </c>
      <c r="AT31" s="35">
        <f>$F$28/'Fixed data'!$C$7</f>
        <v>-2.7563111824150536E-3</v>
      </c>
      <c r="AU31" s="35">
        <f>$F$28/'Fixed data'!$C$7</f>
        <v>-2.7563111824150536E-3</v>
      </c>
      <c r="AV31" s="35">
        <f>$F$28/'Fixed data'!$C$7</f>
        <v>-2.7563111824150536E-3</v>
      </c>
      <c r="AW31" s="35">
        <f>$F$28/'Fixed data'!$C$7</f>
        <v>-2.7563111824150536E-3</v>
      </c>
      <c r="AX31" s="35">
        <f>$F$28/'Fixed data'!$C$7</f>
        <v>-2.7563111824150536E-3</v>
      </c>
      <c r="AY31" s="35">
        <f>$F$28/'Fixed data'!$C$7</f>
        <v>-2.7563111824150536E-3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-2.7563111824150536E-3</v>
      </c>
      <c r="H60" s="35">
        <f t="shared" si="5"/>
        <v>-2.7563111824150536E-3</v>
      </c>
      <c r="I60" s="35">
        <f t="shared" si="5"/>
        <v>-2.7563111824150536E-3</v>
      </c>
      <c r="J60" s="35">
        <f t="shared" si="5"/>
        <v>-2.7563111824150536E-3</v>
      </c>
      <c r="K60" s="35">
        <f t="shared" si="5"/>
        <v>-2.7563111824150536E-3</v>
      </c>
      <c r="L60" s="35">
        <f t="shared" si="5"/>
        <v>-2.7563111824150536E-3</v>
      </c>
      <c r="M60" s="35">
        <f t="shared" si="5"/>
        <v>-2.7563111824150536E-3</v>
      </c>
      <c r="N60" s="35">
        <f t="shared" si="5"/>
        <v>-2.7563111824150536E-3</v>
      </c>
      <c r="O60" s="35">
        <f t="shared" si="5"/>
        <v>-2.7563111824150536E-3</v>
      </c>
      <c r="P60" s="35">
        <f t="shared" si="5"/>
        <v>-2.7563111824150536E-3</v>
      </c>
      <c r="Q60" s="35">
        <f t="shared" si="5"/>
        <v>-2.7563111824150536E-3</v>
      </c>
      <c r="R60" s="35">
        <f t="shared" si="5"/>
        <v>-2.7563111824150536E-3</v>
      </c>
      <c r="S60" s="35">
        <f t="shared" si="5"/>
        <v>-2.7563111824150536E-3</v>
      </c>
      <c r="T60" s="35">
        <f t="shared" si="5"/>
        <v>-2.7563111824150536E-3</v>
      </c>
      <c r="U60" s="35">
        <f t="shared" si="5"/>
        <v>-2.7563111824150536E-3</v>
      </c>
      <c r="V60" s="35">
        <f t="shared" si="5"/>
        <v>-2.7563111824150536E-3</v>
      </c>
      <c r="W60" s="35">
        <f t="shared" si="5"/>
        <v>-2.7563111824150536E-3</v>
      </c>
      <c r="X60" s="35">
        <f t="shared" si="5"/>
        <v>-2.7563111824150536E-3</v>
      </c>
      <c r="Y60" s="35">
        <f t="shared" si="5"/>
        <v>-2.7563111824150536E-3</v>
      </c>
      <c r="Z60" s="35">
        <f t="shared" si="5"/>
        <v>-2.7563111824150536E-3</v>
      </c>
      <c r="AA60" s="35">
        <f t="shared" si="5"/>
        <v>-2.7563111824150536E-3</v>
      </c>
      <c r="AB60" s="35">
        <f t="shared" si="5"/>
        <v>-2.7563111824150536E-3</v>
      </c>
      <c r="AC60" s="35">
        <f t="shared" si="5"/>
        <v>-2.7563111824150536E-3</v>
      </c>
      <c r="AD60" s="35">
        <f t="shared" si="5"/>
        <v>-2.7563111824150536E-3</v>
      </c>
      <c r="AE60" s="35">
        <f t="shared" si="5"/>
        <v>-2.7563111824150536E-3</v>
      </c>
      <c r="AF60" s="35">
        <f t="shared" si="5"/>
        <v>-2.7563111824150536E-3</v>
      </c>
      <c r="AG60" s="35">
        <f t="shared" si="5"/>
        <v>-2.7563111824150536E-3</v>
      </c>
      <c r="AH60" s="35">
        <f t="shared" si="5"/>
        <v>-2.7563111824150536E-3</v>
      </c>
      <c r="AI60" s="35">
        <f t="shared" si="5"/>
        <v>-2.7563111824150536E-3</v>
      </c>
      <c r="AJ60" s="35">
        <f t="shared" si="5"/>
        <v>-2.7563111824150536E-3</v>
      </c>
      <c r="AK60" s="35">
        <f t="shared" si="5"/>
        <v>-2.7563111824150536E-3</v>
      </c>
      <c r="AL60" s="35">
        <f t="shared" si="5"/>
        <v>-2.7563111824150536E-3</v>
      </c>
      <c r="AM60" s="35">
        <f t="shared" si="5"/>
        <v>-2.7563111824150536E-3</v>
      </c>
      <c r="AN60" s="35">
        <f t="shared" si="5"/>
        <v>-2.7563111824150536E-3</v>
      </c>
      <c r="AO60" s="35">
        <f t="shared" si="5"/>
        <v>-2.7563111824150536E-3</v>
      </c>
      <c r="AP60" s="35">
        <f t="shared" si="5"/>
        <v>-2.7563111824150536E-3</v>
      </c>
      <c r="AQ60" s="35">
        <f t="shared" si="5"/>
        <v>-2.7563111824150536E-3</v>
      </c>
      <c r="AR60" s="35">
        <f t="shared" si="5"/>
        <v>-2.7563111824150536E-3</v>
      </c>
      <c r="AS60" s="35">
        <f t="shared" si="5"/>
        <v>-2.7563111824150536E-3</v>
      </c>
      <c r="AT60" s="35">
        <f t="shared" si="5"/>
        <v>-2.7563111824150536E-3</v>
      </c>
      <c r="AU60" s="35">
        <f t="shared" si="5"/>
        <v>-2.7563111824150536E-3</v>
      </c>
      <c r="AV60" s="35">
        <f t="shared" si="5"/>
        <v>-2.7563111824150536E-3</v>
      </c>
      <c r="AW60" s="35">
        <f t="shared" si="5"/>
        <v>-2.7563111824150536E-3</v>
      </c>
      <c r="AX60" s="35">
        <f t="shared" si="5"/>
        <v>-2.7563111824150536E-3</v>
      </c>
      <c r="AY60" s="35">
        <f t="shared" si="5"/>
        <v>-2.7563111824150536E-3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-0.12403400320867741</v>
      </c>
      <c r="H61" s="35">
        <f t="shared" si="6"/>
        <v>-0.12127769202626236</v>
      </c>
      <c r="I61" s="35">
        <f t="shared" si="6"/>
        <v>-0.11852138084384731</v>
      </c>
      <c r="J61" s="35">
        <f t="shared" si="6"/>
        <v>-0.11576506966143225</v>
      </c>
      <c r="K61" s="35">
        <f t="shared" si="6"/>
        <v>-0.1130087584790172</v>
      </c>
      <c r="L61" s="35">
        <f t="shared" si="6"/>
        <v>-0.11025244729660215</v>
      </c>
      <c r="M61" s="35">
        <f t="shared" si="6"/>
        <v>-0.1074961361141871</v>
      </c>
      <c r="N61" s="35">
        <f t="shared" si="6"/>
        <v>-0.10473982493177204</v>
      </c>
      <c r="O61" s="35">
        <f t="shared" si="6"/>
        <v>-0.10198351374935699</v>
      </c>
      <c r="P61" s="35">
        <f t="shared" si="6"/>
        <v>-9.9227202566941938E-2</v>
      </c>
      <c r="Q61" s="35">
        <f t="shared" si="6"/>
        <v>-9.6470891384526886E-2</v>
      </c>
      <c r="R61" s="35">
        <f t="shared" si="6"/>
        <v>-9.3714580202111833E-2</v>
      </c>
      <c r="S61" s="35">
        <f t="shared" si="6"/>
        <v>-9.095826901969678E-2</v>
      </c>
      <c r="T61" s="35">
        <f t="shared" si="6"/>
        <v>-8.8201957837281728E-2</v>
      </c>
      <c r="U61" s="35">
        <f t="shared" si="6"/>
        <v>-8.5445646654866675E-2</v>
      </c>
      <c r="V61" s="35">
        <f t="shared" si="6"/>
        <v>-8.2689335472451622E-2</v>
      </c>
      <c r="W61" s="35">
        <f t="shared" si="6"/>
        <v>-7.993302429003657E-2</v>
      </c>
      <c r="X61" s="35">
        <f t="shared" si="6"/>
        <v>-7.7176713107621517E-2</v>
      </c>
      <c r="Y61" s="35">
        <f t="shared" si="6"/>
        <v>-7.4420401925206464E-2</v>
      </c>
      <c r="Z61" s="35">
        <f t="shared" si="6"/>
        <v>-7.1664090742791411E-2</v>
      </c>
      <c r="AA61" s="35">
        <f t="shared" si="6"/>
        <v>-6.8907779560376359E-2</v>
      </c>
      <c r="AB61" s="35">
        <f t="shared" si="6"/>
        <v>-6.6151468377961306E-2</v>
      </c>
      <c r="AC61" s="35">
        <f t="shared" si="6"/>
        <v>-6.3395157195546253E-2</v>
      </c>
      <c r="AD61" s="35">
        <f t="shared" si="6"/>
        <v>-6.0638846013131201E-2</v>
      </c>
      <c r="AE61" s="35">
        <f t="shared" si="6"/>
        <v>-5.7882534830716148E-2</v>
      </c>
      <c r="AF61" s="35">
        <f t="shared" si="6"/>
        <v>-5.5126223648301095E-2</v>
      </c>
      <c r="AG61" s="35">
        <f t="shared" si="6"/>
        <v>-5.2369912465886043E-2</v>
      </c>
      <c r="AH61" s="35">
        <f t="shared" si="6"/>
        <v>-4.961360128347099E-2</v>
      </c>
      <c r="AI61" s="35">
        <f t="shared" si="6"/>
        <v>-4.6857290101055937E-2</v>
      </c>
      <c r="AJ61" s="35">
        <f t="shared" si="6"/>
        <v>-4.4100978918640885E-2</v>
      </c>
      <c r="AK61" s="35">
        <f t="shared" si="6"/>
        <v>-4.1344667736225832E-2</v>
      </c>
      <c r="AL61" s="35">
        <f t="shared" si="6"/>
        <v>-3.8588356553810779E-2</v>
      </c>
      <c r="AM61" s="35">
        <f t="shared" si="6"/>
        <v>-3.5832045371395727E-2</v>
      </c>
      <c r="AN61" s="35">
        <f t="shared" si="6"/>
        <v>-3.3075734188980674E-2</v>
      </c>
      <c r="AO61" s="35">
        <f t="shared" si="6"/>
        <v>-3.0319423006565621E-2</v>
      </c>
      <c r="AP61" s="35">
        <f t="shared" si="6"/>
        <v>-2.7563111824150568E-2</v>
      </c>
      <c r="AQ61" s="35">
        <f t="shared" si="6"/>
        <v>-2.4806800641735516E-2</v>
      </c>
      <c r="AR61" s="35">
        <f t="shared" si="6"/>
        <v>-2.2050489459320463E-2</v>
      </c>
      <c r="AS61" s="35">
        <f t="shared" si="6"/>
        <v>-1.929417827690541E-2</v>
      </c>
      <c r="AT61" s="35">
        <f t="shared" si="6"/>
        <v>-1.6537867094490358E-2</v>
      </c>
      <c r="AU61" s="35">
        <f t="shared" si="6"/>
        <v>-1.3781555912075305E-2</v>
      </c>
      <c r="AV61" s="35">
        <f t="shared" si="6"/>
        <v>-1.1025244729660252E-2</v>
      </c>
      <c r="AW61" s="35">
        <f t="shared" si="6"/>
        <v>-8.2689335472451997E-3</v>
      </c>
      <c r="AX61" s="35">
        <f t="shared" si="6"/>
        <v>-5.5126223648301461E-3</v>
      </c>
      <c r="AY61" s="35">
        <f t="shared" si="6"/>
        <v>-2.7563111824150926E-3</v>
      </c>
      <c r="AZ61" s="35">
        <f t="shared" si="6"/>
        <v>-3.903127820947816E-17</v>
      </c>
      <c r="BA61" s="35">
        <f t="shared" si="6"/>
        <v>-3.903127820947816E-17</v>
      </c>
      <c r="BB61" s="35">
        <f t="shared" si="6"/>
        <v>-3.903127820947816E-17</v>
      </c>
      <c r="BC61" s="35">
        <f t="shared" si="6"/>
        <v>-3.903127820947816E-17</v>
      </c>
      <c r="BD61" s="35">
        <f t="shared" si="6"/>
        <v>-3.903127820947816E-17</v>
      </c>
    </row>
    <row r="62" spans="1:56" ht="16.5" hidden="1" customHeight="1" outlineLevel="1" x14ac:dyDescent="0.3">
      <c r="A62" s="113"/>
      <c r="B62" s="9" t="s">
        <v>33</v>
      </c>
      <c r="C62" s="9" t="s">
        <v>67</v>
      </c>
      <c r="D62" s="9" t="s">
        <v>39</v>
      </c>
      <c r="E62" s="35">
        <f t="shared" ref="E62:BD62" si="7">E28-E60+E61</f>
        <v>0</v>
      </c>
      <c r="F62" s="35">
        <f t="shared" si="7"/>
        <v>-0.12403400320867741</v>
      </c>
      <c r="G62" s="35">
        <f t="shared" si="7"/>
        <v>-0.12127769202626236</v>
      </c>
      <c r="H62" s="35">
        <f t="shared" si="7"/>
        <v>-0.11852138084384731</v>
      </c>
      <c r="I62" s="35">
        <f t="shared" si="7"/>
        <v>-0.11576506966143225</v>
      </c>
      <c r="J62" s="35">
        <f t="shared" si="7"/>
        <v>-0.1130087584790172</v>
      </c>
      <c r="K62" s="35">
        <f t="shared" si="7"/>
        <v>-0.11025244729660215</v>
      </c>
      <c r="L62" s="35">
        <f t="shared" si="7"/>
        <v>-0.1074961361141871</v>
      </c>
      <c r="M62" s="35">
        <f t="shared" si="7"/>
        <v>-0.10473982493177204</v>
      </c>
      <c r="N62" s="35">
        <f t="shared" si="7"/>
        <v>-0.10198351374935699</v>
      </c>
      <c r="O62" s="35">
        <f t="shared" si="7"/>
        <v>-9.9227202566941938E-2</v>
      </c>
      <c r="P62" s="35">
        <f t="shared" si="7"/>
        <v>-9.6470891384526886E-2</v>
      </c>
      <c r="Q62" s="35">
        <f t="shared" si="7"/>
        <v>-9.3714580202111833E-2</v>
      </c>
      <c r="R62" s="35">
        <f t="shared" si="7"/>
        <v>-9.095826901969678E-2</v>
      </c>
      <c r="S62" s="35">
        <f t="shared" si="7"/>
        <v>-8.8201957837281728E-2</v>
      </c>
      <c r="T62" s="35">
        <f t="shared" si="7"/>
        <v>-8.5445646654866675E-2</v>
      </c>
      <c r="U62" s="35">
        <f t="shared" si="7"/>
        <v>-8.2689335472451622E-2</v>
      </c>
      <c r="V62" s="35">
        <f t="shared" si="7"/>
        <v>-7.993302429003657E-2</v>
      </c>
      <c r="W62" s="35">
        <f t="shared" si="7"/>
        <v>-7.7176713107621517E-2</v>
      </c>
      <c r="X62" s="35">
        <f t="shared" si="7"/>
        <v>-7.4420401925206464E-2</v>
      </c>
      <c r="Y62" s="35">
        <f t="shared" si="7"/>
        <v>-7.1664090742791411E-2</v>
      </c>
      <c r="Z62" s="35">
        <f t="shared" si="7"/>
        <v>-6.8907779560376359E-2</v>
      </c>
      <c r="AA62" s="35">
        <f t="shared" si="7"/>
        <v>-6.6151468377961306E-2</v>
      </c>
      <c r="AB62" s="35">
        <f t="shared" si="7"/>
        <v>-6.3395157195546253E-2</v>
      </c>
      <c r="AC62" s="35">
        <f t="shared" si="7"/>
        <v>-6.0638846013131201E-2</v>
      </c>
      <c r="AD62" s="35">
        <f t="shared" si="7"/>
        <v>-5.7882534830716148E-2</v>
      </c>
      <c r="AE62" s="35">
        <f t="shared" si="7"/>
        <v>-5.5126223648301095E-2</v>
      </c>
      <c r="AF62" s="35">
        <f t="shared" si="7"/>
        <v>-5.2369912465886043E-2</v>
      </c>
      <c r="AG62" s="35">
        <f t="shared" si="7"/>
        <v>-4.961360128347099E-2</v>
      </c>
      <c r="AH62" s="35">
        <f t="shared" si="7"/>
        <v>-4.6857290101055937E-2</v>
      </c>
      <c r="AI62" s="35">
        <f t="shared" si="7"/>
        <v>-4.4100978918640885E-2</v>
      </c>
      <c r="AJ62" s="35">
        <f t="shared" si="7"/>
        <v>-4.1344667736225832E-2</v>
      </c>
      <c r="AK62" s="35">
        <f t="shared" si="7"/>
        <v>-3.8588356553810779E-2</v>
      </c>
      <c r="AL62" s="35">
        <f t="shared" si="7"/>
        <v>-3.5832045371395727E-2</v>
      </c>
      <c r="AM62" s="35">
        <f t="shared" si="7"/>
        <v>-3.3075734188980674E-2</v>
      </c>
      <c r="AN62" s="35">
        <f t="shared" si="7"/>
        <v>-3.0319423006565621E-2</v>
      </c>
      <c r="AO62" s="35">
        <f t="shared" si="7"/>
        <v>-2.7563111824150568E-2</v>
      </c>
      <c r="AP62" s="35">
        <f t="shared" si="7"/>
        <v>-2.4806800641735516E-2</v>
      </c>
      <c r="AQ62" s="35">
        <f t="shared" si="7"/>
        <v>-2.2050489459320463E-2</v>
      </c>
      <c r="AR62" s="35">
        <f t="shared" si="7"/>
        <v>-1.929417827690541E-2</v>
      </c>
      <c r="AS62" s="35">
        <f t="shared" si="7"/>
        <v>-1.6537867094490358E-2</v>
      </c>
      <c r="AT62" s="35">
        <f t="shared" si="7"/>
        <v>-1.3781555912075305E-2</v>
      </c>
      <c r="AU62" s="35">
        <f t="shared" si="7"/>
        <v>-1.1025244729660252E-2</v>
      </c>
      <c r="AV62" s="35">
        <f t="shared" si="7"/>
        <v>-8.2689335472451997E-3</v>
      </c>
      <c r="AW62" s="35">
        <f t="shared" si="7"/>
        <v>-5.5126223648301461E-3</v>
      </c>
      <c r="AX62" s="35">
        <f t="shared" si="7"/>
        <v>-2.7563111824150926E-3</v>
      </c>
      <c r="AY62" s="35">
        <f t="shared" si="7"/>
        <v>-3.903127820947816E-17</v>
      </c>
      <c r="AZ62" s="35">
        <f t="shared" si="7"/>
        <v>-3.903127820947816E-17</v>
      </c>
      <c r="BA62" s="35">
        <f t="shared" si="7"/>
        <v>-3.903127820947816E-17</v>
      </c>
      <c r="BB62" s="35">
        <f t="shared" si="7"/>
        <v>-3.903127820947816E-17</v>
      </c>
      <c r="BC62" s="35">
        <f t="shared" si="7"/>
        <v>-3.903127820947816E-17</v>
      </c>
      <c r="BD62" s="35">
        <f t="shared" si="7"/>
        <v>-3.903127820947816E-17</v>
      </c>
    </row>
    <row r="63" spans="1:56" ht="16.5" collapsed="1" x14ac:dyDescent="0.3">
      <c r="A63" s="113"/>
      <c r="B63" s="9" t="s">
        <v>8</v>
      </c>
      <c r="C63" s="11" t="s">
        <v>66</v>
      </c>
      <c r="D63" s="9" t="s">
        <v>39</v>
      </c>
      <c r="E63" s="35">
        <f>AVERAGE(E61:E62)*'Fixed data'!$C$3</f>
        <v>0</v>
      </c>
      <c r="F63" s="35">
        <f>AVERAGE(F61:F62)*'Fixed data'!$C$3</f>
        <v>-2.4806800641735483E-3</v>
      </c>
      <c r="G63" s="35">
        <f>AVERAGE(G61:G62)*'Fixed data'!$C$3</f>
        <v>-4.9062339046987962E-3</v>
      </c>
      <c r="H63" s="35">
        <f>AVERAGE(H61:H62)*'Fixed data'!$C$3</f>
        <v>-4.7959814574021929E-3</v>
      </c>
      <c r="I63" s="35">
        <f>AVERAGE(I61:I62)*'Fixed data'!$C$3</f>
        <v>-4.6857290101055913E-3</v>
      </c>
      <c r="J63" s="35">
        <f>AVERAGE(J61:J62)*'Fixed data'!$C$3</f>
        <v>-4.5754765628089888E-3</v>
      </c>
      <c r="K63" s="35">
        <f>AVERAGE(K61:K62)*'Fixed data'!$C$3</f>
        <v>-4.4652241155123873E-3</v>
      </c>
      <c r="L63" s="35">
        <f>AVERAGE(L61:L62)*'Fixed data'!$C$3</f>
        <v>-4.3549716682157848E-3</v>
      </c>
      <c r="M63" s="35">
        <f>AVERAGE(M61:M62)*'Fixed data'!$C$3</f>
        <v>-4.2447192209191832E-3</v>
      </c>
      <c r="N63" s="35">
        <f>AVERAGE(N61:N62)*'Fixed data'!$C$3</f>
        <v>-4.1344667736225808E-3</v>
      </c>
      <c r="O63" s="35">
        <f>AVERAGE(O61:O62)*'Fixed data'!$C$3</f>
        <v>-4.0242143263259792E-3</v>
      </c>
      <c r="P63" s="35">
        <f>AVERAGE(P61:P62)*'Fixed data'!$C$3</f>
        <v>-3.9139618790293759E-3</v>
      </c>
      <c r="Q63" s="35">
        <f>AVERAGE(Q61:Q62)*'Fixed data'!$C$3</f>
        <v>-3.8037094317327747E-3</v>
      </c>
      <c r="R63" s="35">
        <f>AVERAGE(R61:R62)*'Fixed data'!$C$3</f>
        <v>-3.6934569844361722E-3</v>
      </c>
      <c r="S63" s="35">
        <f>AVERAGE(S61:S62)*'Fixed data'!$C$3</f>
        <v>-3.5832045371395707E-3</v>
      </c>
      <c r="T63" s="35">
        <f>AVERAGE(T61:T62)*'Fixed data'!$C$3</f>
        <v>-3.4729520898429678E-3</v>
      </c>
      <c r="U63" s="35">
        <f>AVERAGE(U61:U62)*'Fixed data'!$C$3</f>
        <v>-3.3626996425463662E-3</v>
      </c>
      <c r="V63" s="35">
        <f>AVERAGE(V61:V62)*'Fixed data'!$C$3</f>
        <v>-3.2524471952497637E-3</v>
      </c>
      <c r="W63" s="35">
        <f>AVERAGE(W61:W62)*'Fixed data'!$C$3</f>
        <v>-3.1421947479531621E-3</v>
      </c>
      <c r="X63" s="35">
        <f>AVERAGE(X61:X62)*'Fixed data'!$C$3</f>
        <v>-3.0319423006565593E-3</v>
      </c>
      <c r="Y63" s="35">
        <f>AVERAGE(Y61:Y62)*'Fixed data'!$C$3</f>
        <v>-2.9216898533599577E-3</v>
      </c>
      <c r="Z63" s="35">
        <f>AVERAGE(Z61:Z62)*'Fixed data'!$C$3</f>
        <v>-2.8114374060633552E-3</v>
      </c>
      <c r="AA63" s="35">
        <f>AVERAGE(AA61:AA62)*'Fixed data'!$C$3</f>
        <v>-2.7011849587667536E-3</v>
      </c>
      <c r="AB63" s="35">
        <f>AVERAGE(AB61:AB62)*'Fixed data'!$C$3</f>
        <v>-2.5909325114701512E-3</v>
      </c>
      <c r="AC63" s="35">
        <f>AVERAGE(AC61:AC62)*'Fixed data'!$C$3</f>
        <v>-2.4806800641735492E-3</v>
      </c>
      <c r="AD63" s="35">
        <f>AVERAGE(AD61:AD62)*'Fixed data'!$C$3</f>
        <v>-2.3704276168769471E-3</v>
      </c>
      <c r="AE63" s="35">
        <f>AVERAGE(AE61:AE62)*'Fixed data'!$C$3</f>
        <v>-2.2601751695803451E-3</v>
      </c>
      <c r="AF63" s="35">
        <f>AVERAGE(AF61:AF62)*'Fixed data'!$C$3</f>
        <v>-2.1499227222837427E-3</v>
      </c>
      <c r="AG63" s="35">
        <f>AVERAGE(AG61:AG62)*'Fixed data'!$C$3</f>
        <v>-2.0396702749871406E-3</v>
      </c>
      <c r="AH63" s="35">
        <f>AVERAGE(AH61:AH62)*'Fixed data'!$C$3</f>
        <v>-1.9294178276905386E-3</v>
      </c>
      <c r="AI63" s="35">
        <f>AVERAGE(AI61:AI62)*'Fixed data'!$C$3</f>
        <v>-1.8191653803939364E-3</v>
      </c>
      <c r="AJ63" s="35">
        <f>AVERAGE(AJ61:AJ62)*'Fixed data'!$C$3</f>
        <v>-1.7089129330973344E-3</v>
      </c>
      <c r="AK63" s="35">
        <f>AVERAGE(AK61:AK62)*'Fixed data'!$C$3</f>
        <v>-1.5986604858007323E-3</v>
      </c>
      <c r="AL63" s="35">
        <f>AVERAGE(AL61:AL62)*'Fixed data'!$C$3</f>
        <v>-1.4884080385041301E-3</v>
      </c>
      <c r="AM63" s="35">
        <f>AVERAGE(AM61:AM62)*'Fixed data'!$C$3</f>
        <v>-1.3781555912075281E-3</v>
      </c>
      <c r="AN63" s="35">
        <f>AVERAGE(AN61:AN62)*'Fixed data'!$C$3</f>
        <v>-1.2679031439109258E-3</v>
      </c>
      <c r="AO63" s="35">
        <f>AVERAGE(AO61:AO62)*'Fixed data'!$C$3</f>
        <v>-1.1576506966143238E-3</v>
      </c>
      <c r="AP63" s="35">
        <f>AVERAGE(AP61:AP62)*'Fixed data'!$C$3</f>
        <v>-1.0473982493177218E-3</v>
      </c>
      <c r="AQ63" s="35">
        <f>AVERAGE(AQ61:AQ62)*'Fixed data'!$C$3</f>
        <v>-9.3714580202111956E-4</v>
      </c>
      <c r="AR63" s="35">
        <f>AVERAGE(AR61:AR62)*'Fixed data'!$C$3</f>
        <v>-8.2689335472451754E-4</v>
      </c>
      <c r="AS63" s="35">
        <f>AVERAGE(AS61:AS62)*'Fixed data'!$C$3</f>
        <v>-7.1664090742791541E-4</v>
      </c>
      <c r="AT63" s="35">
        <f>AVERAGE(AT61:AT62)*'Fixed data'!$C$3</f>
        <v>-6.0638846013131328E-4</v>
      </c>
      <c r="AU63" s="35">
        <f>AVERAGE(AU61:AU62)*'Fixed data'!$C$3</f>
        <v>-4.9613601283471115E-4</v>
      </c>
      <c r="AV63" s="35">
        <f>AVERAGE(AV61:AV62)*'Fixed data'!$C$3</f>
        <v>-3.8588356553810902E-4</v>
      </c>
      <c r="AW63" s="35">
        <f>AVERAGE(AW61:AW62)*'Fixed data'!$C$3</f>
        <v>-2.7563111824150695E-4</v>
      </c>
      <c r="AX63" s="35">
        <f>AVERAGE(AX61:AX62)*'Fixed data'!$C$3</f>
        <v>-1.6537867094490477E-4</v>
      </c>
      <c r="AY63" s="35">
        <f>AVERAGE(AY61:AY62)*'Fixed data'!$C$3</f>
        <v>-5.5126223648302637E-5</v>
      </c>
      <c r="AZ63" s="35">
        <f>AVERAGE(AZ61:AZ62)*'Fixed data'!$C$3</f>
        <v>-1.5612511283791264E-18</v>
      </c>
      <c r="BA63" s="35">
        <f>AVERAGE(BA61:BA62)*'Fixed data'!$C$3</f>
        <v>-1.5612511283791264E-18</v>
      </c>
      <c r="BB63" s="35">
        <f>AVERAGE(BB61:BB62)*'Fixed data'!$C$3</f>
        <v>-1.5612511283791264E-18</v>
      </c>
      <c r="BC63" s="35">
        <f>AVERAGE(BC61:BC62)*'Fixed data'!$C$3</f>
        <v>-1.5612511283791264E-18</v>
      </c>
      <c r="BD63" s="35">
        <f>AVERAGE(BD61:BD62)*'Fixed data'!$C$3</f>
        <v>-1.5612511283791264E-18</v>
      </c>
    </row>
    <row r="64" spans="1:56" ht="15.75" thickBot="1" x14ac:dyDescent="0.35">
      <c r="A64" s="112"/>
      <c r="B64" s="12" t="s">
        <v>92</v>
      </c>
      <c r="C64" s="12" t="s">
        <v>44</v>
      </c>
      <c r="D64" s="12" t="s">
        <v>39</v>
      </c>
      <c r="E64" s="53">
        <f t="shared" ref="E64:BD64" si="8">E29+E60+E63</f>
        <v>0</v>
      </c>
      <c r="F64" s="53">
        <f t="shared" si="8"/>
        <v>-5.5638110010749593E-2</v>
      </c>
      <c r="G64" s="53">
        <f t="shared" si="8"/>
        <v>-7.6625450871138498E-3</v>
      </c>
      <c r="H64" s="53">
        <f t="shared" si="8"/>
        <v>-7.5522926398172464E-3</v>
      </c>
      <c r="I64" s="53">
        <f t="shared" si="8"/>
        <v>-7.4420401925206449E-3</v>
      </c>
      <c r="J64" s="53">
        <f t="shared" si="8"/>
        <v>-7.3317877452240424E-3</v>
      </c>
      <c r="K64" s="53">
        <f t="shared" si="8"/>
        <v>-7.2215352979274408E-3</v>
      </c>
      <c r="L64" s="53">
        <f t="shared" si="8"/>
        <v>-7.1112828506308384E-3</v>
      </c>
      <c r="M64" s="53">
        <f t="shared" si="8"/>
        <v>-7.0010304033342368E-3</v>
      </c>
      <c r="N64" s="53">
        <f t="shared" si="8"/>
        <v>-6.8907779560376343E-3</v>
      </c>
      <c r="O64" s="53">
        <f t="shared" si="8"/>
        <v>-6.7805255087410327E-3</v>
      </c>
      <c r="P64" s="53">
        <f t="shared" si="8"/>
        <v>-6.6702730614444294E-3</v>
      </c>
      <c r="Q64" s="53">
        <f t="shared" si="8"/>
        <v>-6.5600206141478278E-3</v>
      </c>
      <c r="R64" s="53">
        <f t="shared" si="8"/>
        <v>-6.4497681668512254E-3</v>
      </c>
      <c r="S64" s="53">
        <f t="shared" si="8"/>
        <v>-6.3395157195546246E-3</v>
      </c>
      <c r="T64" s="53">
        <f t="shared" si="8"/>
        <v>-6.2292632722580213E-3</v>
      </c>
      <c r="U64" s="53">
        <f t="shared" si="8"/>
        <v>-6.1190108249614197E-3</v>
      </c>
      <c r="V64" s="53">
        <f t="shared" si="8"/>
        <v>-6.0087583776648173E-3</v>
      </c>
      <c r="W64" s="53">
        <f t="shared" si="8"/>
        <v>-5.8985059303682157E-3</v>
      </c>
      <c r="X64" s="53">
        <f t="shared" si="8"/>
        <v>-5.7882534830716124E-3</v>
      </c>
      <c r="Y64" s="53">
        <f t="shared" si="8"/>
        <v>-5.6780010357750117E-3</v>
      </c>
      <c r="Z64" s="53">
        <f t="shared" si="8"/>
        <v>-5.5677485884784092E-3</v>
      </c>
      <c r="AA64" s="53">
        <f t="shared" si="8"/>
        <v>-5.4574961411818067E-3</v>
      </c>
      <c r="AB64" s="53">
        <f t="shared" si="8"/>
        <v>-5.3472436938852043E-3</v>
      </c>
      <c r="AC64" s="53">
        <f t="shared" si="8"/>
        <v>-5.2369912465886027E-3</v>
      </c>
      <c r="AD64" s="53">
        <f t="shared" si="8"/>
        <v>-5.1267387992920011E-3</v>
      </c>
      <c r="AE64" s="53">
        <f t="shared" si="8"/>
        <v>-5.0164863519953987E-3</v>
      </c>
      <c r="AF64" s="53">
        <f t="shared" si="8"/>
        <v>-4.9062339046987962E-3</v>
      </c>
      <c r="AG64" s="53">
        <f t="shared" si="8"/>
        <v>-4.7959814574021938E-3</v>
      </c>
      <c r="AH64" s="53">
        <f t="shared" si="8"/>
        <v>-4.6857290101055922E-3</v>
      </c>
      <c r="AI64" s="53">
        <f t="shared" si="8"/>
        <v>-4.5754765628089897E-3</v>
      </c>
      <c r="AJ64" s="53">
        <f t="shared" si="8"/>
        <v>-4.4652241155123881E-3</v>
      </c>
      <c r="AK64" s="53">
        <f t="shared" si="8"/>
        <v>-4.3549716682157857E-3</v>
      </c>
      <c r="AL64" s="53">
        <f t="shared" si="8"/>
        <v>-4.2447192209191832E-3</v>
      </c>
      <c r="AM64" s="53">
        <f t="shared" si="8"/>
        <v>-4.1344667736225816E-3</v>
      </c>
      <c r="AN64" s="53">
        <f t="shared" si="8"/>
        <v>-4.0242143263259792E-3</v>
      </c>
      <c r="AO64" s="53">
        <f t="shared" si="8"/>
        <v>-3.9139618790293776E-3</v>
      </c>
      <c r="AP64" s="53">
        <f t="shared" si="8"/>
        <v>-3.8037094317327751E-3</v>
      </c>
      <c r="AQ64" s="53">
        <f t="shared" si="8"/>
        <v>-3.6934569844361731E-3</v>
      </c>
      <c r="AR64" s="53">
        <f t="shared" si="8"/>
        <v>-3.5832045371395711E-3</v>
      </c>
      <c r="AS64" s="53">
        <f t="shared" si="8"/>
        <v>-3.4729520898429691E-3</v>
      </c>
      <c r="AT64" s="53">
        <f t="shared" si="8"/>
        <v>-3.3626996425463671E-3</v>
      </c>
      <c r="AU64" s="53">
        <f t="shared" si="8"/>
        <v>-3.2524471952497646E-3</v>
      </c>
      <c r="AV64" s="53">
        <f t="shared" si="8"/>
        <v>-3.1421947479531626E-3</v>
      </c>
      <c r="AW64" s="53">
        <f t="shared" si="8"/>
        <v>-3.0319423006565606E-3</v>
      </c>
      <c r="AX64" s="53">
        <f t="shared" si="8"/>
        <v>-2.9216898533599581E-3</v>
      </c>
      <c r="AY64" s="53">
        <f t="shared" si="8"/>
        <v>-2.8114374060633561E-3</v>
      </c>
      <c r="AZ64" s="53">
        <f t="shared" si="8"/>
        <v>-1.5612511283791264E-18</v>
      </c>
      <c r="BA64" s="53">
        <f t="shared" si="8"/>
        <v>-1.5612511283791264E-18</v>
      </c>
      <c r="BB64" s="53">
        <f t="shared" si="8"/>
        <v>-1.5612511283791264E-18</v>
      </c>
      <c r="BC64" s="53">
        <f t="shared" si="8"/>
        <v>-1.5612511283791264E-18</v>
      </c>
      <c r="BD64" s="53">
        <f t="shared" si="8"/>
        <v>-1.5612511283791264E-18</v>
      </c>
    </row>
    <row r="65" spans="1:56" ht="12.75" customHeight="1" x14ac:dyDescent="0.3">
      <c r="A65" s="193"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4"/>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4"/>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4"/>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-5.5638110010749593E-2</v>
      </c>
      <c r="G77" s="54">
        <f>IF('Fixed data'!$G$19=FALSE,G64+G76,G64)</f>
        <v>-7.6625450871138498E-3</v>
      </c>
      <c r="H77" s="54">
        <f>IF('Fixed data'!$G$19=FALSE,H64+H76,H64)</f>
        <v>-7.5522926398172464E-3</v>
      </c>
      <c r="I77" s="54">
        <f>IF('Fixed data'!$G$19=FALSE,I64+I76,I64)</f>
        <v>-7.4420401925206449E-3</v>
      </c>
      <c r="J77" s="54">
        <f>IF('Fixed data'!$G$19=FALSE,J64+J76,J64)</f>
        <v>-7.3317877452240424E-3</v>
      </c>
      <c r="K77" s="54">
        <f>IF('Fixed data'!$G$19=FALSE,K64+K76,K64)</f>
        <v>-7.2215352979274408E-3</v>
      </c>
      <c r="L77" s="54">
        <f>IF('Fixed data'!$G$19=FALSE,L64+L76,L64)</f>
        <v>-7.1112828506308384E-3</v>
      </c>
      <c r="M77" s="54">
        <f>IF('Fixed data'!$G$19=FALSE,M64+M76,M64)</f>
        <v>-7.0010304033342368E-3</v>
      </c>
      <c r="N77" s="54">
        <f>IF('Fixed data'!$G$19=FALSE,N64+N76,N64)</f>
        <v>-6.8907779560376343E-3</v>
      </c>
      <c r="O77" s="54">
        <f>IF('Fixed data'!$G$19=FALSE,O64+O76,O64)</f>
        <v>-6.7805255087410327E-3</v>
      </c>
      <c r="P77" s="54">
        <f>IF('Fixed data'!$G$19=FALSE,P64+P76,P64)</f>
        <v>-6.6702730614444294E-3</v>
      </c>
      <c r="Q77" s="54">
        <f>IF('Fixed data'!$G$19=FALSE,Q64+Q76,Q64)</f>
        <v>-6.5600206141478278E-3</v>
      </c>
      <c r="R77" s="54">
        <f>IF('Fixed data'!$G$19=FALSE,R64+R76,R64)</f>
        <v>-6.4497681668512254E-3</v>
      </c>
      <c r="S77" s="54">
        <f>IF('Fixed data'!$G$19=FALSE,S64+S76,S64)</f>
        <v>-6.3395157195546246E-3</v>
      </c>
      <c r="T77" s="54">
        <f>IF('Fixed data'!$G$19=FALSE,T64+T76,T64)</f>
        <v>-6.2292632722580213E-3</v>
      </c>
      <c r="U77" s="54">
        <f>IF('Fixed data'!$G$19=FALSE,U64+U76,U64)</f>
        <v>-6.1190108249614197E-3</v>
      </c>
      <c r="V77" s="54">
        <f>IF('Fixed data'!$G$19=FALSE,V64+V76,V64)</f>
        <v>-6.0087583776648173E-3</v>
      </c>
      <c r="W77" s="54">
        <f>IF('Fixed data'!$G$19=FALSE,W64+W76,W64)</f>
        <v>-5.8985059303682157E-3</v>
      </c>
      <c r="X77" s="54">
        <f>IF('Fixed data'!$G$19=FALSE,X64+X76,X64)</f>
        <v>-5.7882534830716124E-3</v>
      </c>
      <c r="Y77" s="54">
        <f>IF('Fixed data'!$G$19=FALSE,Y64+Y76,Y64)</f>
        <v>-5.6780010357750117E-3</v>
      </c>
      <c r="Z77" s="54">
        <f>IF('Fixed data'!$G$19=FALSE,Z64+Z76,Z64)</f>
        <v>-5.5677485884784092E-3</v>
      </c>
      <c r="AA77" s="54">
        <f>IF('Fixed data'!$G$19=FALSE,AA64+AA76,AA64)</f>
        <v>-5.4574961411818067E-3</v>
      </c>
      <c r="AB77" s="54">
        <f>IF('Fixed data'!$G$19=FALSE,AB64+AB76,AB64)</f>
        <v>-5.3472436938852043E-3</v>
      </c>
      <c r="AC77" s="54">
        <f>IF('Fixed data'!$G$19=FALSE,AC64+AC76,AC64)</f>
        <v>-5.2369912465886027E-3</v>
      </c>
      <c r="AD77" s="54">
        <f>IF('Fixed data'!$G$19=FALSE,AD64+AD76,AD64)</f>
        <v>-5.1267387992920011E-3</v>
      </c>
      <c r="AE77" s="54">
        <f>IF('Fixed data'!$G$19=FALSE,AE64+AE76,AE64)</f>
        <v>-5.0164863519953987E-3</v>
      </c>
      <c r="AF77" s="54">
        <f>IF('Fixed data'!$G$19=FALSE,AF64+AF76,AF64)</f>
        <v>-4.9062339046987962E-3</v>
      </c>
      <c r="AG77" s="54">
        <f>IF('Fixed data'!$G$19=FALSE,AG64+AG76,AG64)</f>
        <v>-4.7959814574021938E-3</v>
      </c>
      <c r="AH77" s="54">
        <f>IF('Fixed data'!$G$19=FALSE,AH64+AH76,AH64)</f>
        <v>-4.6857290101055922E-3</v>
      </c>
      <c r="AI77" s="54">
        <f>IF('Fixed data'!$G$19=FALSE,AI64+AI76,AI64)</f>
        <v>-4.5754765628089897E-3</v>
      </c>
      <c r="AJ77" s="54">
        <f>IF('Fixed data'!$G$19=FALSE,AJ64+AJ76,AJ64)</f>
        <v>-4.4652241155123881E-3</v>
      </c>
      <c r="AK77" s="54">
        <f>IF('Fixed data'!$G$19=FALSE,AK64+AK76,AK64)</f>
        <v>-4.3549716682157857E-3</v>
      </c>
      <c r="AL77" s="54">
        <f>IF('Fixed data'!$G$19=FALSE,AL64+AL76,AL64)</f>
        <v>-4.2447192209191832E-3</v>
      </c>
      <c r="AM77" s="54">
        <f>IF('Fixed data'!$G$19=FALSE,AM64+AM76,AM64)</f>
        <v>-4.1344667736225816E-3</v>
      </c>
      <c r="AN77" s="54">
        <f>IF('Fixed data'!$G$19=FALSE,AN64+AN76,AN64)</f>
        <v>-4.0242143263259792E-3</v>
      </c>
      <c r="AO77" s="54">
        <f>IF('Fixed data'!$G$19=FALSE,AO64+AO76,AO64)</f>
        <v>-3.9139618790293776E-3</v>
      </c>
      <c r="AP77" s="54">
        <f>IF('Fixed data'!$G$19=FALSE,AP64+AP76,AP64)</f>
        <v>-3.8037094317327751E-3</v>
      </c>
      <c r="AQ77" s="54">
        <f>IF('Fixed data'!$G$19=FALSE,AQ64+AQ76,AQ64)</f>
        <v>-3.6934569844361731E-3</v>
      </c>
      <c r="AR77" s="54">
        <f>IF('Fixed data'!$G$19=FALSE,AR64+AR76,AR64)</f>
        <v>-3.5832045371395711E-3</v>
      </c>
      <c r="AS77" s="54">
        <f>IF('Fixed data'!$G$19=FALSE,AS64+AS76,AS64)</f>
        <v>-3.4729520898429691E-3</v>
      </c>
      <c r="AT77" s="54">
        <f>IF('Fixed data'!$G$19=FALSE,AT64+AT76,AT64)</f>
        <v>-3.3626996425463671E-3</v>
      </c>
      <c r="AU77" s="54">
        <f>IF('Fixed data'!$G$19=FALSE,AU64+AU76,AU64)</f>
        <v>-3.2524471952497646E-3</v>
      </c>
      <c r="AV77" s="54">
        <f>IF('Fixed data'!$G$19=FALSE,AV64+AV76,AV64)</f>
        <v>-3.1421947479531626E-3</v>
      </c>
      <c r="AW77" s="54">
        <f>IF('Fixed data'!$G$19=FALSE,AW64+AW76,AW64)</f>
        <v>-3.0319423006565606E-3</v>
      </c>
      <c r="AX77" s="54">
        <f>IF('Fixed data'!$G$19=FALSE,AX64+AX76,AX64)</f>
        <v>-2.9216898533599581E-3</v>
      </c>
      <c r="AY77" s="54">
        <f>IF('Fixed data'!$G$19=FALSE,AY64+AY76,AY64)</f>
        <v>-2.8114374060633561E-3</v>
      </c>
      <c r="AZ77" s="54">
        <f>IF('Fixed data'!$G$19=FALSE,AZ64+AZ76,AZ64)</f>
        <v>-1.5612511283791264E-18</v>
      </c>
      <c r="BA77" s="54">
        <f>IF('Fixed data'!$G$19=FALSE,BA64+BA76,BA64)</f>
        <v>-1.5612511283791264E-18</v>
      </c>
      <c r="BB77" s="54">
        <f>IF('Fixed data'!$G$19=FALSE,BB64+BB76,BB64)</f>
        <v>-1.5612511283791264E-18</v>
      </c>
      <c r="BC77" s="54">
        <f>IF('Fixed data'!$G$19=FALSE,BC64+BC76,BC64)</f>
        <v>-1.5612511283791264E-18</v>
      </c>
      <c r="BD77" s="54">
        <f>IF('Fixed data'!$G$19=FALSE,BD64+BD76,BD64)</f>
        <v>-1.5612511283791264E-18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-5.1938771043197836E-2</v>
      </c>
      <c r="G80" s="55">
        <f t="shared" si="10"/>
        <v>-6.9111766481746778E-3</v>
      </c>
      <c r="H80" s="55">
        <f t="shared" si="10"/>
        <v>-6.5813867222738734E-3</v>
      </c>
      <c r="I80" s="55">
        <f t="shared" si="10"/>
        <v>-6.2659981487850286E-3</v>
      </c>
      <c r="J80" s="55">
        <f t="shared" si="10"/>
        <v>-5.9644140546674445E-3</v>
      </c>
      <c r="K80" s="55">
        <f t="shared" si="10"/>
        <v>-5.676061466430099E-3</v>
      </c>
      <c r="L80" s="55">
        <f t="shared" si="10"/>
        <v>-5.4003903762914994E-3</v>
      </c>
      <c r="M80" s="55">
        <f t="shared" si="10"/>
        <v>-5.1368728441674762E-3</v>
      </c>
      <c r="N80" s="55">
        <f t="shared" si="10"/>
        <v>-4.8850021341316479E-3</v>
      </c>
      <c r="O80" s="55">
        <f t="shared" si="10"/>
        <v>-4.6442918840440021E-3</v>
      </c>
      <c r="P80" s="55">
        <f t="shared" si="10"/>
        <v>-4.4142753070918203E-3</v>
      </c>
      <c r="Q80" s="55">
        <f t="shared" si="10"/>
        <v>-4.1945044240342304E-3</v>
      </c>
      <c r="R80" s="55">
        <f t="shared" si="10"/>
        <v>-3.9845493249868452E-3</v>
      </c>
      <c r="S80" s="55">
        <f t="shared" si="10"/>
        <v>-3.7839974596266357E-3</v>
      </c>
      <c r="T80" s="55">
        <f t="shared" si="10"/>
        <v>-3.5924529547390026E-3</v>
      </c>
      <c r="U80" s="55">
        <f t="shared" si="10"/>
        <v>-3.4095359580695941E-3</v>
      </c>
      <c r="V80" s="55">
        <f t="shared" si="10"/>
        <v>-3.2348820074821409E-3</v>
      </c>
      <c r="W80" s="55">
        <f t="shared" si="10"/>
        <v>-3.0681414244611901E-3</v>
      </c>
      <c r="X80" s="55">
        <f t="shared" si="10"/>
        <v>-2.9089787310345827E-3</v>
      </c>
      <c r="Y80" s="55">
        <f t="shared" si="10"/>
        <v>-2.7570720892253248E-3</v>
      </c>
      <c r="Z80" s="55">
        <f t="shared" si="10"/>
        <v>-2.6121127621758621E-3</v>
      </c>
      <c r="AA80" s="55">
        <f t="shared" si="10"/>
        <v>-2.4738045961200587E-3</v>
      </c>
      <c r="AB80" s="55">
        <f t="shared" si="10"/>
        <v>-2.3418635224090739E-3</v>
      </c>
      <c r="AC80" s="55">
        <f t="shared" si="10"/>
        <v>-2.2160170788272531E-3</v>
      </c>
      <c r="AD80" s="55">
        <f t="shared" si="10"/>
        <v>-2.0960039494628481E-3</v>
      </c>
      <c r="AE80" s="55">
        <f t="shared" si="10"/>
        <v>-1.9815735224260472E-3</v>
      </c>
      <c r="AF80" s="55">
        <f t="shared" si="10"/>
        <v>-1.8724854647334309E-3</v>
      </c>
      <c r="AG80" s="55">
        <f t="shared" si="10"/>
        <v>-1.7685093137036153E-3</v>
      </c>
      <c r="AH80" s="55">
        <f t="shared" si="10"/>
        <v>-1.66942408423352E-3</v>
      </c>
      <c r="AI80" s="55">
        <f t="shared" si="10"/>
        <v>-1.8301318081093739E-3</v>
      </c>
      <c r="AJ80" s="55">
        <f t="shared" si="10"/>
        <v>-1.7340118897749366E-3</v>
      </c>
      <c r="AK80" s="55">
        <f t="shared" si="10"/>
        <v>-1.641938622704303E-3</v>
      </c>
      <c r="AL80" s="55">
        <f t="shared" si="10"/>
        <v>-1.5537578216570152E-3</v>
      </c>
      <c r="AM80" s="55">
        <f t="shared" si="10"/>
        <v>-1.4693208501358737E-3</v>
      </c>
      <c r="AN80" s="55">
        <f t="shared" si="10"/>
        <v>-1.3884844279601135E-3</v>
      </c>
      <c r="AO80" s="55">
        <f t="shared" si="10"/>
        <v>-1.3111104453407115E-3</v>
      </c>
      <c r="AP80" s="55">
        <f t="shared" si="10"/>
        <v>-1.2370657832422958E-3</v>
      </c>
      <c r="AQ80" s="55">
        <f t="shared" si="10"/>
        <v>-1.1662221398231855E-3</v>
      </c>
      <c r="AR80" s="55">
        <f t="shared" si="10"/>
        <v>-1.0984558627518777E-3</v>
      </c>
      <c r="AS80" s="55">
        <f t="shared" si="10"/>
        <v>-1.0336477872049036E-3</v>
      </c>
      <c r="AT80" s="55">
        <f t="shared" si="10"/>
        <v>-9.7168307935736051E-4</v>
      </c>
      <c r="AU80" s="55">
        <f t="shared" si="10"/>
        <v>-9.1245108518357894E-4</v>
      </c>
      <c r="AV80" s="55">
        <f t="shared" si="10"/>
        <v>-8.5584518439137754E-4</v>
      </c>
      <c r="AW80" s="55">
        <f t="shared" si="10"/>
        <v>-8.0176264931912389E-4</v>
      </c>
      <c r="AX80" s="55">
        <f t="shared" si="10"/>
        <v>-7.501045086304247E-4</v>
      </c>
      <c r="AY80" s="55">
        <f t="shared" si="10"/>
        <v>-7.0077541564666905E-4</v>
      </c>
      <c r="AZ80" s="55">
        <f t="shared" si="10"/>
        <v>-3.7782090104794374E-19</v>
      </c>
      <c r="BA80" s="55">
        <f t="shared" si="10"/>
        <v>-3.6681640878441146E-19</v>
      </c>
      <c r="BB80" s="55">
        <f t="shared" si="10"/>
        <v>-3.5613243571302083E-19</v>
      </c>
      <c r="BC80" s="55">
        <f t="shared" si="10"/>
        <v>-3.457596463233212E-19</v>
      </c>
      <c r="BD80" s="55">
        <f t="shared" si="10"/>
        <v>-3.356889770129332E-19</v>
      </c>
    </row>
    <row r="81" spans="1:56" x14ac:dyDescent="0.3">
      <c r="A81" s="74"/>
      <c r="B81" s="15" t="s">
        <v>18</v>
      </c>
      <c r="C81" s="15"/>
      <c r="D81" s="14" t="s">
        <v>39</v>
      </c>
      <c r="E81" s="56">
        <f>+E80</f>
        <v>0</v>
      </c>
      <c r="F81" s="56">
        <f t="shared" ref="F81:BD81" si="11">+E81+F80</f>
        <v>-5.1938771043197836E-2</v>
      </c>
      <c r="G81" s="56">
        <f t="shared" si="11"/>
        <v>-5.8849947691372514E-2</v>
      </c>
      <c r="H81" s="56">
        <f t="shared" si="11"/>
        <v>-6.5431334413646389E-2</v>
      </c>
      <c r="I81" s="56">
        <f t="shared" si="11"/>
        <v>-7.1697332562431423E-2</v>
      </c>
      <c r="J81" s="56">
        <f t="shared" si="11"/>
        <v>-7.7661746617098862E-2</v>
      </c>
      <c r="K81" s="56">
        <f t="shared" si="11"/>
        <v>-8.3337808083528961E-2</v>
      </c>
      <c r="L81" s="56">
        <f t="shared" si="11"/>
        <v>-8.8738198459820464E-2</v>
      </c>
      <c r="M81" s="56">
        <f t="shared" si="11"/>
        <v>-9.3875071303987936E-2</v>
      </c>
      <c r="N81" s="56">
        <f t="shared" si="11"/>
        <v>-9.8760073438119586E-2</v>
      </c>
      <c r="O81" s="56">
        <f t="shared" si="11"/>
        <v>-0.10340436532216359</v>
      </c>
      <c r="P81" s="56">
        <f t="shared" si="11"/>
        <v>-0.10781864062925541</v>
      </c>
      <c r="Q81" s="56">
        <f t="shared" si="11"/>
        <v>-0.11201314505328963</v>
      </c>
      <c r="R81" s="56">
        <f t="shared" si="11"/>
        <v>-0.11599769437827648</v>
      </c>
      <c r="S81" s="56">
        <f t="shared" si="11"/>
        <v>-0.11978169183790312</v>
      </c>
      <c r="T81" s="56">
        <f t="shared" si="11"/>
        <v>-0.12337414479264212</v>
      </c>
      <c r="U81" s="56">
        <f t="shared" si="11"/>
        <v>-0.12678368075071172</v>
      </c>
      <c r="V81" s="56">
        <f t="shared" si="11"/>
        <v>-0.13001856275819387</v>
      </c>
      <c r="W81" s="56">
        <f t="shared" si="11"/>
        <v>-0.13308670418265506</v>
      </c>
      <c r="X81" s="56">
        <f t="shared" si="11"/>
        <v>-0.13599568291368963</v>
      </c>
      <c r="Y81" s="56">
        <f t="shared" si="11"/>
        <v>-0.13875275500291495</v>
      </c>
      <c r="Z81" s="56">
        <f t="shared" si="11"/>
        <v>-0.1413648677650908</v>
      </c>
      <c r="AA81" s="56">
        <f t="shared" si="11"/>
        <v>-0.14383867236121087</v>
      </c>
      <c r="AB81" s="56">
        <f t="shared" si="11"/>
        <v>-0.14618053588361996</v>
      </c>
      <c r="AC81" s="56">
        <f t="shared" si="11"/>
        <v>-0.14839655296244722</v>
      </c>
      <c r="AD81" s="56">
        <f t="shared" si="11"/>
        <v>-0.15049255691191007</v>
      </c>
      <c r="AE81" s="56">
        <f t="shared" si="11"/>
        <v>-0.15247413043433611</v>
      </c>
      <c r="AF81" s="56">
        <f t="shared" si="11"/>
        <v>-0.15434661589906953</v>
      </c>
      <c r="AG81" s="56">
        <f t="shared" si="11"/>
        <v>-0.15611512521277315</v>
      </c>
      <c r="AH81" s="56">
        <f t="shared" si="11"/>
        <v>-0.15778454929700667</v>
      </c>
      <c r="AI81" s="56">
        <f t="shared" si="11"/>
        <v>-0.15961468110511604</v>
      </c>
      <c r="AJ81" s="56">
        <f t="shared" si="11"/>
        <v>-0.16134869299489096</v>
      </c>
      <c r="AK81" s="56">
        <f t="shared" si="11"/>
        <v>-0.16299063161759528</v>
      </c>
      <c r="AL81" s="56">
        <f t="shared" si="11"/>
        <v>-0.16454438943925229</v>
      </c>
      <c r="AM81" s="56">
        <f t="shared" si="11"/>
        <v>-0.16601371028938816</v>
      </c>
      <c r="AN81" s="56">
        <f t="shared" si="11"/>
        <v>-0.16740219471734827</v>
      </c>
      <c r="AO81" s="56">
        <f t="shared" si="11"/>
        <v>-0.16871330516268898</v>
      </c>
      <c r="AP81" s="56">
        <f t="shared" si="11"/>
        <v>-0.16995037094593127</v>
      </c>
      <c r="AQ81" s="56">
        <f t="shared" si="11"/>
        <v>-0.17111659308575444</v>
      </c>
      <c r="AR81" s="56">
        <f t="shared" si="11"/>
        <v>-0.17221504894850631</v>
      </c>
      <c r="AS81" s="56">
        <f t="shared" si="11"/>
        <v>-0.17324869673571122</v>
      </c>
      <c r="AT81" s="56">
        <f t="shared" si="11"/>
        <v>-0.17422037981506858</v>
      </c>
      <c r="AU81" s="56">
        <f t="shared" si="11"/>
        <v>-0.17513283090025217</v>
      </c>
      <c r="AV81" s="56">
        <f t="shared" si="11"/>
        <v>-0.17598867608464355</v>
      </c>
      <c r="AW81" s="56">
        <f t="shared" si="11"/>
        <v>-0.17679043873396269</v>
      </c>
      <c r="AX81" s="56">
        <f t="shared" si="11"/>
        <v>-0.17754054324259311</v>
      </c>
      <c r="AY81" s="56">
        <f t="shared" si="11"/>
        <v>-0.17824131865823978</v>
      </c>
      <c r="AZ81" s="56">
        <f t="shared" si="11"/>
        <v>-0.17824131865823978</v>
      </c>
      <c r="BA81" s="56">
        <f t="shared" si="11"/>
        <v>-0.17824131865823978</v>
      </c>
      <c r="BB81" s="56">
        <f t="shared" si="11"/>
        <v>-0.17824131865823978</v>
      </c>
      <c r="BC81" s="56">
        <f t="shared" si="11"/>
        <v>-0.17824131865823978</v>
      </c>
      <c r="BD81" s="56">
        <f t="shared" si="11"/>
        <v>-0.17824131865823978</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6"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6"/>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-9.3840250028187105E-2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-9.9264699274966894E-2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-0.10011193672115619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-9.5532458093021994E-2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158</v>
      </c>
      <c r="C13" s="60"/>
      <c r="D13" s="61" t="s">
        <v>39</v>
      </c>
      <c r="E13" s="62">
        <f>-('Workings template'!B10*'Workings template'!B19)/1000000</f>
        <v>0</v>
      </c>
      <c r="F13" s="62">
        <f>-('Workings template'!C10*'Workings template'!C19)/1000000</f>
        <v>-8.6568422108998996E-3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156</v>
      </c>
      <c r="C14" s="60"/>
      <c r="D14" s="61" t="s">
        <v>39</v>
      </c>
      <c r="E14" s="62">
        <f>-('Workings template'!B10*'Workings template'!B20)/1000000</f>
        <v>0</v>
      </c>
      <c r="F14" s="62">
        <f>-('Workings template'!C10*'Workings template'!C20)/1000000</f>
        <v>-5.1941053265399393E-3</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9"/>
      <c r="B15" s="61" t="s">
        <v>313</v>
      </c>
      <c r="C15" s="60"/>
      <c r="D15" s="61" t="s">
        <v>39</v>
      </c>
      <c r="E15" s="62">
        <f>-('Workings template'!B10*'Workings template'!B21)/1000000</f>
        <v>0</v>
      </c>
      <c r="F15" s="62">
        <f>-('Workings template'!C10*'Workings template'!C21)/1000000</f>
        <v>-0.21122694994595753</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2" t="s">
        <v>194</v>
      </c>
      <c r="C18" s="127"/>
      <c r="D18" s="123" t="s">
        <v>39</v>
      </c>
      <c r="E18" s="59">
        <f>SUM(E13:E17)</f>
        <v>0</v>
      </c>
      <c r="F18" s="59">
        <f t="shared" ref="F18:AW18" si="0">SUM(F13:F17)</f>
        <v>-0.22507789748339738</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-0.22507789748339738</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-0.15755452823837815</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-6.7523369245019227E-2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-3.5012117386306256E-3</v>
      </c>
      <c r="H31" s="35">
        <f>$F$28/'Fixed data'!$C$7</f>
        <v>-3.5012117386306256E-3</v>
      </c>
      <c r="I31" s="35">
        <f>$F$28/'Fixed data'!$C$7</f>
        <v>-3.5012117386306256E-3</v>
      </c>
      <c r="J31" s="35">
        <f>$F$28/'Fixed data'!$C$7</f>
        <v>-3.5012117386306256E-3</v>
      </c>
      <c r="K31" s="35">
        <f>$F$28/'Fixed data'!$C$7</f>
        <v>-3.5012117386306256E-3</v>
      </c>
      <c r="L31" s="35">
        <f>$F$28/'Fixed data'!$C$7</f>
        <v>-3.5012117386306256E-3</v>
      </c>
      <c r="M31" s="35">
        <f>$F$28/'Fixed data'!$C$7</f>
        <v>-3.5012117386306256E-3</v>
      </c>
      <c r="N31" s="35">
        <f>$F$28/'Fixed data'!$C$7</f>
        <v>-3.5012117386306256E-3</v>
      </c>
      <c r="O31" s="35">
        <f>$F$28/'Fixed data'!$C$7</f>
        <v>-3.5012117386306256E-3</v>
      </c>
      <c r="P31" s="35">
        <f>$F$28/'Fixed data'!$C$7</f>
        <v>-3.5012117386306256E-3</v>
      </c>
      <c r="Q31" s="35">
        <f>$F$28/'Fixed data'!$C$7</f>
        <v>-3.5012117386306256E-3</v>
      </c>
      <c r="R31" s="35">
        <f>$F$28/'Fixed data'!$C$7</f>
        <v>-3.5012117386306256E-3</v>
      </c>
      <c r="S31" s="35">
        <f>$F$28/'Fixed data'!$C$7</f>
        <v>-3.5012117386306256E-3</v>
      </c>
      <c r="T31" s="35">
        <f>$F$28/'Fixed data'!$C$7</f>
        <v>-3.5012117386306256E-3</v>
      </c>
      <c r="U31" s="35">
        <f>$F$28/'Fixed data'!$C$7</f>
        <v>-3.5012117386306256E-3</v>
      </c>
      <c r="V31" s="35">
        <f>$F$28/'Fixed data'!$C$7</f>
        <v>-3.5012117386306256E-3</v>
      </c>
      <c r="W31" s="35">
        <f>$F$28/'Fixed data'!$C$7</f>
        <v>-3.5012117386306256E-3</v>
      </c>
      <c r="X31" s="35">
        <f>$F$28/'Fixed data'!$C$7</f>
        <v>-3.5012117386306256E-3</v>
      </c>
      <c r="Y31" s="35">
        <f>$F$28/'Fixed data'!$C$7</f>
        <v>-3.5012117386306256E-3</v>
      </c>
      <c r="Z31" s="35">
        <f>$F$28/'Fixed data'!$C$7</f>
        <v>-3.5012117386306256E-3</v>
      </c>
      <c r="AA31" s="35">
        <f>$F$28/'Fixed data'!$C$7</f>
        <v>-3.5012117386306256E-3</v>
      </c>
      <c r="AB31" s="35">
        <f>$F$28/'Fixed data'!$C$7</f>
        <v>-3.5012117386306256E-3</v>
      </c>
      <c r="AC31" s="35">
        <f>$F$28/'Fixed data'!$C$7</f>
        <v>-3.5012117386306256E-3</v>
      </c>
      <c r="AD31" s="35">
        <f>$F$28/'Fixed data'!$C$7</f>
        <v>-3.5012117386306256E-3</v>
      </c>
      <c r="AE31" s="35">
        <f>$F$28/'Fixed data'!$C$7</f>
        <v>-3.5012117386306256E-3</v>
      </c>
      <c r="AF31" s="35">
        <f>$F$28/'Fixed data'!$C$7</f>
        <v>-3.5012117386306256E-3</v>
      </c>
      <c r="AG31" s="35">
        <f>$F$28/'Fixed data'!$C$7</f>
        <v>-3.5012117386306256E-3</v>
      </c>
      <c r="AH31" s="35">
        <f>$F$28/'Fixed data'!$C$7</f>
        <v>-3.5012117386306256E-3</v>
      </c>
      <c r="AI31" s="35">
        <f>$F$28/'Fixed data'!$C$7</f>
        <v>-3.5012117386306256E-3</v>
      </c>
      <c r="AJ31" s="35">
        <f>$F$28/'Fixed data'!$C$7</f>
        <v>-3.5012117386306256E-3</v>
      </c>
      <c r="AK31" s="35">
        <f>$F$28/'Fixed data'!$C$7</f>
        <v>-3.5012117386306256E-3</v>
      </c>
      <c r="AL31" s="35">
        <f>$F$28/'Fixed data'!$C$7</f>
        <v>-3.5012117386306256E-3</v>
      </c>
      <c r="AM31" s="35">
        <f>$F$28/'Fixed data'!$C$7</f>
        <v>-3.5012117386306256E-3</v>
      </c>
      <c r="AN31" s="35">
        <f>$F$28/'Fixed data'!$C$7</f>
        <v>-3.5012117386306256E-3</v>
      </c>
      <c r="AO31" s="35">
        <f>$F$28/'Fixed data'!$C$7</f>
        <v>-3.5012117386306256E-3</v>
      </c>
      <c r="AP31" s="35">
        <f>$F$28/'Fixed data'!$C$7</f>
        <v>-3.5012117386306256E-3</v>
      </c>
      <c r="AQ31" s="35">
        <f>$F$28/'Fixed data'!$C$7</f>
        <v>-3.5012117386306256E-3</v>
      </c>
      <c r="AR31" s="35">
        <f>$F$28/'Fixed data'!$C$7</f>
        <v>-3.5012117386306256E-3</v>
      </c>
      <c r="AS31" s="35">
        <f>$F$28/'Fixed data'!$C$7</f>
        <v>-3.5012117386306256E-3</v>
      </c>
      <c r="AT31" s="35">
        <f>$F$28/'Fixed data'!$C$7</f>
        <v>-3.5012117386306256E-3</v>
      </c>
      <c r="AU31" s="35">
        <f>$F$28/'Fixed data'!$C$7</f>
        <v>-3.5012117386306256E-3</v>
      </c>
      <c r="AV31" s="35">
        <f>$F$28/'Fixed data'!$C$7</f>
        <v>-3.5012117386306256E-3</v>
      </c>
      <c r="AW31" s="35">
        <f>$F$28/'Fixed data'!$C$7</f>
        <v>-3.5012117386306256E-3</v>
      </c>
      <c r="AX31" s="35">
        <f>$F$28/'Fixed data'!$C$7</f>
        <v>-3.5012117386306256E-3</v>
      </c>
      <c r="AY31" s="35">
        <f>$F$28/'Fixed data'!$C$7</f>
        <v>-3.5012117386306256E-3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-3.5012117386306256E-3</v>
      </c>
      <c r="H60" s="35">
        <f t="shared" si="5"/>
        <v>-3.5012117386306256E-3</v>
      </c>
      <c r="I60" s="35">
        <f t="shared" si="5"/>
        <v>-3.5012117386306256E-3</v>
      </c>
      <c r="J60" s="35">
        <f t="shared" si="5"/>
        <v>-3.5012117386306256E-3</v>
      </c>
      <c r="K60" s="35">
        <f t="shared" si="5"/>
        <v>-3.5012117386306256E-3</v>
      </c>
      <c r="L60" s="35">
        <f t="shared" si="5"/>
        <v>-3.5012117386306256E-3</v>
      </c>
      <c r="M60" s="35">
        <f t="shared" si="5"/>
        <v>-3.5012117386306256E-3</v>
      </c>
      <c r="N60" s="35">
        <f t="shared" si="5"/>
        <v>-3.5012117386306256E-3</v>
      </c>
      <c r="O60" s="35">
        <f t="shared" si="5"/>
        <v>-3.5012117386306256E-3</v>
      </c>
      <c r="P60" s="35">
        <f t="shared" si="5"/>
        <v>-3.5012117386306256E-3</v>
      </c>
      <c r="Q60" s="35">
        <f t="shared" si="5"/>
        <v>-3.5012117386306256E-3</v>
      </c>
      <c r="R60" s="35">
        <f t="shared" si="5"/>
        <v>-3.5012117386306256E-3</v>
      </c>
      <c r="S60" s="35">
        <f t="shared" si="5"/>
        <v>-3.5012117386306256E-3</v>
      </c>
      <c r="T60" s="35">
        <f t="shared" si="5"/>
        <v>-3.5012117386306256E-3</v>
      </c>
      <c r="U60" s="35">
        <f t="shared" si="5"/>
        <v>-3.5012117386306256E-3</v>
      </c>
      <c r="V60" s="35">
        <f t="shared" si="5"/>
        <v>-3.5012117386306256E-3</v>
      </c>
      <c r="W60" s="35">
        <f t="shared" si="5"/>
        <v>-3.5012117386306256E-3</v>
      </c>
      <c r="X60" s="35">
        <f t="shared" si="5"/>
        <v>-3.5012117386306256E-3</v>
      </c>
      <c r="Y60" s="35">
        <f t="shared" si="5"/>
        <v>-3.5012117386306256E-3</v>
      </c>
      <c r="Z60" s="35">
        <f t="shared" si="5"/>
        <v>-3.5012117386306256E-3</v>
      </c>
      <c r="AA60" s="35">
        <f t="shared" si="5"/>
        <v>-3.5012117386306256E-3</v>
      </c>
      <c r="AB60" s="35">
        <f t="shared" si="5"/>
        <v>-3.5012117386306256E-3</v>
      </c>
      <c r="AC60" s="35">
        <f t="shared" si="5"/>
        <v>-3.5012117386306256E-3</v>
      </c>
      <c r="AD60" s="35">
        <f t="shared" si="5"/>
        <v>-3.5012117386306256E-3</v>
      </c>
      <c r="AE60" s="35">
        <f t="shared" si="5"/>
        <v>-3.5012117386306256E-3</v>
      </c>
      <c r="AF60" s="35">
        <f t="shared" si="5"/>
        <v>-3.5012117386306256E-3</v>
      </c>
      <c r="AG60" s="35">
        <f t="shared" si="5"/>
        <v>-3.5012117386306256E-3</v>
      </c>
      <c r="AH60" s="35">
        <f t="shared" si="5"/>
        <v>-3.5012117386306256E-3</v>
      </c>
      <c r="AI60" s="35">
        <f t="shared" si="5"/>
        <v>-3.5012117386306256E-3</v>
      </c>
      <c r="AJ60" s="35">
        <f t="shared" si="5"/>
        <v>-3.5012117386306256E-3</v>
      </c>
      <c r="AK60" s="35">
        <f t="shared" si="5"/>
        <v>-3.5012117386306256E-3</v>
      </c>
      <c r="AL60" s="35">
        <f t="shared" si="5"/>
        <v>-3.5012117386306256E-3</v>
      </c>
      <c r="AM60" s="35">
        <f t="shared" si="5"/>
        <v>-3.5012117386306256E-3</v>
      </c>
      <c r="AN60" s="35">
        <f t="shared" si="5"/>
        <v>-3.5012117386306256E-3</v>
      </c>
      <c r="AO60" s="35">
        <f t="shared" si="5"/>
        <v>-3.5012117386306256E-3</v>
      </c>
      <c r="AP60" s="35">
        <f t="shared" si="5"/>
        <v>-3.5012117386306256E-3</v>
      </c>
      <c r="AQ60" s="35">
        <f t="shared" si="5"/>
        <v>-3.5012117386306256E-3</v>
      </c>
      <c r="AR60" s="35">
        <f t="shared" si="5"/>
        <v>-3.5012117386306256E-3</v>
      </c>
      <c r="AS60" s="35">
        <f t="shared" si="5"/>
        <v>-3.5012117386306256E-3</v>
      </c>
      <c r="AT60" s="35">
        <f t="shared" si="5"/>
        <v>-3.5012117386306256E-3</v>
      </c>
      <c r="AU60" s="35">
        <f t="shared" si="5"/>
        <v>-3.5012117386306256E-3</v>
      </c>
      <c r="AV60" s="35">
        <f t="shared" si="5"/>
        <v>-3.5012117386306256E-3</v>
      </c>
      <c r="AW60" s="35">
        <f t="shared" si="5"/>
        <v>-3.5012117386306256E-3</v>
      </c>
      <c r="AX60" s="35">
        <f t="shared" si="5"/>
        <v>-3.5012117386306256E-3</v>
      </c>
      <c r="AY60" s="35">
        <f t="shared" si="5"/>
        <v>-3.5012117386306256E-3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-0.15755452823837815</v>
      </c>
      <c r="H61" s="35">
        <f t="shared" si="6"/>
        <v>-0.15405331649974752</v>
      </c>
      <c r="I61" s="35">
        <f t="shared" si="6"/>
        <v>-0.15055210476111688</v>
      </c>
      <c r="J61" s="35">
        <f t="shared" si="6"/>
        <v>-0.14705089302248625</v>
      </c>
      <c r="K61" s="35">
        <f t="shared" si="6"/>
        <v>-0.14354968128385562</v>
      </c>
      <c r="L61" s="35">
        <f t="shared" si="6"/>
        <v>-0.14004846954522499</v>
      </c>
      <c r="M61" s="35">
        <f t="shared" si="6"/>
        <v>-0.13654725780659435</v>
      </c>
      <c r="N61" s="35">
        <f t="shared" si="6"/>
        <v>-0.13304604606796372</v>
      </c>
      <c r="O61" s="35">
        <f t="shared" si="6"/>
        <v>-0.12954483432933309</v>
      </c>
      <c r="P61" s="35">
        <f t="shared" si="6"/>
        <v>-0.12604362259070245</v>
      </c>
      <c r="Q61" s="35">
        <f t="shared" si="6"/>
        <v>-0.12254241085207183</v>
      </c>
      <c r="R61" s="35">
        <f t="shared" si="6"/>
        <v>-0.11904119911344122</v>
      </c>
      <c r="S61" s="35">
        <f t="shared" si="6"/>
        <v>-0.1155399873748106</v>
      </c>
      <c r="T61" s="35">
        <f t="shared" si="6"/>
        <v>-0.11203877563617998</v>
      </c>
      <c r="U61" s="35">
        <f t="shared" si="6"/>
        <v>-0.10853756389754936</v>
      </c>
      <c r="V61" s="35">
        <f t="shared" si="6"/>
        <v>-0.10503635215891874</v>
      </c>
      <c r="W61" s="35">
        <f t="shared" si="6"/>
        <v>-0.10153514042028812</v>
      </c>
      <c r="X61" s="35">
        <f t="shared" si="6"/>
        <v>-9.8033928681657501E-2</v>
      </c>
      <c r="Y61" s="35">
        <f t="shared" si="6"/>
        <v>-9.4532716943026882E-2</v>
      </c>
      <c r="Z61" s="35">
        <f t="shared" si="6"/>
        <v>-9.1031505204396262E-2</v>
      </c>
      <c r="AA61" s="35">
        <f t="shared" si="6"/>
        <v>-8.7530293465765643E-2</v>
      </c>
      <c r="AB61" s="35">
        <f t="shared" si="6"/>
        <v>-8.4029081727135024E-2</v>
      </c>
      <c r="AC61" s="35">
        <f t="shared" si="6"/>
        <v>-8.0527869988504405E-2</v>
      </c>
      <c r="AD61" s="35">
        <f t="shared" si="6"/>
        <v>-7.7026658249873786E-2</v>
      </c>
      <c r="AE61" s="35">
        <f t="shared" si="6"/>
        <v>-7.3525446511243167E-2</v>
      </c>
      <c r="AF61" s="35">
        <f t="shared" si="6"/>
        <v>-7.0024234772612548E-2</v>
      </c>
      <c r="AG61" s="35">
        <f t="shared" si="6"/>
        <v>-6.6523023033981929E-2</v>
      </c>
      <c r="AH61" s="35">
        <f t="shared" si="6"/>
        <v>-6.302181129535131E-2</v>
      </c>
      <c r="AI61" s="35">
        <f t="shared" si="6"/>
        <v>-5.9520599556720684E-2</v>
      </c>
      <c r="AJ61" s="35">
        <f t="shared" si="6"/>
        <v>-5.6019387818090058E-2</v>
      </c>
      <c r="AK61" s="35">
        <f t="shared" si="6"/>
        <v>-5.2518176079459432E-2</v>
      </c>
      <c r="AL61" s="35">
        <f t="shared" si="6"/>
        <v>-4.9016964340828806E-2</v>
      </c>
      <c r="AM61" s="35">
        <f t="shared" si="6"/>
        <v>-4.551575260219818E-2</v>
      </c>
      <c r="AN61" s="35">
        <f t="shared" si="6"/>
        <v>-4.2014540863567554E-2</v>
      </c>
      <c r="AO61" s="35">
        <f t="shared" si="6"/>
        <v>-3.8513329124936928E-2</v>
      </c>
      <c r="AP61" s="35">
        <f t="shared" si="6"/>
        <v>-3.5012117386306302E-2</v>
      </c>
      <c r="AQ61" s="35">
        <f t="shared" si="6"/>
        <v>-3.1510905647675676E-2</v>
      </c>
      <c r="AR61" s="35">
        <f t="shared" si="6"/>
        <v>-2.800969390904505E-2</v>
      </c>
      <c r="AS61" s="35">
        <f t="shared" si="6"/>
        <v>-2.4508482170414424E-2</v>
      </c>
      <c r="AT61" s="35">
        <f t="shared" si="6"/>
        <v>-2.1007270431783798E-2</v>
      </c>
      <c r="AU61" s="35">
        <f t="shared" si="6"/>
        <v>-1.7506058693153172E-2</v>
      </c>
      <c r="AV61" s="35">
        <f t="shared" si="6"/>
        <v>-1.4004846954522546E-2</v>
      </c>
      <c r="AW61" s="35">
        <f t="shared" si="6"/>
        <v>-1.050363521589192E-2</v>
      </c>
      <c r="AX61" s="35">
        <f t="shared" si="6"/>
        <v>-7.0024234772612937E-3</v>
      </c>
      <c r="AY61" s="35">
        <f t="shared" si="6"/>
        <v>-3.5012117386306681E-3</v>
      </c>
      <c r="AZ61" s="35">
        <f t="shared" si="6"/>
        <v>-4.2500725161431774E-17</v>
      </c>
      <c r="BA61" s="35">
        <f t="shared" si="6"/>
        <v>-4.2500725161431774E-17</v>
      </c>
      <c r="BB61" s="35">
        <f t="shared" si="6"/>
        <v>-4.2500725161431774E-17</v>
      </c>
      <c r="BC61" s="35">
        <f t="shared" si="6"/>
        <v>-4.2500725161431774E-17</v>
      </c>
      <c r="BD61" s="35">
        <f t="shared" si="6"/>
        <v>-4.2500725161431774E-17</v>
      </c>
    </row>
    <row r="62" spans="1:56" ht="16.5" hidden="1" customHeight="1" outlineLevel="1" x14ac:dyDescent="0.3">
      <c r="A62" s="113"/>
      <c r="B62" s="9" t="s">
        <v>33</v>
      </c>
      <c r="C62" s="9" t="s">
        <v>67</v>
      </c>
      <c r="D62" s="9" t="s">
        <v>39</v>
      </c>
      <c r="E62" s="35">
        <f t="shared" ref="E62:BD62" si="7">E28-E60+E61</f>
        <v>0</v>
      </c>
      <c r="F62" s="35">
        <f t="shared" si="7"/>
        <v>-0.15755452823837815</v>
      </c>
      <c r="G62" s="35">
        <f t="shared" si="7"/>
        <v>-0.15405331649974752</v>
      </c>
      <c r="H62" s="35">
        <f t="shared" si="7"/>
        <v>-0.15055210476111688</v>
      </c>
      <c r="I62" s="35">
        <f t="shared" si="7"/>
        <v>-0.14705089302248625</v>
      </c>
      <c r="J62" s="35">
        <f t="shared" si="7"/>
        <v>-0.14354968128385562</v>
      </c>
      <c r="K62" s="35">
        <f t="shared" si="7"/>
        <v>-0.14004846954522499</v>
      </c>
      <c r="L62" s="35">
        <f t="shared" si="7"/>
        <v>-0.13654725780659435</v>
      </c>
      <c r="M62" s="35">
        <f t="shared" si="7"/>
        <v>-0.13304604606796372</v>
      </c>
      <c r="N62" s="35">
        <f t="shared" si="7"/>
        <v>-0.12954483432933309</v>
      </c>
      <c r="O62" s="35">
        <f t="shared" si="7"/>
        <v>-0.12604362259070245</v>
      </c>
      <c r="P62" s="35">
        <f t="shared" si="7"/>
        <v>-0.12254241085207183</v>
      </c>
      <c r="Q62" s="35">
        <f t="shared" si="7"/>
        <v>-0.11904119911344122</v>
      </c>
      <c r="R62" s="35">
        <f t="shared" si="7"/>
        <v>-0.1155399873748106</v>
      </c>
      <c r="S62" s="35">
        <f t="shared" si="7"/>
        <v>-0.11203877563617998</v>
      </c>
      <c r="T62" s="35">
        <f t="shared" si="7"/>
        <v>-0.10853756389754936</v>
      </c>
      <c r="U62" s="35">
        <f t="shared" si="7"/>
        <v>-0.10503635215891874</v>
      </c>
      <c r="V62" s="35">
        <f t="shared" si="7"/>
        <v>-0.10153514042028812</v>
      </c>
      <c r="W62" s="35">
        <f t="shared" si="7"/>
        <v>-9.8033928681657501E-2</v>
      </c>
      <c r="X62" s="35">
        <f t="shared" si="7"/>
        <v>-9.4532716943026882E-2</v>
      </c>
      <c r="Y62" s="35">
        <f t="shared" si="7"/>
        <v>-9.1031505204396262E-2</v>
      </c>
      <c r="Z62" s="35">
        <f t="shared" si="7"/>
        <v>-8.7530293465765643E-2</v>
      </c>
      <c r="AA62" s="35">
        <f t="shared" si="7"/>
        <v>-8.4029081727135024E-2</v>
      </c>
      <c r="AB62" s="35">
        <f t="shared" si="7"/>
        <v>-8.0527869988504405E-2</v>
      </c>
      <c r="AC62" s="35">
        <f t="shared" si="7"/>
        <v>-7.7026658249873786E-2</v>
      </c>
      <c r="AD62" s="35">
        <f t="shared" si="7"/>
        <v>-7.3525446511243167E-2</v>
      </c>
      <c r="AE62" s="35">
        <f t="shared" si="7"/>
        <v>-7.0024234772612548E-2</v>
      </c>
      <c r="AF62" s="35">
        <f t="shared" si="7"/>
        <v>-6.6523023033981929E-2</v>
      </c>
      <c r="AG62" s="35">
        <f t="shared" si="7"/>
        <v>-6.302181129535131E-2</v>
      </c>
      <c r="AH62" s="35">
        <f t="shared" si="7"/>
        <v>-5.9520599556720684E-2</v>
      </c>
      <c r="AI62" s="35">
        <f t="shared" si="7"/>
        <v>-5.6019387818090058E-2</v>
      </c>
      <c r="AJ62" s="35">
        <f t="shared" si="7"/>
        <v>-5.2518176079459432E-2</v>
      </c>
      <c r="AK62" s="35">
        <f t="shared" si="7"/>
        <v>-4.9016964340828806E-2</v>
      </c>
      <c r="AL62" s="35">
        <f t="shared" si="7"/>
        <v>-4.551575260219818E-2</v>
      </c>
      <c r="AM62" s="35">
        <f t="shared" si="7"/>
        <v>-4.2014540863567554E-2</v>
      </c>
      <c r="AN62" s="35">
        <f t="shared" si="7"/>
        <v>-3.8513329124936928E-2</v>
      </c>
      <c r="AO62" s="35">
        <f t="shared" si="7"/>
        <v>-3.5012117386306302E-2</v>
      </c>
      <c r="AP62" s="35">
        <f t="shared" si="7"/>
        <v>-3.1510905647675676E-2</v>
      </c>
      <c r="AQ62" s="35">
        <f t="shared" si="7"/>
        <v>-2.800969390904505E-2</v>
      </c>
      <c r="AR62" s="35">
        <f t="shared" si="7"/>
        <v>-2.4508482170414424E-2</v>
      </c>
      <c r="AS62" s="35">
        <f t="shared" si="7"/>
        <v>-2.1007270431783798E-2</v>
      </c>
      <c r="AT62" s="35">
        <f t="shared" si="7"/>
        <v>-1.7506058693153172E-2</v>
      </c>
      <c r="AU62" s="35">
        <f t="shared" si="7"/>
        <v>-1.4004846954522546E-2</v>
      </c>
      <c r="AV62" s="35">
        <f t="shared" si="7"/>
        <v>-1.050363521589192E-2</v>
      </c>
      <c r="AW62" s="35">
        <f t="shared" si="7"/>
        <v>-7.0024234772612937E-3</v>
      </c>
      <c r="AX62" s="35">
        <f t="shared" si="7"/>
        <v>-3.5012117386306681E-3</v>
      </c>
      <c r="AY62" s="35">
        <f t="shared" si="7"/>
        <v>-4.2500725161431774E-17</v>
      </c>
      <c r="AZ62" s="35">
        <f t="shared" si="7"/>
        <v>-4.2500725161431774E-17</v>
      </c>
      <c r="BA62" s="35">
        <f t="shared" si="7"/>
        <v>-4.2500725161431774E-17</v>
      </c>
      <c r="BB62" s="35">
        <f t="shared" si="7"/>
        <v>-4.2500725161431774E-17</v>
      </c>
      <c r="BC62" s="35">
        <f t="shared" si="7"/>
        <v>-4.2500725161431774E-17</v>
      </c>
      <c r="BD62" s="35">
        <f t="shared" si="7"/>
        <v>-4.2500725161431774E-17</v>
      </c>
    </row>
    <row r="63" spans="1:56" ht="16.5" collapsed="1" x14ac:dyDescent="0.3">
      <c r="A63" s="113"/>
      <c r="B63" s="9" t="s">
        <v>8</v>
      </c>
      <c r="C63" s="11" t="s">
        <v>66</v>
      </c>
      <c r="D63" s="9" t="s">
        <v>39</v>
      </c>
      <c r="E63" s="35">
        <f>AVERAGE(E61:E62)*'Fixed data'!$C$3</f>
        <v>0</v>
      </c>
      <c r="F63" s="35">
        <f>AVERAGE(F61:F62)*'Fixed data'!$C$3</f>
        <v>-3.1510905647675631E-3</v>
      </c>
      <c r="G63" s="35">
        <f>AVERAGE(G61:G62)*'Fixed data'!$C$3</f>
        <v>-6.2321568947625132E-3</v>
      </c>
      <c r="H63" s="35">
        <f>AVERAGE(H61:H62)*'Fixed data'!$C$3</f>
        <v>-6.0921084252172891E-3</v>
      </c>
      <c r="I63" s="35">
        <f>AVERAGE(I61:I62)*'Fixed data'!$C$3</f>
        <v>-5.9520599556720623E-3</v>
      </c>
      <c r="J63" s="35">
        <f>AVERAGE(J61:J62)*'Fixed data'!$C$3</f>
        <v>-5.8120114861268382E-3</v>
      </c>
      <c r="K63" s="35">
        <f>AVERAGE(K61:K62)*'Fixed data'!$C$3</f>
        <v>-5.6719630165816114E-3</v>
      </c>
      <c r="L63" s="35">
        <f>AVERAGE(L61:L62)*'Fixed data'!$C$3</f>
        <v>-5.5319145470363873E-3</v>
      </c>
      <c r="M63" s="35">
        <f>AVERAGE(M61:M62)*'Fixed data'!$C$3</f>
        <v>-5.3918660774911606E-3</v>
      </c>
      <c r="N63" s="35">
        <f>AVERAGE(N61:N62)*'Fixed data'!$C$3</f>
        <v>-5.2518176079459364E-3</v>
      </c>
      <c r="O63" s="35">
        <f>AVERAGE(O61:O62)*'Fixed data'!$C$3</f>
        <v>-5.1117691384007105E-3</v>
      </c>
      <c r="P63" s="35">
        <f>AVERAGE(P61:P62)*'Fixed data'!$C$3</f>
        <v>-4.9717206688554864E-3</v>
      </c>
      <c r="Q63" s="35">
        <f>AVERAGE(Q61:Q62)*'Fixed data'!$C$3</f>
        <v>-4.8316721993102605E-3</v>
      </c>
      <c r="R63" s="35">
        <f>AVERAGE(R61:R62)*'Fixed data'!$C$3</f>
        <v>-4.6916237297650364E-3</v>
      </c>
      <c r="S63" s="35">
        <f>AVERAGE(S61:S62)*'Fixed data'!$C$3</f>
        <v>-4.5515752602198114E-3</v>
      </c>
      <c r="T63" s="35">
        <f>AVERAGE(T61:T62)*'Fixed data'!$C$3</f>
        <v>-4.4115267906745873E-3</v>
      </c>
      <c r="U63" s="35">
        <f>AVERAGE(U61:U62)*'Fixed data'!$C$3</f>
        <v>-4.2714783211293614E-3</v>
      </c>
      <c r="V63" s="35">
        <f>AVERAGE(V61:V62)*'Fixed data'!$C$3</f>
        <v>-4.1314298515841372E-3</v>
      </c>
      <c r="W63" s="35">
        <f>AVERAGE(W61:W62)*'Fixed data'!$C$3</f>
        <v>-3.9913813820389122E-3</v>
      </c>
      <c r="X63" s="35">
        <f>AVERAGE(X61:X62)*'Fixed data'!$C$3</f>
        <v>-3.8513329124936881E-3</v>
      </c>
      <c r="Y63" s="35">
        <f>AVERAGE(Y61:Y62)*'Fixed data'!$C$3</f>
        <v>-3.7112844429484627E-3</v>
      </c>
      <c r="Z63" s="35">
        <f>AVERAGE(Z61:Z62)*'Fixed data'!$C$3</f>
        <v>-3.5712359734032385E-3</v>
      </c>
      <c r="AA63" s="35">
        <f>AVERAGE(AA61:AA62)*'Fixed data'!$C$3</f>
        <v>-3.4311875038580131E-3</v>
      </c>
      <c r="AB63" s="35">
        <f>AVERAGE(AB61:AB62)*'Fixed data'!$C$3</f>
        <v>-3.2911390343127889E-3</v>
      </c>
      <c r="AC63" s="35">
        <f>AVERAGE(AC61:AC62)*'Fixed data'!$C$3</f>
        <v>-3.1510905647675635E-3</v>
      </c>
      <c r="AD63" s="35">
        <f>AVERAGE(AD61:AD62)*'Fixed data'!$C$3</f>
        <v>-3.0110420952223394E-3</v>
      </c>
      <c r="AE63" s="35">
        <f>AVERAGE(AE61:AE62)*'Fixed data'!$C$3</f>
        <v>-2.8709936256771139E-3</v>
      </c>
      <c r="AF63" s="35">
        <f>AVERAGE(AF61:AF62)*'Fixed data'!$C$3</f>
        <v>-2.7309451561318898E-3</v>
      </c>
      <c r="AG63" s="35">
        <f>AVERAGE(AG61:AG62)*'Fixed data'!$C$3</f>
        <v>-2.5908966865866643E-3</v>
      </c>
      <c r="AH63" s="35">
        <f>AVERAGE(AH61:AH62)*'Fixed data'!$C$3</f>
        <v>-2.4508482170414398E-3</v>
      </c>
      <c r="AI63" s="35">
        <f>AVERAGE(AI61:AI62)*'Fixed data'!$C$3</f>
        <v>-2.3107997474962152E-3</v>
      </c>
      <c r="AJ63" s="35">
        <f>AVERAGE(AJ61:AJ62)*'Fixed data'!$C$3</f>
        <v>-2.1707512779509898E-3</v>
      </c>
      <c r="AK63" s="35">
        <f>AVERAGE(AK61:AK62)*'Fixed data'!$C$3</f>
        <v>-2.0307028084057648E-3</v>
      </c>
      <c r="AL63" s="35">
        <f>AVERAGE(AL61:AL62)*'Fixed data'!$C$3</f>
        <v>-1.8906543388605395E-3</v>
      </c>
      <c r="AM63" s="35">
        <f>AVERAGE(AM61:AM62)*'Fixed data'!$C$3</f>
        <v>-1.7506058693153147E-3</v>
      </c>
      <c r="AN63" s="35">
        <f>AVERAGE(AN61:AN62)*'Fixed data'!$C$3</f>
        <v>-1.6105573997700895E-3</v>
      </c>
      <c r="AO63" s="35">
        <f>AVERAGE(AO61:AO62)*'Fixed data'!$C$3</f>
        <v>-1.4705089302248647E-3</v>
      </c>
      <c r="AP63" s="35">
        <f>AVERAGE(AP61:AP62)*'Fixed data'!$C$3</f>
        <v>-1.3304604606796395E-3</v>
      </c>
      <c r="AQ63" s="35">
        <f>AVERAGE(AQ61:AQ62)*'Fixed data'!$C$3</f>
        <v>-1.1904119911344145E-3</v>
      </c>
      <c r="AR63" s="35">
        <f>AVERAGE(AR61:AR62)*'Fixed data'!$C$3</f>
        <v>-1.0503635215891895E-3</v>
      </c>
      <c r="AS63" s="35">
        <f>AVERAGE(AS61:AS62)*'Fixed data'!$C$3</f>
        <v>-9.1031505204396449E-4</v>
      </c>
      <c r="AT63" s="35">
        <f>AVERAGE(AT61:AT62)*'Fixed data'!$C$3</f>
        <v>-7.7026658249873938E-4</v>
      </c>
      <c r="AU63" s="35">
        <f>AVERAGE(AU61:AU62)*'Fixed data'!$C$3</f>
        <v>-6.3021811295351437E-4</v>
      </c>
      <c r="AV63" s="35">
        <f>AVERAGE(AV61:AV62)*'Fixed data'!$C$3</f>
        <v>-4.9016964340828936E-4</v>
      </c>
      <c r="AW63" s="35">
        <f>AVERAGE(AW61:AW62)*'Fixed data'!$C$3</f>
        <v>-3.5012117386306425E-4</v>
      </c>
      <c r="AX63" s="35">
        <f>AVERAGE(AX61:AX62)*'Fixed data'!$C$3</f>
        <v>-2.1007270431783924E-4</v>
      </c>
      <c r="AY63" s="35">
        <f>AVERAGE(AY61:AY62)*'Fixed data'!$C$3</f>
        <v>-7.0024234772614211E-5</v>
      </c>
      <c r="AZ63" s="35">
        <f>AVERAGE(AZ61:AZ62)*'Fixed data'!$C$3</f>
        <v>-1.7000290064572709E-18</v>
      </c>
      <c r="BA63" s="35">
        <f>AVERAGE(BA61:BA62)*'Fixed data'!$C$3</f>
        <v>-1.7000290064572709E-18</v>
      </c>
      <c r="BB63" s="35">
        <f>AVERAGE(BB61:BB62)*'Fixed data'!$C$3</f>
        <v>-1.7000290064572709E-18</v>
      </c>
      <c r="BC63" s="35">
        <f>AVERAGE(BC61:BC62)*'Fixed data'!$C$3</f>
        <v>-1.7000290064572709E-18</v>
      </c>
      <c r="BD63" s="35">
        <f>AVERAGE(BD61:BD62)*'Fixed data'!$C$3</f>
        <v>-1.7000290064572709E-18</v>
      </c>
    </row>
    <row r="64" spans="1:56" ht="15.75" thickBot="1" x14ac:dyDescent="0.35">
      <c r="A64" s="112"/>
      <c r="B64" s="12" t="s">
        <v>92</v>
      </c>
      <c r="C64" s="12" t="s">
        <v>44</v>
      </c>
      <c r="D64" s="12" t="s">
        <v>39</v>
      </c>
      <c r="E64" s="53">
        <f t="shared" ref="E64:BD64" si="8">E29+E60+E63</f>
        <v>0</v>
      </c>
      <c r="F64" s="53">
        <f t="shared" si="8"/>
        <v>-7.0674459809786788E-2</v>
      </c>
      <c r="G64" s="53">
        <f t="shared" si="8"/>
        <v>-9.7333686333931392E-3</v>
      </c>
      <c r="H64" s="53">
        <f t="shared" si="8"/>
        <v>-9.5933201638479151E-3</v>
      </c>
      <c r="I64" s="53">
        <f t="shared" si="8"/>
        <v>-9.4532716943026875E-3</v>
      </c>
      <c r="J64" s="53">
        <f t="shared" si="8"/>
        <v>-9.3132232247574633E-3</v>
      </c>
      <c r="K64" s="53">
        <f t="shared" si="8"/>
        <v>-9.1731747552122374E-3</v>
      </c>
      <c r="L64" s="53">
        <f t="shared" si="8"/>
        <v>-9.0331262856670133E-3</v>
      </c>
      <c r="M64" s="53">
        <f t="shared" si="8"/>
        <v>-8.8930778161217857E-3</v>
      </c>
      <c r="N64" s="53">
        <f t="shared" si="8"/>
        <v>-8.7530293465765616E-3</v>
      </c>
      <c r="O64" s="53">
        <f t="shared" si="8"/>
        <v>-8.6129808770313357E-3</v>
      </c>
      <c r="P64" s="53">
        <f t="shared" si="8"/>
        <v>-8.4729324074861116E-3</v>
      </c>
      <c r="Q64" s="53">
        <f t="shared" si="8"/>
        <v>-8.3328839379408857E-3</v>
      </c>
      <c r="R64" s="53">
        <f t="shared" si="8"/>
        <v>-8.1928354683956615E-3</v>
      </c>
      <c r="S64" s="53">
        <f t="shared" si="8"/>
        <v>-8.0527869988504374E-3</v>
      </c>
      <c r="T64" s="53">
        <f t="shared" si="8"/>
        <v>-7.9127385293052133E-3</v>
      </c>
      <c r="U64" s="53">
        <f t="shared" si="8"/>
        <v>-7.7726900597599874E-3</v>
      </c>
      <c r="V64" s="53">
        <f t="shared" si="8"/>
        <v>-7.6326415902147633E-3</v>
      </c>
      <c r="W64" s="53">
        <f t="shared" si="8"/>
        <v>-7.4925931206695374E-3</v>
      </c>
      <c r="X64" s="53">
        <f t="shared" si="8"/>
        <v>-7.3525446511243132E-3</v>
      </c>
      <c r="Y64" s="53">
        <f t="shared" si="8"/>
        <v>-7.2124961815790882E-3</v>
      </c>
      <c r="Z64" s="53">
        <f t="shared" si="8"/>
        <v>-7.0724477120338641E-3</v>
      </c>
      <c r="AA64" s="53">
        <f t="shared" si="8"/>
        <v>-6.9323992424886391E-3</v>
      </c>
      <c r="AB64" s="53">
        <f t="shared" si="8"/>
        <v>-6.792350772943415E-3</v>
      </c>
      <c r="AC64" s="53">
        <f t="shared" si="8"/>
        <v>-6.6523023033981891E-3</v>
      </c>
      <c r="AD64" s="53">
        <f t="shared" si="8"/>
        <v>-6.5122538338529649E-3</v>
      </c>
      <c r="AE64" s="53">
        <f t="shared" si="8"/>
        <v>-6.3722053643077391E-3</v>
      </c>
      <c r="AF64" s="53">
        <f t="shared" si="8"/>
        <v>-6.2321568947625149E-3</v>
      </c>
      <c r="AG64" s="53">
        <f t="shared" si="8"/>
        <v>-6.0921084252172899E-3</v>
      </c>
      <c r="AH64" s="53">
        <f t="shared" si="8"/>
        <v>-5.9520599556720649E-3</v>
      </c>
      <c r="AI64" s="53">
        <f t="shared" si="8"/>
        <v>-5.8120114861268408E-3</v>
      </c>
      <c r="AJ64" s="53">
        <f t="shared" si="8"/>
        <v>-5.6719630165816149E-3</v>
      </c>
      <c r="AK64" s="53">
        <f t="shared" si="8"/>
        <v>-5.5319145470363908E-3</v>
      </c>
      <c r="AL64" s="53">
        <f t="shared" si="8"/>
        <v>-5.3918660774911649E-3</v>
      </c>
      <c r="AM64" s="53">
        <f t="shared" si="8"/>
        <v>-5.2518176079459408E-3</v>
      </c>
      <c r="AN64" s="53">
        <f t="shared" si="8"/>
        <v>-5.1117691384007149E-3</v>
      </c>
      <c r="AO64" s="53">
        <f t="shared" si="8"/>
        <v>-4.9717206688554907E-3</v>
      </c>
      <c r="AP64" s="53">
        <f t="shared" si="8"/>
        <v>-4.8316721993102649E-3</v>
      </c>
      <c r="AQ64" s="53">
        <f t="shared" si="8"/>
        <v>-4.6916237297650399E-3</v>
      </c>
      <c r="AR64" s="53">
        <f t="shared" si="8"/>
        <v>-4.5515752602198149E-3</v>
      </c>
      <c r="AS64" s="53">
        <f t="shared" si="8"/>
        <v>-4.4115267906745899E-3</v>
      </c>
      <c r="AT64" s="53">
        <f t="shared" si="8"/>
        <v>-4.2714783211293648E-3</v>
      </c>
      <c r="AU64" s="53">
        <f t="shared" si="8"/>
        <v>-4.1314298515841398E-3</v>
      </c>
      <c r="AV64" s="53">
        <f t="shared" si="8"/>
        <v>-3.9913813820389148E-3</v>
      </c>
      <c r="AW64" s="53">
        <f t="shared" si="8"/>
        <v>-3.8513329124936898E-3</v>
      </c>
      <c r="AX64" s="53">
        <f t="shared" si="8"/>
        <v>-3.7112844429484648E-3</v>
      </c>
      <c r="AY64" s="53">
        <f t="shared" si="8"/>
        <v>-3.5712359734032398E-3</v>
      </c>
      <c r="AZ64" s="53">
        <f t="shared" si="8"/>
        <v>-1.7000290064572709E-18</v>
      </c>
      <c r="BA64" s="53">
        <f t="shared" si="8"/>
        <v>-1.7000290064572709E-18</v>
      </c>
      <c r="BB64" s="53">
        <f t="shared" si="8"/>
        <v>-1.7000290064572709E-18</v>
      </c>
      <c r="BC64" s="53">
        <f t="shared" si="8"/>
        <v>-1.7000290064572709E-18</v>
      </c>
      <c r="BD64" s="53">
        <f t="shared" si="8"/>
        <v>-1.7000290064572709E-18</v>
      </c>
    </row>
    <row r="65" spans="1:56" ht="12.75" customHeight="1" x14ac:dyDescent="0.3">
      <c r="A65" s="193" t="s">
        <v>227</v>
      </c>
      <c r="B65" s="9" t="s">
        <v>35</v>
      </c>
      <c r="D65" s="4" t="s">
        <v>39</v>
      </c>
      <c r="E65" s="35">
        <f>'Fixed data'!$G$6*E86/1000000</f>
        <v>0</v>
      </c>
      <c r="F65" s="35">
        <f>'Fixed data'!$G$6*F86/1000000</f>
        <v>5.7514998306059323E-3</v>
      </c>
      <c r="G65" s="35">
        <f>'Fixed data'!$G$6*G86/1000000</f>
        <v>5.7514998306059323E-3</v>
      </c>
      <c r="H65" s="35">
        <f>'Fixed data'!$G$6*H86/1000000</f>
        <v>5.7514998306059323E-3</v>
      </c>
      <c r="I65" s="35">
        <f>'Fixed data'!$G$6*I86/1000000</f>
        <v>5.7514998306059323E-3</v>
      </c>
      <c r="J65" s="35">
        <f>'Fixed data'!$G$6*J86/1000000</f>
        <v>5.7514998306059323E-3</v>
      </c>
      <c r="K65" s="35">
        <f>'Fixed data'!$G$6*K86/1000000</f>
        <v>5.7514998306059323E-3</v>
      </c>
      <c r="L65" s="35">
        <f>'Fixed data'!$G$6*L86/1000000</f>
        <v>5.7514998306059323E-3</v>
      </c>
      <c r="M65" s="35">
        <f>'Fixed data'!$G$6*M86/1000000</f>
        <v>5.7514998306059323E-3</v>
      </c>
      <c r="N65" s="35">
        <f>'Fixed data'!$G$6*N86/1000000</f>
        <v>5.7514998306059323E-3</v>
      </c>
      <c r="O65" s="35">
        <f>'Fixed data'!$G$6*O86/1000000</f>
        <v>5.7514998306059323E-3</v>
      </c>
      <c r="P65" s="35">
        <f>'Fixed data'!$G$6*P86/1000000</f>
        <v>5.7514998306059323E-3</v>
      </c>
      <c r="Q65" s="35">
        <f>'Fixed data'!$G$6*Q86/1000000</f>
        <v>5.7514998306059323E-3</v>
      </c>
      <c r="R65" s="35">
        <f>'Fixed data'!$G$6*R86/1000000</f>
        <v>5.7514998306059323E-3</v>
      </c>
      <c r="S65" s="35">
        <f>'Fixed data'!$G$6*S86/1000000</f>
        <v>5.7514998306059323E-3</v>
      </c>
      <c r="T65" s="35">
        <f>'Fixed data'!$G$6*T86/1000000</f>
        <v>5.7514998306059323E-3</v>
      </c>
      <c r="U65" s="35">
        <f>'Fixed data'!$G$6*U86/1000000</f>
        <v>5.7514998306059323E-3</v>
      </c>
      <c r="V65" s="35">
        <f>'Fixed data'!$G$6*V86/1000000</f>
        <v>5.7514998306059323E-3</v>
      </c>
      <c r="W65" s="35">
        <f>'Fixed data'!$G$6*W86/1000000</f>
        <v>5.7514998306059323E-3</v>
      </c>
      <c r="X65" s="35">
        <f>'Fixed data'!$G$6*X86/1000000</f>
        <v>5.7514998306059323E-3</v>
      </c>
      <c r="Y65" s="35">
        <f>'Fixed data'!$G$6*Y86/1000000</f>
        <v>5.7514998306059323E-3</v>
      </c>
      <c r="Z65" s="35">
        <f>'Fixed data'!$G$6*Z86/1000000</f>
        <v>5.7514998306059323E-3</v>
      </c>
      <c r="AA65" s="35">
        <f>'Fixed data'!$G$6*AA86/1000000</f>
        <v>5.7514998306059323E-3</v>
      </c>
      <c r="AB65" s="35">
        <f>'Fixed data'!$G$6*AB86/1000000</f>
        <v>5.7514998306059323E-3</v>
      </c>
      <c r="AC65" s="35">
        <f>'Fixed data'!$G$6*AC86/1000000</f>
        <v>5.7514998306059323E-3</v>
      </c>
      <c r="AD65" s="35">
        <f>'Fixed data'!$G$6*AD86/1000000</f>
        <v>5.7514998306059323E-3</v>
      </c>
      <c r="AE65" s="35">
        <f>'Fixed data'!$G$6*AE86/1000000</f>
        <v>5.7514998306059323E-3</v>
      </c>
      <c r="AF65" s="35">
        <f>'Fixed data'!$G$6*AF86/1000000</f>
        <v>5.7514998306059323E-3</v>
      </c>
      <c r="AG65" s="35">
        <f>'Fixed data'!$G$6*AG86/1000000</f>
        <v>5.7514998306059323E-3</v>
      </c>
      <c r="AH65" s="35">
        <f>'Fixed data'!$G$6*AH86/1000000</f>
        <v>5.7514998306059323E-3</v>
      </c>
      <c r="AI65" s="35">
        <f>'Fixed data'!$G$6*AI86/1000000</f>
        <v>5.7514998306059323E-3</v>
      </c>
      <c r="AJ65" s="35">
        <f>'Fixed data'!$G$6*AJ86/1000000</f>
        <v>5.7514998306059323E-3</v>
      </c>
      <c r="AK65" s="35">
        <f>'Fixed data'!$G$6*AK86/1000000</f>
        <v>5.7514998306059323E-3</v>
      </c>
      <c r="AL65" s="35">
        <f>'Fixed data'!$G$6*AL86/1000000</f>
        <v>5.7514998306059323E-3</v>
      </c>
      <c r="AM65" s="35">
        <f>'Fixed data'!$G$6*AM86/1000000</f>
        <v>5.7514998306059323E-3</v>
      </c>
      <c r="AN65" s="35">
        <f>'Fixed data'!$G$6*AN86/1000000</f>
        <v>5.7514998306059323E-3</v>
      </c>
      <c r="AO65" s="35">
        <f>'Fixed data'!$G$6*AO86/1000000</f>
        <v>5.7514998306059323E-3</v>
      </c>
      <c r="AP65" s="35">
        <f>'Fixed data'!$G$6*AP86/1000000</f>
        <v>5.7514998306059323E-3</v>
      </c>
      <c r="AQ65" s="35">
        <f>'Fixed data'!$G$6*AQ86/1000000</f>
        <v>5.7514998306059323E-3</v>
      </c>
      <c r="AR65" s="35">
        <f>'Fixed data'!$G$6*AR86/1000000</f>
        <v>5.7514998306059323E-3</v>
      </c>
      <c r="AS65" s="35">
        <f>'Fixed data'!$G$6*AS86/1000000</f>
        <v>5.7514998306059323E-3</v>
      </c>
      <c r="AT65" s="35">
        <f>'Fixed data'!$G$6*AT86/1000000</f>
        <v>5.7514998306059323E-3</v>
      </c>
      <c r="AU65" s="35">
        <f>'Fixed data'!$G$6*AU86/1000000</f>
        <v>5.7514998306059323E-3</v>
      </c>
      <c r="AV65" s="35">
        <f>'Fixed data'!$G$6*AV86/1000000</f>
        <v>5.7514998306059323E-3</v>
      </c>
      <c r="AW65" s="35">
        <f>'Fixed data'!$G$6*AW86/1000000</f>
        <v>5.7514998306059323E-3</v>
      </c>
      <c r="AX65" s="35">
        <f>'Fixed data'!$G$6*AX86/1000000</f>
        <v>5.7514998306059323E-3</v>
      </c>
      <c r="AY65" s="35">
        <f>'Fixed data'!$G$6*AY86/1000000</f>
        <v>5.7514998306059323E-3</v>
      </c>
      <c r="AZ65" s="35">
        <f>'Fixed data'!$G$6*AZ86/1000000</f>
        <v>5.7514998306059323E-3</v>
      </c>
      <c r="BA65" s="35">
        <f>'Fixed data'!$G$6*BA86/1000000</f>
        <v>5.7514998306059323E-3</v>
      </c>
      <c r="BB65" s="35">
        <f>'Fixed data'!$G$6*BB86/1000000</f>
        <v>5.7514998306059323E-3</v>
      </c>
      <c r="BC65" s="35">
        <f>'Fixed data'!$G$6*BC86/1000000</f>
        <v>5.7514998306059323E-3</v>
      </c>
      <c r="BD65" s="35">
        <f>'Fixed data'!$G$6*BD86/1000000</f>
        <v>5.7514998306059323E-3</v>
      </c>
    </row>
    <row r="66" spans="1:56" ht="15" customHeight="1" x14ac:dyDescent="0.3">
      <c r="A66" s="19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4"/>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4"/>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4"/>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98</v>
      </c>
      <c r="C76" s="13"/>
      <c r="D76" s="13" t="s">
        <v>39</v>
      </c>
      <c r="E76" s="53">
        <f>SUM(E65:E75)</f>
        <v>0</v>
      </c>
      <c r="F76" s="53">
        <f t="shared" ref="F76:BD76" si="9">SUM(F65:F75)</f>
        <v>5.7514998306059323E-3</v>
      </c>
      <c r="G76" s="53">
        <f t="shared" si="9"/>
        <v>5.7514998306059323E-3</v>
      </c>
      <c r="H76" s="53">
        <f t="shared" si="9"/>
        <v>5.7514998306059323E-3</v>
      </c>
      <c r="I76" s="53">
        <f t="shared" si="9"/>
        <v>5.7514998306059323E-3</v>
      </c>
      <c r="J76" s="53">
        <f t="shared" si="9"/>
        <v>5.7514998306059323E-3</v>
      </c>
      <c r="K76" s="53">
        <f t="shared" si="9"/>
        <v>5.7514998306059323E-3</v>
      </c>
      <c r="L76" s="53">
        <f t="shared" si="9"/>
        <v>5.7514998306059323E-3</v>
      </c>
      <c r="M76" s="53">
        <f t="shared" si="9"/>
        <v>5.7514998306059323E-3</v>
      </c>
      <c r="N76" s="53">
        <f t="shared" si="9"/>
        <v>5.7514998306059323E-3</v>
      </c>
      <c r="O76" s="53">
        <f t="shared" si="9"/>
        <v>5.7514998306059323E-3</v>
      </c>
      <c r="P76" s="53">
        <f t="shared" si="9"/>
        <v>5.7514998306059323E-3</v>
      </c>
      <c r="Q76" s="53">
        <f t="shared" si="9"/>
        <v>5.7514998306059323E-3</v>
      </c>
      <c r="R76" s="53">
        <f t="shared" si="9"/>
        <v>5.7514998306059323E-3</v>
      </c>
      <c r="S76" s="53">
        <f t="shared" si="9"/>
        <v>5.7514998306059323E-3</v>
      </c>
      <c r="T76" s="53">
        <f t="shared" si="9"/>
        <v>5.7514998306059323E-3</v>
      </c>
      <c r="U76" s="53">
        <f t="shared" si="9"/>
        <v>5.7514998306059323E-3</v>
      </c>
      <c r="V76" s="53">
        <f t="shared" si="9"/>
        <v>5.7514998306059323E-3</v>
      </c>
      <c r="W76" s="53">
        <f t="shared" si="9"/>
        <v>5.7514998306059323E-3</v>
      </c>
      <c r="X76" s="53">
        <f t="shared" si="9"/>
        <v>5.7514998306059323E-3</v>
      </c>
      <c r="Y76" s="53">
        <f t="shared" si="9"/>
        <v>5.7514998306059323E-3</v>
      </c>
      <c r="Z76" s="53">
        <f t="shared" si="9"/>
        <v>5.7514998306059323E-3</v>
      </c>
      <c r="AA76" s="53">
        <f t="shared" si="9"/>
        <v>5.7514998306059323E-3</v>
      </c>
      <c r="AB76" s="53">
        <f t="shared" si="9"/>
        <v>5.7514998306059323E-3</v>
      </c>
      <c r="AC76" s="53">
        <f t="shared" si="9"/>
        <v>5.7514998306059323E-3</v>
      </c>
      <c r="AD76" s="53">
        <f t="shared" si="9"/>
        <v>5.7514998306059323E-3</v>
      </c>
      <c r="AE76" s="53">
        <f t="shared" si="9"/>
        <v>5.7514998306059323E-3</v>
      </c>
      <c r="AF76" s="53">
        <f t="shared" si="9"/>
        <v>5.7514998306059323E-3</v>
      </c>
      <c r="AG76" s="53">
        <f t="shared" si="9"/>
        <v>5.7514998306059323E-3</v>
      </c>
      <c r="AH76" s="53">
        <f t="shared" si="9"/>
        <v>5.7514998306059323E-3</v>
      </c>
      <c r="AI76" s="53">
        <f t="shared" si="9"/>
        <v>5.7514998306059323E-3</v>
      </c>
      <c r="AJ76" s="53">
        <f t="shared" si="9"/>
        <v>5.7514998306059323E-3</v>
      </c>
      <c r="AK76" s="53">
        <f t="shared" si="9"/>
        <v>5.7514998306059323E-3</v>
      </c>
      <c r="AL76" s="53">
        <f t="shared" si="9"/>
        <v>5.7514998306059323E-3</v>
      </c>
      <c r="AM76" s="53">
        <f t="shared" si="9"/>
        <v>5.7514998306059323E-3</v>
      </c>
      <c r="AN76" s="53">
        <f t="shared" si="9"/>
        <v>5.7514998306059323E-3</v>
      </c>
      <c r="AO76" s="53">
        <f t="shared" si="9"/>
        <v>5.7514998306059323E-3</v>
      </c>
      <c r="AP76" s="53">
        <f t="shared" si="9"/>
        <v>5.7514998306059323E-3</v>
      </c>
      <c r="AQ76" s="53">
        <f t="shared" si="9"/>
        <v>5.7514998306059323E-3</v>
      </c>
      <c r="AR76" s="53">
        <f t="shared" si="9"/>
        <v>5.7514998306059323E-3</v>
      </c>
      <c r="AS76" s="53">
        <f t="shared" si="9"/>
        <v>5.7514998306059323E-3</v>
      </c>
      <c r="AT76" s="53">
        <f t="shared" si="9"/>
        <v>5.7514998306059323E-3</v>
      </c>
      <c r="AU76" s="53">
        <f t="shared" si="9"/>
        <v>5.7514998306059323E-3</v>
      </c>
      <c r="AV76" s="53">
        <f t="shared" si="9"/>
        <v>5.7514998306059323E-3</v>
      </c>
      <c r="AW76" s="53">
        <f t="shared" si="9"/>
        <v>5.7514998306059323E-3</v>
      </c>
      <c r="AX76" s="53">
        <f t="shared" si="9"/>
        <v>5.7514998306059323E-3</v>
      </c>
      <c r="AY76" s="53">
        <f t="shared" si="9"/>
        <v>5.7514998306059323E-3</v>
      </c>
      <c r="AZ76" s="53">
        <f t="shared" si="9"/>
        <v>5.7514998306059323E-3</v>
      </c>
      <c r="BA76" s="53">
        <f t="shared" si="9"/>
        <v>5.7514998306059323E-3</v>
      </c>
      <c r="BB76" s="53">
        <f t="shared" si="9"/>
        <v>5.7514998306059323E-3</v>
      </c>
      <c r="BC76" s="53">
        <f t="shared" si="9"/>
        <v>5.7514998306059323E-3</v>
      </c>
      <c r="BD76" s="53">
        <f t="shared" si="9"/>
        <v>5.7514998306059323E-3</v>
      </c>
    </row>
    <row r="77" spans="1:56" x14ac:dyDescent="0.3">
      <c r="A77" s="74"/>
      <c r="B77" s="14" t="s">
        <v>16</v>
      </c>
      <c r="C77" s="14"/>
      <c r="D77" s="14" t="s">
        <v>39</v>
      </c>
      <c r="E77" s="54">
        <f>IF('Fixed data'!$G$19=FALSE,E64+E76,E64)</f>
        <v>0</v>
      </c>
      <c r="F77" s="54">
        <f>IF('Fixed data'!$G$19=FALSE,F64+F76,F64)</f>
        <v>-6.492295997918085E-2</v>
      </c>
      <c r="G77" s="54">
        <f>IF('Fixed data'!$G$19=FALSE,G64+G76,G64)</f>
        <v>-3.9818688027872069E-3</v>
      </c>
      <c r="H77" s="54">
        <f>IF('Fixed data'!$G$19=FALSE,H64+H76,H64)</f>
        <v>-3.8418203332419828E-3</v>
      </c>
      <c r="I77" s="54">
        <f>IF('Fixed data'!$G$19=FALSE,I64+I76,I64)</f>
        <v>-3.7017718636967551E-3</v>
      </c>
      <c r="J77" s="54">
        <f>IF('Fixed data'!$G$19=FALSE,J64+J76,J64)</f>
        <v>-3.561723394151531E-3</v>
      </c>
      <c r="K77" s="54">
        <f>IF('Fixed data'!$G$19=FALSE,K64+K76,K64)</f>
        <v>-3.4216749246063051E-3</v>
      </c>
      <c r="L77" s="54">
        <f>IF('Fixed data'!$G$19=FALSE,L64+L76,L64)</f>
        <v>-3.281626455061081E-3</v>
      </c>
      <c r="M77" s="54">
        <f>IF('Fixed data'!$G$19=FALSE,M64+M76,M64)</f>
        <v>-3.1415779855158534E-3</v>
      </c>
      <c r="N77" s="54">
        <f>IF('Fixed data'!$G$19=FALSE,N64+N76,N64)</f>
        <v>-3.0015295159706292E-3</v>
      </c>
      <c r="O77" s="54">
        <f>IF('Fixed data'!$G$19=FALSE,O64+O76,O64)</f>
        <v>-2.8614810464254034E-3</v>
      </c>
      <c r="P77" s="54">
        <f>IF('Fixed data'!$G$19=FALSE,P64+P76,P64)</f>
        <v>-2.7214325768801792E-3</v>
      </c>
      <c r="Q77" s="54">
        <f>IF('Fixed data'!$G$19=FALSE,Q64+Q76,Q64)</f>
        <v>-2.5813841073349534E-3</v>
      </c>
      <c r="R77" s="54">
        <f>IF('Fixed data'!$G$19=FALSE,R64+R76,R64)</f>
        <v>-2.4413356377897292E-3</v>
      </c>
      <c r="S77" s="54">
        <f>IF('Fixed data'!$G$19=FALSE,S64+S76,S64)</f>
        <v>-2.3012871682445051E-3</v>
      </c>
      <c r="T77" s="54">
        <f>IF('Fixed data'!$G$19=FALSE,T64+T76,T64)</f>
        <v>-2.1612386986992809E-3</v>
      </c>
      <c r="U77" s="54">
        <f>IF('Fixed data'!$G$19=FALSE,U64+U76,U64)</f>
        <v>-2.0211902291540551E-3</v>
      </c>
      <c r="V77" s="54">
        <f>IF('Fixed data'!$G$19=FALSE,V64+V76,V64)</f>
        <v>-1.8811417596088309E-3</v>
      </c>
      <c r="W77" s="54">
        <f>IF('Fixed data'!$G$19=FALSE,W64+W76,W64)</f>
        <v>-1.7410932900636051E-3</v>
      </c>
      <c r="X77" s="54">
        <f>IF('Fixed data'!$G$19=FALSE,X64+X76,X64)</f>
        <v>-1.6010448205183809E-3</v>
      </c>
      <c r="Y77" s="54">
        <f>IF('Fixed data'!$G$19=FALSE,Y64+Y76,Y64)</f>
        <v>-1.4609963509731559E-3</v>
      </c>
      <c r="Z77" s="54">
        <f>IF('Fixed data'!$G$19=FALSE,Z64+Z76,Z64)</f>
        <v>-1.3209478814279318E-3</v>
      </c>
      <c r="AA77" s="54">
        <f>IF('Fixed data'!$G$19=FALSE,AA64+AA76,AA64)</f>
        <v>-1.1808994118827068E-3</v>
      </c>
      <c r="AB77" s="54">
        <f>IF('Fixed data'!$G$19=FALSE,AB64+AB76,AB64)</f>
        <v>-1.0408509423374826E-3</v>
      </c>
      <c r="AC77" s="54">
        <f>IF('Fixed data'!$G$19=FALSE,AC64+AC76,AC64)</f>
        <v>-9.0080247279225676E-4</v>
      </c>
      <c r="AD77" s="54">
        <f>IF('Fixed data'!$G$19=FALSE,AD64+AD76,AD64)</f>
        <v>-7.6075400324703262E-4</v>
      </c>
      <c r="AE77" s="54">
        <f>IF('Fixed data'!$G$19=FALSE,AE64+AE76,AE64)</f>
        <v>-6.2070553370180675E-4</v>
      </c>
      <c r="AF77" s="54">
        <f>IF('Fixed data'!$G$19=FALSE,AF64+AF76,AF64)</f>
        <v>-4.8065706415658261E-4</v>
      </c>
      <c r="AG77" s="54">
        <f>IF('Fixed data'!$G$19=FALSE,AG64+AG76,AG64)</f>
        <v>-3.406085946113576E-4</v>
      </c>
      <c r="AH77" s="54">
        <f>IF('Fixed data'!$G$19=FALSE,AH64+AH76,AH64)</f>
        <v>-2.005601250661326E-4</v>
      </c>
      <c r="AI77" s="54">
        <f>IF('Fixed data'!$G$19=FALSE,AI64+AI76,AI64)</f>
        <v>-6.051165552090846E-5</v>
      </c>
      <c r="AJ77" s="54">
        <f>IF('Fixed data'!$G$19=FALSE,AJ64+AJ76,AJ64)</f>
        <v>7.9536814024317413E-5</v>
      </c>
      <c r="AK77" s="54">
        <f>IF('Fixed data'!$G$19=FALSE,AK64+AK76,AK64)</f>
        <v>2.1958528356954155E-4</v>
      </c>
      <c r="AL77" s="54">
        <f>IF('Fixed data'!$G$19=FALSE,AL64+AL76,AL64)</f>
        <v>3.5963375311476743E-4</v>
      </c>
      <c r="AM77" s="54">
        <f>IF('Fixed data'!$G$19=FALSE,AM64+AM76,AM64)</f>
        <v>4.9968222265999156E-4</v>
      </c>
      <c r="AN77" s="54">
        <f>IF('Fixed data'!$G$19=FALSE,AN64+AN76,AN64)</f>
        <v>6.3973069220521744E-4</v>
      </c>
      <c r="AO77" s="54">
        <f>IF('Fixed data'!$G$19=FALSE,AO64+AO76,AO64)</f>
        <v>7.7977916175044158E-4</v>
      </c>
      <c r="AP77" s="54">
        <f>IF('Fixed data'!$G$19=FALSE,AP64+AP76,AP64)</f>
        <v>9.1982763129566745E-4</v>
      </c>
      <c r="AQ77" s="54">
        <f>IF('Fixed data'!$G$19=FALSE,AQ64+AQ76,AQ64)</f>
        <v>1.0598761008408925E-3</v>
      </c>
      <c r="AR77" s="54">
        <f>IF('Fixed data'!$G$19=FALSE,AR64+AR76,AR64)</f>
        <v>1.1999245703861175E-3</v>
      </c>
      <c r="AS77" s="54">
        <f>IF('Fixed data'!$G$19=FALSE,AS64+AS76,AS64)</f>
        <v>1.3399730399313425E-3</v>
      </c>
      <c r="AT77" s="54">
        <f>IF('Fixed data'!$G$19=FALSE,AT64+AT76,AT64)</f>
        <v>1.4800215094765675E-3</v>
      </c>
      <c r="AU77" s="54">
        <f>IF('Fixed data'!$G$19=FALSE,AU64+AU76,AU64)</f>
        <v>1.6200699790217925E-3</v>
      </c>
      <c r="AV77" s="54">
        <f>IF('Fixed data'!$G$19=FALSE,AV64+AV76,AV64)</f>
        <v>1.7601184485670175E-3</v>
      </c>
      <c r="AW77" s="54">
        <f>IF('Fixed data'!$G$19=FALSE,AW64+AW76,AW64)</f>
        <v>1.9001669181122425E-3</v>
      </c>
      <c r="AX77" s="54">
        <f>IF('Fixed data'!$G$19=FALSE,AX64+AX76,AX64)</f>
        <v>2.0402153876574675E-3</v>
      </c>
      <c r="AY77" s="54">
        <f>IF('Fixed data'!$G$19=FALSE,AY64+AY76,AY64)</f>
        <v>2.1802638572026925E-3</v>
      </c>
      <c r="AZ77" s="54">
        <f>IF('Fixed data'!$G$19=FALSE,AZ64+AZ76,AZ64)</f>
        <v>5.7514998306059306E-3</v>
      </c>
      <c r="BA77" s="54">
        <f>IF('Fixed data'!$G$19=FALSE,BA64+BA76,BA64)</f>
        <v>5.7514998306059306E-3</v>
      </c>
      <c r="BB77" s="54">
        <f>IF('Fixed data'!$G$19=FALSE,BB64+BB76,BB64)</f>
        <v>5.7514998306059306E-3</v>
      </c>
      <c r="BC77" s="54">
        <f>IF('Fixed data'!$G$19=FALSE,BC64+BC76,BC64)</f>
        <v>5.7514998306059306E-3</v>
      </c>
      <c r="BD77" s="54">
        <f>IF('Fixed data'!$G$19=FALSE,BD64+BD76,BD64)</f>
        <v>5.7514998306059306E-3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-6.060627784002507E-2</v>
      </c>
      <c r="G80" s="55">
        <f t="shared" si="10"/>
        <v>-3.5914175216009824E-3</v>
      </c>
      <c r="H80" s="55">
        <f t="shared" si="10"/>
        <v>-3.3479244696180653E-3</v>
      </c>
      <c r="I80" s="55">
        <f t="shared" si="10"/>
        <v>-3.1167925790645382E-3</v>
      </c>
      <c r="J80" s="55">
        <f t="shared" si="10"/>
        <v>-2.8974642759882667E-3</v>
      </c>
      <c r="K80" s="55">
        <f t="shared" si="10"/>
        <v>-2.6894055611390443E-3</v>
      </c>
      <c r="L80" s="55">
        <f t="shared" si="10"/>
        <v>-2.4921050531583533E-3</v>
      </c>
      <c r="M80" s="55">
        <f t="shared" si="10"/>
        <v>-2.3050730695220365E-3</v>
      </c>
      <c r="N80" s="55">
        <f t="shared" si="10"/>
        <v>-2.1278407437767652E-3</v>
      </c>
      <c r="O80" s="55">
        <f t="shared" si="10"/>
        <v>-1.9599591776665649E-3</v>
      </c>
      <c r="P80" s="55">
        <f t="shared" si="10"/>
        <v>-1.8009986267992486E-3</v>
      </c>
      <c r="Q80" s="55">
        <f t="shared" si="10"/>
        <v>-1.650547718553879E-3</v>
      </c>
      <c r="R80" s="55">
        <f t="shared" si="10"/>
        <v>-1.5082127009799823E-3</v>
      </c>
      <c r="S80" s="55">
        <f t="shared" si="10"/>
        <v>-1.3736167214867883E-3</v>
      </c>
      <c r="T80" s="55">
        <f t="shared" si="10"/>
        <v>-1.2463991341666496E-3</v>
      </c>
      <c r="U80" s="55">
        <f t="shared" si="10"/>
        <v>-1.1262148346408789E-3</v>
      </c>
      <c r="V80" s="55">
        <f t="shared" si="10"/>
        <v>-1.0127336213586974E-3</v>
      </c>
      <c r="W80" s="55">
        <f t="shared" si="10"/>
        <v>-9.0563958232082315E-4</v>
      </c>
      <c r="X80" s="55">
        <f t="shared" si="10"/>
        <v>-8.0463050623856547E-4</v>
      </c>
      <c r="Y80" s="55">
        <f t="shared" si="10"/>
        <v>-7.0941731717707025E-4</v>
      </c>
      <c r="Z80" s="55">
        <f t="shared" si="10"/>
        <v>-6.1972353176780815E-4</v>
      </c>
      <c r="AA80" s="55">
        <f t="shared" si="10"/>
        <v>-5.3528473811038024E-4</v>
      </c>
      <c r="AB80" s="55">
        <f t="shared" si="10"/>
        <v>-4.5584809551744927E-4</v>
      </c>
      <c r="AC80" s="55">
        <f t="shared" si="10"/>
        <v>-3.8117185428900447E-4</v>
      </c>
      <c r="AD80" s="55">
        <f t="shared" si="10"/>
        <v>-3.1102489473340403E-4</v>
      </c>
      <c r="AE80" s="55">
        <f t="shared" si="10"/>
        <v>-2.4518628468262138E-4</v>
      </c>
      <c r="AF80" s="55">
        <f t="shared" si="10"/>
        <v>-1.8344485477805595E-4</v>
      </c>
      <c r="AG80" s="55">
        <f t="shared" si="10"/>
        <v>-1.2559879083101508E-4</v>
      </c>
      <c r="AH80" s="55">
        <f t="shared" si="10"/>
        <v>-7.1455242588760711E-5</v>
      </c>
      <c r="AI80" s="55">
        <f t="shared" si="10"/>
        <v>-2.4203884340778553E-5</v>
      </c>
      <c r="AJ80" s="55">
        <f t="shared" si="10"/>
        <v>3.0887090462906843E-5</v>
      </c>
      <c r="AK80" s="55">
        <f t="shared" si="10"/>
        <v>8.2789415302446942E-5</v>
      </c>
      <c r="AL80" s="55">
        <f t="shared" si="10"/>
        <v>1.3164210110296404E-4</v>
      </c>
      <c r="AM80" s="55">
        <f t="shared" si="10"/>
        <v>1.7757876611335495E-4</v>
      </c>
      <c r="AN80" s="55">
        <f t="shared" si="10"/>
        <v>2.2072783211475903E-4</v>
      </c>
      <c r="AO80" s="55">
        <f t="shared" si="10"/>
        <v>2.6121271377419928E-4</v>
      </c>
      <c r="AP80" s="55">
        <f t="shared" si="10"/>
        <v>2.9915200137627687E-4</v>
      </c>
      <c r="AQ80" s="55">
        <f t="shared" si="10"/>
        <v>3.34659637158008E-4</v>
      </c>
      <c r="AR80" s="55">
        <f t="shared" si="10"/>
        <v>3.678450854644356E-4</v>
      </c>
      <c r="AS80" s="55">
        <f t="shared" si="10"/>
        <v>3.988134969353655E-4</v>
      </c>
      <c r="AT80" s="55">
        <f t="shared" si="10"/>
        <v>4.2766586692658811E-4</v>
      </c>
      <c r="AU80" s="55">
        <f t="shared" si="10"/>
        <v>4.5449918836215104E-4</v>
      </c>
      <c r="AV80" s="55">
        <f t="shared" si="10"/>
        <v>4.7940659920769446E-4</v>
      </c>
      <c r="AW80" s="55">
        <f t="shared" si="10"/>
        <v>5.0247752474851491E-4</v>
      </c>
      <c r="AX80" s="55">
        <f t="shared" si="10"/>
        <v>5.2379781484988808E-4</v>
      </c>
      <c r="AY80" s="55">
        <f t="shared" si="10"/>
        <v>5.4344987637124575E-4</v>
      </c>
      <c r="AZ80" s="55">
        <f t="shared" si="10"/>
        <v>1.391856062664724E-3</v>
      </c>
      <c r="BA80" s="55">
        <f t="shared" si="10"/>
        <v>1.3513165656939071E-3</v>
      </c>
      <c r="BB80" s="55">
        <f t="shared" si="10"/>
        <v>1.3119578307707834E-3</v>
      </c>
      <c r="BC80" s="55">
        <f t="shared" si="10"/>
        <v>1.2737454667677509E-3</v>
      </c>
      <c r="BD80" s="55">
        <f t="shared" si="10"/>
        <v>1.236646084240535E-3</v>
      </c>
    </row>
    <row r="81" spans="1:56" x14ac:dyDescent="0.3">
      <c r="A81" s="74"/>
      <c r="B81" s="15" t="s">
        <v>18</v>
      </c>
      <c r="C81" s="15"/>
      <c r="D81" s="14" t="s">
        <v>39</v>
      </c>
      <c r="E81" s="56">
        <f>+E80</f>
        <v>0</v>
      </c>
      <c r="F81" s="56">
        <f t="shared" ref="F81:BD81" si="11">+E81+F80</f>
        <v>-6.060627784002507E-2</v>
      </c>
      <c r="G81" s="56">
        <f t="shared" si="11"/>
        <v>-6.4197695361626048E-2</v>
      </c>
      <c r="H81" s="56">
        <f t="shared" si="11"/>
        <v>-6.7545619831244116E-2</v>
      </c>
      <c r="I81" s="56">
        <f t="shared" si="11"/>
        <v>-7.0662412410308656E-2</v>
      </c>
      <c r="J81" s="56">
        <f t="shared" si="11"/>
        <v>-7.3559876686296918E-2</v>
      </c>
      <c r="K81" s="56">
        <f t="shared" si="11"/>
        <v>-7.6249282247435962E-2</v>
      </c>
      <c r="L81" s="56">
        <f t="shared" si="11"/>
        <v>-7.8741387300594309E-2</v>
      </c>
      <c r="M81" s="56">
        <f t="shared" si="11"/>
        <v>-8.1046460370116341E-2</v>
      </c>
      <c r="N81" s="56">
        <f t="shared" si="11"/>
        <v>-8.3174301113893109E-2</v>
      </c>
      <c r="O81" s="56">
        <f t="shared" si="11"/>
        <v>-8.5134260291559669E-2</v>
      </c>
      <c r="P81" s="56">
        <f t="shared" si="11"/>
        <v>-8.6935258918358918E-2</v>
      </c>
      <c r="Q81" s="56">
        <f t="shared" si="11"/>
        <v>-8.8585806636912803E-2</v>
      </c>
      <c r="R81" s="56">
        <f t="shared" si="11"/>
        <v>-9.0094019337892781E-2</v>
      </c>
      <c r="S81" s="56">
        <f t="shared" si="11"/>
        <v>-9.1467636059379576E-2</v>
      </c>
      <c r="T81" s="56">
        <f t="shared" si="11"/>
        <v>-9.2714035193546221E-2</v>
      </c>
      <c r="U81" s="56">
        <f t="shared" si="11"/>
        <v>-9.3840250028187105E-2</v>
      </c>
      <c r="V81" s="56">
        <f t="shared" si="11"/>
        <v>-9.4852983649545808E-2</v>
      </c>
      <c r="W81" s="56">
        <f t="shared" si="11"/>
        <v>-9.5758623231866624E-2</v>
      </c>
      <c r="X81" s="56">
        <f t="shared" si="11"/>
        <v>-9.656325373810519E-2</v>
      </c>
      <c r="Y81" s="56">
        <f t="shared" si="11"/>
        <v>-9.7272671055282256E-2</v>
      </c>
      <c r="Z81" s="56">
        <f t="shared" si="11"/>
        <v>-9.7892394587050069E-2</v>
      </c>
      <c r="AA81" s="56">
        <f t="shared" si="11"/>
        <v>-9.8427679325160444E-2</v>
      </c>
      <c r="AB81" s="56">
        <f t="shared" si="11"/>
        <v>-9.8883527420677894E-2</v>
      </c>
      <c r="AC81" s="56">
        <f t="shared" si="11"/>
        <v>-9.9264699274966894E-2</v>
      </c>
      <c r="AD81" s="56">
        <f t="shared" si="11"/>
        <v>-9.95757241697003E-2</v>
      </c>
      <c r="AE81" s="56">
        <f t="shared" si="11"/>
        <v>-9.9820910454382919E-2</v>
      </c>
      <c r="AF81" s="56">
        <f t="shared" si="11"/>
        <v>-0.10000435530916098</v>
      </c>
      <c r="AG81" s="56">
        <f t="shared" si="11"/>
        <v>-0.10012995409999199</v>
      </c>
      <c r="AH81" s="56">
        <f t="shared" si="11"/>
        <v>-0.10020140934258076</v>
      </c>
      <c r="AI81" s="56">
        <f t="shared" si="11"/>
        <v>-0.10022561322692154</v>
      </c>
      <c r="AJ81" s="56">
        <f t="shared" si="11"/>
        <v>-0.10019472613645863</v>
      </c>
      <c r="AK81" s="56">
        <f t="shared" si="11"/>
        <v>-0.10011193672115619</v>
      </c>
      <c r="AL81" s="56">
        <f t="shared" si="11"/>
        <v>-9.9980294620053228E-2</v>
      </c>
      <c r="AM81" s="56">
        <f t="shared" si="11"/>
        <v>-9.9802715853939877E-2</v>
      </c>
      <c r="AN81" s="56">
        <f t="shared" si="11"/>
        <v>-9.9581988021825121E-2</v>
      </c>
      <c r="AO81" s="56">
        <f t="shared" si="11"/>
        <v>-9.9320775308050918E-2</v>
      </c>
      <c r="AP81" s="56">
        <f t="shared" si="11"/>
        <v>-9.9021623306674647E-2</v>
      </c>
      <c r="AQ81" s="56">
        <f t="shared" si="11"/>
        <v>-9.8686963669516639E-2</v>
      </c>
      <c r="AR81" s="56">
        <f t="shared" si="11"/>
        <v>-9.8319118584052206E-2</v>
      </c>
      <c r="AS81" s="56">
        <f t="shared" si="11"/>
        <v>-9.7920305087116841E-2</v>
      </c>
      <c r="AT81" s="56">
        <f t="shared" si="11"/>
        <v>-9.7492639220190247E-2</v>
      </c>
      <c r="AU81" s="56">
        <f t="shared" si="11"/>
        <v>-9.7038140031828091E-2</v>
      </c>
      <c r="AV81" s="56">
        <f t="shared" si="11"/>
        <v>-9.6558733432620392E-2</v>
      </c>
      <c r="AW81" s="56">
        <f t="shared" si="11"/>
        <v>-9.6056255907871882E-2</v>
      </c>
      <c r="AX81" s="56">
        <f t="shared" si="11"/>
        <v>-9.5532458093021994E-2</v>
      </c>
      <c r="AY81" s="56">
        <f t="shared" si="11"/>
        <v>-9.4989008216650753E-2</v>
      </c>
      <c r="AZ81" s="56">
        <f t="shared" si="11"/>
        <v>-9.3597152153986035E-2</v>
      </c>
      <c r="BA81" s="56">
        <f t="shared" si="11"/>
        <v>-9.2245835588292122E-2</v>
      </c>
      <c r="BB81" s="56">
        <f t="shared" si="11"/>
        <v>-9.0933877757521334E-2</v>
      </c>
      <c r="BC81" s="56">
        <f t="shared" si="11"/>
        <v>-8.9660132290753577E-2</v>
      </c>
      <c r="BD81" s="56">
        <f t="shared" si="11"/>
        <v>-8.8423486206513038E-2</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6" t="s">
        <v>297</v>
      </c>
      <c r="B86" s="4" t="s">
        <v>209</v>
      </c>
      <c r="D86" s="4" t="s">
        <v>85</v>
      </c>
      <c r="E86" s="44">
        <f>'Workings template'!B27+'Workings template'!B28+'Workings template'!B29</f>
        <v>0</v>
      </c>
      <c r="F86" s="44">
        <f>'Workings template'!$C$27+'Workings template'!$C$28+'Workings template'!$C$29</f>
        <v>118.78044333914798</v>
      </c>
      <c r="G86" s="44">
        <f>'Workings template'!$C$27+'Workings template'!$C$28+'Workings template'!$C$29</f>
        <v>118.78044333914798</v>
      </c>
      <c r="H86" s="44">
        <f>'Workings template'!$C$27+'Workings template'!$C$28+'Workings template'!$C$29</f>
        <v>118.78044333914798</v>
      </c>
      <c r="I86" s="44">
        <f>'Workings template'!$C$27+'Workings template'!$C$28+'Workings template'!$C$29</f>
        <v>118.78044333914798</v>
      </c>
      <c r="J86" s="44">
        <f>'Workings template'!$C$27+'Workings template'!$C$28+'Workings template'!$C$29</f>
        <v>118.78044333914798</v>
      </c>
      <c r="K86" s="44">
        <f>'Workings template'!$C$27+'Workings template'!$C$28+'Workings template'!$C$29</f>
        <v>118.78044333914798</v>
      </c>
      <c r="L86" s="44">
        <f>'Workings template'!$C$27+'Workings template'!$C$28+'Workings template'!$C$29</f>
        <v>118.78044333914798</v>
      </c>
      <c r="M86" s="44">
        <f>'Workings template'!$C$27+'Workings template'!$C$28+'Workings template'!$C$29</f>
        <v>118.78044333914798</v>
      </c>
      <c r="N86" s="44">
        <f>'Workings template'!$C$27+'Workings template'!$C$28+'Workings template'!$C$29</f>
        <v>118.78044333914798</v>
      </c>
      <c r="O86" s="44">
        <f>'Workings template'!$C$27+'Workings template'!$C$28+'Workings template'!$C$29</f>
        <v>118.78044333914798</v>
      </c>
      <c r="P86" s="44">
        <f>'Workings template'!$C$27+'Workings template'!$C$28+'Workings template'!$C$29</f>
        <v>118.78044333914798</v>
      </c>
      <c r="Q86" s="44">
        <f>'Workings template'!$C$27+'Workings template'!$C$28+'Workings template'!$C$29</f>
        <v>118.78044333914798</v>
      </c>
      <c r="R86" s="44">
        <f>'Workings template'!$C$27+'Workings template'!$C$28+'Workings template'!$C$29</f>
        <v>118.78044333914798</v>
      </c>
      <c r="S86" s="44">
        <f>'Workings template'!$C$27+'Workings template'!$C$28+'Workings template'!$C$29</f>
        <v>118.78044333914798</v>
      </c>
      <c r="T86" s="44">
        <f>'Workings template'!$C$27+'Workings template'!$C$28+'Workings template'!$C$29</f>
        <v>118.78044333914798</v>
      </c>
      <c r="U86" s="44">
        <f>'Workings template'!$C$27+'Workings template'!$C$28+'Workings template'!$C$29</f>
        <v>118.78044333914798</v>
      </c>
      <c r="V86" s="44">
        <f>'Workings template'!$C$27+'Workings template'!$C$28+'Workings template'!$C$29</f>
        <v>118.78044333914798</v>
      </c>
      <c r="W86" s="44">
        <f>'Workings template'!$C$27+'Workings template'!$C$28+'Workings template'!$C$29</f>
        <v>118.78044333914798</v>
      </c>
      <c r="X86" s="44">
        <f>'Workings template'!$C$27+'Workings template'!$C$28+'Workings template'!$C$29</f>
        <v>118.78044333914798</v>
      </c>
      <c r="Y86" s="44">
        <f>'Workings template'!$C$27+'Workings template'!$C$28+'Workings template'!$C$29</f>
        <v>118.78044333914798</v>
      </c>
      <c r="Z86" s="44">
        <f>'Workings template'!$C$27+'Workings template'!$C$28+'Workings template'!$C$29</f>
        <v>118.78044333914798</v>
      </c>
      <c r="AA86" s="44">
        <f>'Workings template'!$C$27+'Workings template'!$C$28+'Workings template'!$C$29</f>
        <v>118.78044333914798</v>
      </c>
      <c r="AB86" s="44">
        <f>'Workings template'!$C$27+'Workings template'!$C$28+'Workings template'!$C$29</f>
        <v>118.78044333914798</v>
      </c>
      <c r="AC86" s="44">
        <f>'Workings template'!$C$27+'Workings template'!$C$28+'Workings template'!$C$29</f>
        <v>118.78044333914798</v>
      </c>
      <c r="AD86" s="44">
        <f>'Workings template'!$C$27+'Workings template'!$C$28+'Workings template'!$C$29</f>
        <v>118.78044333914798</v>
      </c>
      <c r="AE86" s="44">
        <f>'Workings template'!$C$27+'Workings template'!$C$28+'Workings template'!$C$29</f>
        <v>118.78044333914798</v>
      </c>
      <c r="AF86" s="44">
        <f>'Workings template'!$C$27+'Workings template'!$C$28+'Workings template'!$C$29</f>
        <v>118.78044333914798</v>
      </c>
      <c r="AG86" s="44">
        <f>'Workings template'!$C$27+'Workings template'!$C$28+'Workings template'!$C$29</f>
        <v>118.78044333914798</v>
      </c>
      <c r="AH86" s="44">
        <f>'Workings template'!$C$27+'Workings template'!$C$28+'Workings template'!$C$29</f>
        <v>118.78044333914798</v>
      </c>
      <c r="AI86" s="44">
        <f>'Workings template'!$C$27+'Workings template'!$C$28+'Workings template'!$C$29</f>
        <v>118.78044333914798</v>
      </c>
      <c r="AJ86" s="44">
        <f>'Workings template'!$C$27+'Workings template'!$C$28+'Workings template'!$C$29</f>
        <v>118.78044333914798</v>
      </c>
      <c r="AK86" s="44">
        <f>'Workings template'!$C$27+'Workings template'!$C$28+'Workings template'!$C$29</f>
        <v>118.78044333914798</v>
      </c>
      <c r="AL86" s="44">
        <f>'Workings template'!$C$27+'Workings template'!$C$28+'Workings template'!$C$29</f>
        <v>118.78044333914798</v>
      </c>
      <c r="AM86" s="44">
        <f>'Workings template'!$C$27+'Workings template'!$C$28+'Workings template'!$C$29</f>
        <v>118.78044333914798</v>
      </c>
      <c r="AN86" s="44">
        <f>'Workings template'!$C$27+'Workings template'!$C$28+'Workings template'!$C$29</f>
        <v>118.78044333914798</v>
      </c>
      <c r="AO86" s="44">
        <f>'Workings template'!$C$27+'Workings template'!$C$28+'Workings template'!$C$29</f>
        <v>118.78044333914798</v>
      </c>
      <c r="AP86" s="44">
        <f>'Workings template'!$C$27+'Workings template'!$C$28+'Workings template'!$C$29</f>
        <v>118.78044333914798</v>
      </c>
      <c r="AQ86" s="44">
        <f>'Workings template'!$C$27+'Workings template'!$C$28+'Workings template'!$C$29</f>
        <v>118.78044333914798</v>
      </c>
      <c r="AR86" s="44">
        <f>'Workings template'!$C$27+'Workings template'!$C$28+'Workings template'!$C$29</f>
        <v>118.78044333914798</v>
      </c>
      <c r="AS86" s="44">
        <f>'Workings template'!$C$27+'Workings template'!$C$28+'Workings template'!$C$29</f>
        <v>118.78044333914798</v>
      </c>
      <c r="AT86" s="44">
        <f>'Workings template'!$C$27+'Workings template'!$C$28+'Workings template'!$C$29</f>
        <v>118.78044333914798</v>
      </c>
      <c r="AU86" s="44">
        <f>'Workings template'!$C$27+'Workings template'!$C$28+'Workings template'!$C$29</f>
        <v>118.78044333914798</v>
      </c>
      <c r="AV86" s="44">
        <f>'Workings template'!$C$27+'Workings template'!$C$28+'Workings template'!$C$29</f>
        <v>118.78044333914798</v>
      </c>
      <c r="AW86" s="44">
        <f>'Workings template'!$C$27+'Workings template'!$C$28+'Workings template'!$C$29</f>
        <v>118.78044333914798</v>
      </c>
      <c r="AX86" s="44">
        <f>'Workings template'!$C$27+'Workings template'!$C$28+'Workings template'!$C$29</f>
        <v>118.78044333914798</v>
      </c>
      <c r="AY86" s="44">
        <f>'Workings template'!$C$27+'Workings template'!$C$28+'Workings template'!$C$29</f>
        <v>118.78044333914798</v>
      </c>
      <c r="AZ86" s="44">
        <f>'Workings template'!$C$27+'Workings template'!$C$28+'Workings template'!$C$29</f>
        <v>118.78044333914798</v>
      </c>
      <c r="BA86" s="44">
        <f>'Workings template'!$C$27+'Workings template'!$C$28+'Workings template'!$C$29</f>
        <v>118.78044333914798</v>
      </c>
      <c r="BB86" s="44">
        <f>'Workings template'!$C$27+'Workings template'!$C$28+'Workings template'!$C$29</f>
        <v>118.78044333914798</v>
      </c>
      <c r="BC86" s="44">
        <f>'Workings template'!$C$27+'Workings template'!$C$28+'Workings template'!$C$29</f>
        <v>118.78044333914798</v>
      </c>
      <c r="BD86" s="44">
        <f>'Workings template'!$C$27+'Workings template'!$C$28+'Workings template'!$C$29</f>
        <v>118.78044333914798</v>
      </c>
    </row>
    <row r="87" spans="1:56" x14ac:dyDescent="0.3">
      <c r="A87" s="19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6"/>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29"/>
  <sheetViews>
    <sheetView tabSelected="1" workbookViewId="0">
      <selection activeCell="A10" sqref="A10"/>
    </sheetView>
  </sheetViews>
  <sheetFormatPr defaultRowHeight="15" x14ac:dyDescent="0.25"/>
  <cols>
    <col min="1" max="1" width="121.7109375" customWidth="1"/>
    <col min="2" max="2" width="10.5703125" customWidth="1"/>
    <col min="3" max="3" width="10.5703125" bestFit="1"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c r="E4" t="s">
        <v>257</v>
      </c>
    </row>
    <row r="6" spans="1:7" x14ac:dyDescent="0.25">
      <c r="A6" t="s">
        <v>362</v>
      </c>
      <c r="B6">
        <v>12.37</v>
      </c>
    </row>
    <row r="7" spans="1:7" x14ac:dyDescent="0.25">
      <c r="A7" t="s">
        <v>351</v>
      </c>
      <c r="B7" t="s">
        <v>352</v>
      </c>
    </row>
    <row r="9" spans="1:7" x14ac:dyDescent="0.25">
      <c r="A9" t="s">
        <v>348</v>
      </c>
      <c r="B9" s="150">
        <v>9209.1896620160114</v>
      </c>
      <c r="C9" s="150">
        <v>9226.5105538972457</v>
      </c>
      <c r="D9" s="150">
        <v>9252.561012476519</v>
      </c>
      <c r="E9" s="150">
        <v>9251.7707595728098</v>
      </c>
    </row>
    <row r="10" spans="1:7" x14ac:dyDescent="0.25">
      <c r="A10" t="s">
        <v>349</v>
      </c>
      <c r="B10" s="150">
        <v>11794.083333333347</v>
      </c>
      <c r="C10" s="150">
        <v>11719.999999999987</v>
      </c>
      <c r="D10" s="150">
        <v>11732.666666666648</v>
      </c>
      <c r="E10" s="150">
        <v>12523.852499999983</v>
      </c>
    </row>
    <row r="11" spans="1:7" x14ac:dyDescent="0.25">
      <c r="A11" t="s">
        <v>350</v>
      </c>
      <c r="B11" s="137">
        <f>SUM(B10-B9)</f>
        <v>2584.8936713173352</v>
      </c>
      <c r="C11" s="137">
        <f>SUM(C10-C9)</f>
        <v>2493.4894461027416</v>
      </c>
      <c r="D11" s="137">
        <f>D10-D9</f>
        <v>2480.1056541901289</v>
      </c>
      <c r="E11" s="137">
        <f>E10-E9</f>
        <v>3272.0817404271729</v>
      </c>
    </row>
    <row r="12" spans="1:7" x14ac:dyDescent="0.25">
      <c r="B12" s="137"/>
      <c r="C12" s="137"/>
      <c r="D12" s="136"/>
    </row>
    <row r="13" spans="1:7" x14ac:dyDescent="0.25">
      <c r="A13" t="s">
        <v>353</v>
      </c>
      <c r="B13" s="148">
        <v>0</v>
      </c>
      <c r="C13">
        <v>5</v>
      </c>
      <c r="D13" s="144"/>
    </row>
    <row r="14" spans="1:7" x14ac:dyDescent="0.25">
      <c r="A14" t="s">
        <v>354</v>
      </c>
      <c r="B14" s="148">
        <v>0</v>
      </c>
      <c r="C14" s="148">
        <v>3</v>
      </c>
      <c r="D14" s="148"/>
    </row>
    <row r="15" spans="1:7" x14ac:dyDescent="0.25">
      <c r="A15" t="s">
        <v>357</v>
      </c>
      <c r="B15" s="148">
        <v>0</v>
      </c>
      <c r="C15" s="148">
        <v>122</v>
      </c>
      <c r="D15" s="148"/>
    </row>
    <row r="16" spans="1:7" x14ac:dyDescent="0.25">
      <c r="B16" s="148"/>
      <c r="C16" s="148"/>
      <c r="D16" s="148"/>
    </row>
    <row r="17" spans="1:5" x14ac:dyDescent="0.25">
      <c r="A17" t="s">
        <v>373</v>
      </c>
      <c r="B17" s="197">
        <v>0</v>
      </c>
      <c r="C17" s="197">
        <v>0.14772768277986192</v>
      </c>
      <c r="D17" s="197">
        <v>0.17204955395179156</v>
      </c>
      <c r="E17" s="197">
        <v>0.16086365130510061</v>
      </c>
    </row>
    <row r="18" spans="1:5" x14ac:dyDescent="0.25">
      <c r="B18" s="148"/>
      <c r="C18" s="148"/>
      <c r="D18" s="148"/>
    </row>
    <row r="19" spans="1:5" x14ac:dyDescent="0.25">
      <c r="A19" t="s">
        <v>390</v>
      </c>
      <c r="B19">
        <v>0</v>
      </c>
      <c r="C19" s="146">
        <f>C13*$C$17</f>
        <v>0.73863841389930962</v>
      </c>
    </row>
    <row r="20" spans="1:5" x14ac:dyDescent="0.25">
      <c r="A20" t="s">
        <v>391</v>
      </c>
      <c r="B20">
        <v>0</v>
      </c>
      <c r="C20" s="146">
        <f>C14*$C$17</f>
        <v>0.44318304833958577</v>
      </c>
    </row>
    <row r="21" spans="1:5" x14ac:dyDescent="0.25">
      <c r="A21" t="s">
        <v>392</v>
      </c>
      <c r="B21">
        <v>0</v>
      </c>
      <c r="C21" s="146">
        <f>C15*$C$17</f>
        <v>18.022777299143154</v>
      </c>
    </row>
    <row r="23" spans="1:5" x14ac:dyDescent="0.25">
      <c r="A23" t="s">
        <v>355</v>
      </c>
      <c r="B23" s="137">
        <f>$B$11*B19</f>
        <v>0</v>
      </c>
      <c r="C23" s="137">
        <f>$C$11*C19</f>
        <v>1841.7870895439971</v>
      </c>
    </row>
    <row r="24" spans="1:5" x14ac:dyDescent="0.25">
      <c r="A24" t="s">
        <v>356</v>
      </c>
      <c r="B24" s="137">
        <f t="shared" ref="B24:B25" si="0">$B$11*B20</f>
        <v>0</v>
      </c>
      <c r="C24" s="137">
        <f>$C$11*C20</f>
        <v>1105.0722537263982</v>
      </c>
    </row>
    <row r="25" spans="1:5" x14ac:dyDescent="0.25">
      <c r="A25" t="s">
        <v>358</v>
      </c>
      <c r="B25" s="137">
        <f t="shared" si="0"/>
        <v>0</v>
      </c>
      <c r="C25" s="137">
        <f>$C$11*C21</f>
        <v>44939.604984873527</v>
      </c>
    </row>
    <row r="27" spans="1:5" x14ac:dyDescent="0.25">
      <c r="A27" t="s">
        <v>359</v>
      </c>
      <c r="B27" s="145">
        <f>B19*$B$6</f>
        <v>0</v>
      </c>
      <c r="C27" s="145">
        <f>C19*$B$6/2</f>
        <v>4.5684785899672296</v>
      </c>
    </row>
    <row r="28" spans="1:5" x14ac:dyDescent="0.25">
      <c r="A28" t="s">
        <v>360</v>
      </c>
      <c r="B28" s="145">
        <f t="shared" ref="B28:B29" si="1">B20*$B$6</f>
        <v>0</v>
      </c>
      <c r="C28" s="145">
        <f>C20*$B$6/2</f>
        <v>2.7410871539803376</v>
      </c>
    </row>
    <row r="29" spans="1:5" x14ac:dyDescent="0.25">
      <c r="A29" t="s">
        <v>361</v>
      </c>
      <c r="B29" s="145">
        <f t="shared" si="1"/>
        <v>0</v>
      </c>
      <c r="C29" s="145">
        <f>C21*$B$6/2</f>
        <v>111.47087759520041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workbookViewId="0">
      <selection activeCell="D6" sqref="D6"/>
    </sheetView>
  </sheetViews>
  <sheetFormatPr defaultRowHeight="15" x14ac:dyDescent="0.25"/>
  <cols>
    <col min="1" max="1" width="52.140625" customWidth="1"/>
    <col min="2" max="2" width="11.140625" bestFit="1" customWidth="1"/>
    <col min="4" max="4" width="89.85546875" customWidth="1"/>
    <col min="5" max="5" width="14.42578125" customWidth="1"/>
  </cols>
  <sheetData>
    <row r="1" spans="1:5" x14ac:dyDescent="0.25">
      <c r="A1" s="149" t="s">
        <v>363</v>
      </c>
    </row>
    <row r="2" spans="1:5" x14ac:dyDescent="0.25">
      <c r="A2" s="151" t="s">
        <v>364</v>
      </c>
      <c r="B2" s="151" t="s">
        <v>365</v>
      </c>
      <c r="C2" s="151" t="s">
        <v>367</v>
      </c>
      <c r="D2" s="151" t="s">
        <v>368</v>
      </c>
      <c r="E2" s="151" t="s">
        <v>366</v>
      </c>
    </row>
    <row r="3" spans="1:5" ht="30" x14ac:dyDescent="0.25">
      <c r="A3" s="152" t="s">
        <v>374</v>
      </c>
      <c r="B3" s="152" t="s">
        <v>369</v>
      </c>
      <c r="C3" s="153"/>
      <c r="D3" s="154" t="s">
        <v>389</v>
      </c>
      <c r="E3" s="152" t="s">
        <v>372</v>
      </c>
    </row>
    <row r="4" spans="1:5" x14ac:dyDescent="0.25">
      <c r="A4" s="152" t="s">
        <v>375</v>
      </c>
      <c r="B4" s="152" t="s">
        <v>369</v>
      </c>
      <c r="C4" s="153"/>
      <c r="D4" s="152" t="s">
        <v>376</v>
      </c>
      <c r="E4" s="152" t="s">
        <v>377</v>
      </c>
    </row>
    <row r="5" spans="1:5" x14ac:dyDescent="0.25">
      <c r="A5" s="152" t="s">
        <v>378</v>
      </c>
      <c r="B5" s="152" t="s">
        <v>369</v>
      </c>
      <c r="C5" s="153"/>
      <c r="D5" s="152" t="s">
        <v>379</v>
      </c>
      <c r="E5" s="152" t="s">
        <v>380</v>
      </c>
    </row>
    <row r="6" spans="1:5" x14ac:dyDescent="0.25">
      <c r="A6" s="152" t="s">
        <v>373</v>
      </c>
      <c r="B6" s="152" t="s">
        <v>369</v>
      </c>
      <c r="C6" s="153"/>
      <c r="D6" s="152" t="s">
        <v>381</v>
      </c>
      <c r="E6" s="152" t="s">
        <v>382</v>
      </c>
    </row>
    <row r="7" spans="1:5" x14ac:dyDescent="0.25">
      <c r="A7" s="152" t="s">
        <v>383</v>
      </c>
      <c r="B7" s="152" t="s">
        <v>369</v>
      </c>
      <c r="C7" s="153"/>
      <c r="D7" s="152" t="s">
        <v>384</v>
      </c>
      <c r="E7" s="152" t="s">
        <v>385</v>
      </c>
    </row>
    <row r="8" spans="1:5" ht="30" x14ac:dyDescent="0.25">
      <c r="A8" s="152" t="s">
        <v>386</v>
      </c>
      <c r="B8" s="152" t="s">
        <v>369</v>
      </c>
      <c r="C8" s="155"/>
      <c r="D8" s="154" t="s">
        <v>387</v>
      </c>
      <c r="E8" s="152" t="s">
        <v>388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efb98dbe-6680-48eb-ac67-85b3a61e7855"/>
    <ds:schemaRef ds:uri="http://schemas.microsoft.com/sharepoint/v3/fields"/>
    <ds:schemaRef ds:uri="eecedeb9-13b3-4e62-b003-046c92e1668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2019-05-16T09:44:25Z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