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190" tabRatio="779" firstSheet="1" activeTab="7"/>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45621" calcOnSave="0"/>
</workbook>
</file>

<file path=xl/calcChain.xml><?xml version="1.0" encoding="utf-8"?>
<calcChain xmlns="http://schemas.openxmlformats.org/spreadsheetml/2006/main">
  <c r="C27" i="32" l="1"/>
  <c r="C29" i="32" l="1"/>
  <c r="C28" i="32"/>
  <c r="C19" i="32"/>
  <c r="C21" i="32"/>
  <c r="C20" i="32"/>
  <c r="C25" i="32" l="1"/>
  <c r="C24" i="32"/>
  <c r="C23" i="32"/>
  <c r="E14" i="34" l="1"/>
  <c r="E14" i="33"/>
  <c r="B24" i="32"/>
  <c r="E15" i="34"/>
  <c r="E15" i="33"/>
  <c r="B25" i="32"/>
  <c r="E13" i="34"/>
  <c r="E13" i="33"/>
  <c r="B23" i="32"/>
  <c r="C29" i="29"/>
  <c r="C28" i="29"/>
  <c r="F13" i="33" l="1"/>
  <c r="B28" i="32"/>
  <c r="B29" i="32"/>
  <c r="B27" i="32"/>
  <c r="F13" i="34"/>
  <c r="F15" i="33"/>
  <c r="E86" i="34" l="1"/>
  <c r="F15" i="34"/>
  <c r="Z86" i="34"/>
  <c r="F14" i="33"/>
  <c r="F14" i="34"/>
  <c r="AT86" i="34"/>
  <c r="AR86" i="34"/>
  <c r="AN86" i="34"/>
  <c r="O86" i="34"/>
  <c r="L86" i="34"/>
  <c r="Y86" i="34"/>
  <c r="AU86" i="34"/>
  <c r="AK86" i="34"/>
  <c r="AI86" i="34"/>
  <c r="AX86" i="34"/>
  <c r="V86" i="34"/>
  <c r="BC86" i="34"/>
  <c r="N86" i="34" l="1"/>
  <c r="AM86" i="34"/>
  <c r="AO86" i="34"/>
  <c r="AQ86" i="34"/>
  <c r="U86" i="34"/>
  <c r="AJ86" i="34"/>
  <c r="X86" i="34"/>
  <c r="AG86" i="34"/>
  <c r="AH86" i="34"/>
  <c r="P86" i="34"/>
  <c r="AE86" i="34"/>
  <c r="M86" i="34"/>
  <c r="R86" i="34"/>
  <c r="AL86" i="34"/>
  <c r="S86" i="34"/>
  <c r="F86" i="34"/>
  <c r="H86" i="34"/>
  <c r="G86" i="34"/>
  <c r="AF86" i="34"/>
  <c r="AP86" i="34"/>
  <c r="BD86" i="34"/>
  <c r="AS86" i="34"/>
  <c r="I86" i="34"/>
  <c r="Q86" i="34"/>
  <c r="T86" i="34"/>
  <c r="K86" i="34"/>
  <c r="J86" i="34"/>
  <c r="W86" i="34"/>
  <c r="AA86" i="34"/>
  <c r="AB86" i="34"/>
  <c r="AC86" i="34"/>
  <c r="AD86" i="34"/>
  <c r="AV86" i="34"/>
  <c r="AW86" i="34"/>
  <c r="AY86" i="34"/>
  <c r="AZ86" i="34"/>
  <c r="BA86" i="34"/>
  <c r="BB86" i="34"/>
  <c r="E68" i="33"/>
  <c r="E67"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Y33" i="34"/>
  <c r="S33" i="34"/>
  <c r="AJ33" i="34"/>
  <c r="BA33" i="34"/>
  <c r="U33" i="34"/>
  <c r="AD33" i="34"/>
  <c r="AM33" i="34"/>
  <c r="AV33" i="34"/>
  <c r="X33" i="34"/>
  <c r="AW33" i="34"/>
  <c r="AG33" i="34"/>
  <c r="Q33" i="34"/>
  <c r="AX33" i="34"/>
  <c r="AH33" i="34"/>
  <c r="R33" i="34"/>
  <c r="AE28" i="34"/>
  <c r="AE29" i="34" s="1"/>
  <c r="M28" i="34"/>
  <c r="M29" i="34" s="1"/>
  <c r="AW49" i="34"/>
  <c r="AX49" i="34"/>
  <c r="AY49" i="34"/>
  <c r="AZ49" i="34"/>
  <c r="BA49" i="34"/>
  <c r="BB49" i="34"/>
  <c r="BC49" i="34"/>
  <c r="BD49" i="34"/>
  <c r="H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W29" i="33"/>
  <c r="AI32" i="33"/>
  <c r="I33" i="33"/>
  <c r="R40" i="33"/>
  <c r="AI42" i="33"/>
  <c r="AT48" i="33"/>
  <c r="AC32"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R32" i="33"/>
  <c r="AD49" i="33"/>
  <c r="AB32" i="33"/>
  <c r="Y33" i="33"/>
  <c r="AR34"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Y31" i="33" l="1"/>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AM60" i="34" s="1"/>
  <c r="W41" i="34"/>
  <c r="AV41" i="34"/>
  <c r="AV60" i="34" s="1"/>
  <c r="AF41" i="34"/>
  <c r="AW41" i="34"/>
  <c r="AW60" i="34" s="1"/>
  <c r="AG41" i="34"/>
  <c r="AG60" i="34" s="1"/>
  <c r="Q41" i="34"/>
  <c r="Q60" i="34" s="1"/>
  <c r="AP41" i="34"/>
  <c r="AP60" i="34" s="1"/>
  <c r="Z41" i="34"/>
  <c r="Z60" i="34" s="1"/>
  <c r="AY41" i="34"/>
  <c r="AI41" i="34"/>
  <c r="AI60" i="34" s="1"/>
  <c r="S41" i="34"/>
  <c r="S60" i="34" s="1"/>
  <c r="AR41" i="34"/>
  <c r="AR60" i="34" s="1"/>
  <c r="AB41" i="34"/>
  <c r="AB60" i="34" s="1"/>
  <c r="AC41" i="34"/>
  <c r="AC60" i="34" s="1"/>
  <c r="AL41" i="34"/>
  <c r="AL60" i="34" s="1"/>
  <c r="AU41" i="34"/>
  <c r="BD41" i="34"/>
  <c r="X41" i="34"/>
  <c r="X60" i="34" s="1"/>
  <c r="Y41" i="34"/>
  <c r="AH41" i="34"/>
  <c r="AQ41" i="34"/>
  <c r="AZ41" i="34"/>
  <c r="T41" i="34"/>
  <c r="AS41" i="34"/>
  <c r="BB41" i="34"/>
  <c r="V41" i="34"/>
  <c r="V60" i="34" s="1"/>
  <c r="AE41" i="34"/>
  <c r="AE60" i="34" s="1"/>
  <c r="AN41" i="34"/>
  <c r="AO41" i="34"/>
  <c r="AO60" i="34" s="1"/>
  <c r="AX41" i="34"/>
  <c r="AX60" i="34" s="1"/>
  <c r="R41" i="34"/>
  <c r="R60" i="34" s="1"/>
  <c r="AA41" i="34"/>
  <c r="AA60" i="34" s="1"/>
  <c r="AJ41" i="34"/>
  <c r="AJ60" i="34" s="1"/>
  <c r="AS57" i="34"/>
  <c r="BB57" i="34"/>
  <c r="BB60" i="34" s="1"/>
  <c r="AL57" i="34"/>
  <c r="AU57" i="34"/>
  <c r="BD57" i="34"/>
  <c r="BD60" i="34" s="1"/>
  <c r="AN57" i="34"/>
  <c r="AN60" i="34" s="1"/>
  <c r="BA57" i="34"/>
  <c r="AT57" i="34"/>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K60" i="34"/>
  <c r="O60" i="34"/>
  <c r="E63" i="34"/>
  <c r="E64" i="34" s="1"/>
  <c r="F61" i="34"/>
  <c r="AT60" i="34"/>
  <c r="J60" i="34"/>
  <c r="Y60" i="34"/>
  <c r="T60" i="34"/>
  <c r="AQ60" i="34"/>
  <c r="AF60" i="34"/>
  <c r="AY60" i="34"/>
  <c r="L60" i="34"/>
  <c r="I60" i="34"/>
  <c r="M60" i="34"/>
  <c r="P60" i="34"/>
  <c r="N60" i="34"/>
  <c r="AK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V60" i="33" s="1"/>
  <c r="N36" i="33"/>
  <c r="N60" i="33" s="1"/>
  <c r="AJ36" i="33"/>
  <c r="AQ36" i="33"/>
  <c r="AZ36" i="33"/>
  <c r="T36" i="33"/>
  <c r="AR36" i="33"/>
  <c r="AR60" i="33" s="1"/>
  <c r="AY36" i="33"/>
  <c r="AA36" i="33"/>
  <c r="AB36" i="33"/>
  <c r="AI36" i="33"/>
  <c r="L36" i="33"/>
  <c r="L60" i="33" s="1"/>
  <c r="S36" i="33"/>
  <c r="S60" i="33" s="1"/>
  <c r="AA29" i="33"/>
  <c r="D41" i="20"/>
  <c r="H12" i="20"/>
  <c r="AZ60" i="34" l="1"/>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T62" i="34"/>
  <c r="U61" i="34" s="1"/>
  <c r="V62" i="33"/>
  <c r="W61" i="33" s="1"/>
  <c r="D56" i="20"/>
  <c r="W12" i="20"/>
  <c r="S77" i="34" l="1"/>
  <c r="S80" i="34" s="1"/>
  <c r="S81" i="34" s="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Williams, Rhys (Future Networks)</author>
  </authors>
  <commentList>
    <comment ref="J7" authorId="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<sst xmlns="http://schemas.openxmlformats.org/spreadsheetml/2006/main" count="753" uniqueCount="393">
  <si>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</si>
  <si>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</si>
  <si>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</si>
  <si>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</si>
  <si>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</si>
  <si>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</si>
  <si>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</si>
  <si>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</si>
  <si>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</si>
  <si>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</si>
  <si>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</si>
  <si>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</si>
  <si>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</si>
  <si>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</si>
  <si>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</si>
  <si>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</si>
  <si>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</si>
  <si>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</si>
  <si>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</si>
  <si>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</si>
  <si>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</si>
  <si>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</si>
  <si>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</si>
  <si>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</si>
  <si>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</si>
  <si>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</si>
  <si>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</si>
  <si>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</si>
  <si>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</si>
  <si>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</si>
  <si>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</si>
  <si>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</si>
  <si>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</si>
  <si>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</si>
  <si>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</si>
  <si>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</si>
  <si>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</si>
  <si>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</si>
  <si>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</si>
  <si>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</si>
  <si>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</si>
  <si>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</si>
  <si>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</si>
  <si>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</si>
  <si>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</si>
  <si>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</si>
  <si>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</si>
  <si>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</si>
  <si>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</si>
  <si>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</si>
  <si>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</si>
  <si>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</si>
  <si>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</si>
  <si>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</si>
  <si>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</si>
  <si>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</si>
  <si>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</si>
  <si>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</si>
  <si>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</si>
  <si>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</si>
  <si>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</si>
  <si>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</si>
  <si>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</si>
  <si>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</si>
  <si>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</si>
  <si>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</si>
  <si>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</si>
  <si>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</si>
  <si>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</si>
  <si>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</si>
  <si>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</si>
  <si>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</si>
  <si>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</si>
  <si>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</si>
  <si>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</si>
  <si>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</si>
  <si>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</si>
  <si>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</si>
  <si>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</si>
  <si>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</si>
  <si>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</si>
  <si>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</si>
  <si>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</si>
  <si>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</si>
  <si>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</si>
  <si>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</si>
  <si>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</si>
  <si>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</si>
  <si>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</si>
  <si>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</si>
  <si>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</si>
  <si>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</si>
  <si>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</si>
  <si>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</si>
  <si>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</si>
  <si>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</si>
  <si>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</si>
  <si>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</si>
  <si>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</si>
  <si>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</si>
  <si>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</si>
  <si>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</si>
  <si>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</si>
  <si>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</si>
  <si>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</si>
  <si>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</si>
  <si>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</si>
  <si>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</si>
  <si>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</si>
  <si>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</si>
  <si>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</si>
  <si>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</si>
  <si>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</si>
  <si>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</si>
  <si>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</si>
  <si>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</si>
  <si>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</si>
  <si>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</si>
  <si>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</si>
  <si>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</si>
  <si>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</si>
  <si>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</si>
  <si>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</si>
  <si>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</si>
  <si>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</si>
  <si>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</si>
  <si>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</si>
  <si>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</si>
  <si>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</si>
  <si>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</si>
  <si>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</si>
  <si>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</si>
  <si>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</si>
  <si>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</si>
  <si>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</si>
  <si>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</si>
  <si>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</si>
  <si>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</si>
  <si>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</si>
  <si>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</si>
  <si>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</si>
  <si>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</si>
  <si>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</si>
  <si>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</si>
  <si>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</si>
  <si>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</si>
  <si>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</si>
  <si>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</si>
  <si>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</si>
  <si>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</si>
  <si>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</si>
  <si>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</si>
  <si>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</si>
  <si>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</si>
  <si>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</si>
  <si>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</si>
  <si>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</si>
  <si>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</si>
  <si>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</si>
  <si>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</si>
  <si>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</si>
  <si>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</si>
  <si>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</si>
  <si>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</si>
  <si>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</si>
  <si>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</si>
  <si>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</si>
  <si>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</si>
  <si>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</si>
  <si>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</si>
  <si>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</si>
  <si>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</si>
  <si>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</si>
  <si>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</si>
  <si>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</si>
  <si>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</si>
  <si>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</si>
  <si>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</si>
  <si>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</si>
  <si>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</si>
  <si>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</si>
  <si>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</si>
  <si>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</si>
  <si>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</si>
  <si>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</si>
  <si>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</si>
  <si>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</si>
  <si>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</si>
  <si>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</si>
  <si>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</si>
  <si>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</si>
  <si>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</si>
  <si>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</si>
  <si>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</si>
  <si>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</si>
  <si>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</si>
  <si>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</si>
  <si>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</si>
  <si>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</si>
  <si>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</si>
  <si>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</si>
  <si>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</si>
  <si>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</si>
  <si>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</si>
  <si>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</si>
  <si>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</si>
  <si>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</si>
  <si>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</si>
  <si>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</si>
  <si>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</si>
  <si>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</si>
  <si>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</si>
  <si>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</si>
  <si>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</si>
  <si>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</si>
  <si>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</si>
  <si>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</si>
  <si>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</si>
  <si>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</si>
  <si>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</si>
  <si>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</si>
  <si>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</si>
  <si>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</si>
  <si>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</si>
  <si>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</si>
  <si>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</si>
  <si>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</si>
  <si>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</si>
  <si>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</si>
  <si>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</si>
  <si>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</si>
  <si>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</si>
  <si>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</si>
  <si>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</si>
  <si>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</si>
  <si>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</si>
  <si>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</si>
  <si>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</si>
  <si>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</si>
  <si>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</si>
  <si>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</si>
  <si>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</si>
  <si>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</si>
  <si>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</si>
  <si>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</si>
  <si>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</si>
  <si>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</si>
  <si>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</si>
  <si>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</si>
  <si>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</si>
  <si>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</si>
  <si>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</si>
  <si>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</si>
  <si>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</si>
  <si>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</si>
  <si>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</si>
  <si>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</si>
  <si>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</si>
  <si>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</si>
  <si>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</si>
  <si>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</si>
  <si>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</si>
  <si>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</si>
  <si>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</si>
  <si>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</si>
  <si>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</si>
  <si>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</si>
  <si>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</si>
  <si>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</si>
  <si>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</si>
  <si>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</si>
  <si>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</si>
  <si>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</si>
  <si>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</si>
  <si>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</si>
  <si>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</si>
  <si>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</si>
  <si>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</si>
  <si>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</si>
  <si>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</si>
  <si>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</si>
  <si>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</si>
  <si>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</si>
  <si>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</si>
  <si>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</si>
  <si>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</si>
  <si>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</si>
  <si>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</si>
  <si>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</si>
  <si>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</si>
  <si>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</si>
  <si>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</si>
  <si>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</si>
  <si>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</si>
  <si>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</si>
  <si>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</si>
  <si>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</si>
  <si>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</si>
  <si>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</si>
  <si>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</si>
  <si>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</si>
  <si>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</si>
  <si>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</si>
  <si>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</si>
  <si>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</si>
  <si>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</si>
  <si>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</si>
  <si>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</si>
  <si>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</si>
  <si>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</si>
  <si>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</si>
  <si>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</si>
  <si>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</si>
  <si>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</si>
  <si>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</si>
  <si>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</si>
  <si>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</si>
  <si>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</si>
  <si>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</si>
  <si>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</si>
  <si>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</si>
  <si>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</si>
  <si>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</si>
  <si>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</si>
  <si>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</si>
  <si>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</si>
  <si>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</si>
  <si>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</si>
  <si>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</si>
  <si>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</si>
  <si>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</si>
  <si>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</si>
  <si>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</si>
  <si>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</si>
  <si>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</si>
  <si>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</si>
  <si>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</si>
  <si>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</si>
  <si>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</si>
  <si>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</si>
  <si>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</si>
  <si>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</si>
  <si>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</si>
  <si>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</si>
  <si>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</si>
  <si>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Replace as normal i.e. 70 sqmm cable</t>
  </si>
  <si>
    <t>Baseline</t>
  </si>
  <si>
    <t>Replace with larger 150 sqmm cable</t>
  </si>
  <si>
    <t xml:space="preserve">Difference in cable cost </t>
  </si>
  <si>
    <t>Life time of cable (years)</t>
  </si>
  <si>
    <t>50+ years</t>
  </si>
  <si>
    <t>CV7: Replacement total cost increase due to 150 sqmm upgrade</t>
  </si>
  <si>
    <t>CV1: Primary Reinforcement total cost increase due to 150 sqmm upgrade</t>
  </si>
  <si>
    <t>V3 &amp; V4: Connections &amp; Other Cost Movements total cost increase due to 150 sqmm upgrade</t>
  </si>
  <si>
    <t>CV7: Replacement total losses reduction due to 150 sqmm upgrade (MWh)</t>
  </si>
  <si>
    <t>CV1: Primary Reinforcement total losses reduction due to 150 sqmm upgrade (MWh)</t>
  </si>
  <si>
    <t>V3 &amp; V4: Connections &amp; Other Cost Movements total losses reduction due to 150 sqmm upgrade (MWh)</t>
  </si>
  <si>
    <t xml:space="preserve">95 sqmm cable cost </t>
  </si>
  <si>
    <t xml:space="preserve">185 sqmm cable cost </t>
  </si>
  <si>
    <t>MWh losses saving by upgrading cable from 95 sqmm to 185 sqmm (Mwh/km)</t>
  </si>
  <si>
    <t>LV kV upsizing SSEH</t>
  </si>
  <si>
    <t>Assumption</t>
  </si>
  <si>
    <t>Reviewed</t>
  </si>
  <si>
    <t>Location</t>
  </si>
  <si>
    <t>Validity</t>
  </si>
  <si>
    <t>Notes</t>
  </si>
  <si>
    <t>Yes</t>
  </si>
  <si>
    <t>Replacement of cables to reduce losses</t>
  </si>
  <si>
    <t>Replaced assets are those planned for repalcement during RIIO-ED1 and so are most likely HI5</t>
  </si>
  <si>
    <t>Total km of LV cable installed per annum in ED1 (CV7:Replacement)</t>
  </si>
  <si>
    <t>Total km of LV cable installed per annum in ED1 (CV1:Primary Reinforcement)</t>
  </si>
  <si>
    <t>Total km of LV cable installed per annum in ED1 (V3 Connections &amp; V4 Other Cost Movements)</t>
  </si>
  <si>
    <t>Percentage of cable installed to reduce losses</t>
  </si>
  <si>
    <t>Total km of LV cable installed per annum in ED1 (CV7:Replacement) due to losses</t>
  </si>
  <si>
    <t>Total km of LV cable installed per annum in ED1 (CV1:Primary Reinforcement) due to losses</t>
  </si>
  <si>
    <t>Total km of LV cable installed per annum in ED1 (V3 Connections &amp; V4 Other Cost Movements due to losses</t>
  </si>
  <si>
    <t>MWh losses savings</t>
  </si>
  <si>
    <t>LV demand data was taken from LV substation monitoring demand data and used in conjuntion with cable resistance data to calculate MWh losses saving</t>
  </si>
  <si>
    <t>Z:\E - NIA Programme\01. Archive\Reports IFI LCNF &amp; NIA\Regulatory Reports\2017_18\Losses Strategy\Evidence\Cost Benefit Analysis work\Cable upsizing\Calculations\Cable calculations V4.xlsx</t>
  </si>
  <si>
    <t>Cable costs</t>
  </si>
  <si>
    <t>Costs taken from procurement for each regulatory year in question</t>
  </si>
  <si>
    <t>Z:\E - NIA Programme\01. Archive\Reports IFI LCNF &amp; NIA\Regulatory Reports\2017_18\E4 Losses\Evidence\Cable Prices</t>
  </si>
  <si>
    <t>Total km of cable installed per annum</t>
  </si>
  <si>
    <t>Taken from Regulatory Reporting costs and volumes submission</t>
  </si>
  <si>
    <t>Z:\E - NIA Programme\01. Archive\Reports IFI LCNF &amp; NIA\Regulatory Reports\2017_18\E4 Losses\Evidence\Costs and volumes</t>
  </si>
  <si>
    <t>All cable sizes of relevant size taken from ProcureTrak system</t>
  </si>
  <si>
    <t>Z:\E - NIA Programme\01. Archive\Reports IFI LCNF &amp; NIA\Regulatory Reports\2017_18\Losses Strategy\Evidence\Cost Benefit Analysis work\Cable upsizing\Cable Sales Data Summary.xlsx</t>
  </si>
  <si>
    <t>Cable life</t>
  </si>
  <si>
    <t>Taken from CNAIM methodology</t>
  </si>
  <si>
    <t>Z:\E - NIA Programme\01. Archive\Reports IFI LCNF &amp; NIA\Regulatory Reports\2017_18\Losses Strategy\Evidence\Misc\DNO Common Network Asset Indices Methodology CNAIM_v1.1.pdf</t>
  </si>
  <si>
    <t>Loss savings in first year of implementation divided by 2</t>
  </si>
  <si>
    <t>Installation of cables occurrs throughout the year.  In order to accurately report savings the total figure is divided by 2 to account for those cables installed in the second half of the year</t>
  </si>
  <si>
    <t>Rhys Williams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</si>
</sst>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 numFmtId="177" formatCode="#,##0.0"/>
  </numFmts>
  <fonts count="4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200">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14" fontId="0" fillId="0" borderId="0" xfId="0" applyNumberFormat="1"/>
    <xf numFmtId="0" fontId="0" fillId="0" borderId="0" xfId="0" applyAlignment="1">
      <alignment wrapText="1"/>
    </xf>
    <xf numFmtId="0" fontId="0" fillId="0" borderId="0" xfId="0" applyNumberFormat="1"/>
    <xf numFmtId="0" fontId="5" fillId="0" borderId="3" xfId="0" applyFont="1" applyBorder="1" applyAlignment="1">
      <alignment vertical="top" wrapText="1"/>
    </xf>
    <xf numFmtId="0" fontId="1" fillId="0" borderId="0" xfId="9"/>
    <xf numFmtId="3" fontId="0" fillId="0" borderId="0" xfId="0" applyNumberFormat="1"/>
    <xf numFmtId="1" fontId="0" fillId="0" borderId="0" xfId="0" applyNumberFormat="1"/>
    <xf numFmtId="175" fontId="5" fillId="0" borderId="3" xfId="0" applyNumberFormat="1" applyFont="1" applyBorder="1" applyAlignment="1">
      <alignment horizontal="center" vertical="top"/>
    </xf>
    <xf numFmtId="3" fontId="0" fillId="0" borderId="0" xfId="0" applyNumberFormat="1" applyFill="1"/>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0" fontId="39" fillId="0" borderId="0" xfId="0" applyFont="1"/>
    <xf numFmtId="0" fontId="5" fillId="0" borderId="0" xfId="0" applyFont="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5" fillId="0" borderId="7" xfId="0" applyFont="1" applyBorder="1" applyAlignment="1">
      <alignment horizontal="left"/>
    </xf>
    <xf numFmtId="0" fontId="5" fillId="0" borderId="9" xfId="0" applyFont="1" applyBorder="1" applyAlignment="1">
      <alignment horizontal="left"/>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3" xfId="0" applyFont="1" applyBorder="1" applyAlignment="1">
      <alignment horizontal="center" vertical="top" wrapText="1"/>
    </xf>
    <xf numFmtId="0" fontId="6"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3"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10" fontId="0" fillId="0" borderId="0" xfId="0" applyNumberFormat="1" applyFill="1"/>
    <xf numFmtId="6" fontId="0" fillId="0" borderId="0" xfId="0" applyNumberFormat="1"/>
    <xf numFmtId="0" fontId="0" fillId="0" borderId="3" xfId="0" applyBorder="1"/>
    <xf numFmtId="0" fontId="0" fillId="10" borderId="3" xfId="0" applyFill="1" applyBorder="1"/>
    <xf numFmtId="0" fontId="0" fillId="0" borderId="3" xfId="0" applyBorder="1" applyAlignment="1">
      <alignment wrapText="1"/>
    </xf>
    <xf numFmtId="0" fontId="0" fillId="11" borderId="3" xfId="0" applyFill="1" applyBorder="1"/>
    <xf numFmtId="0" fontId="39" fillId="0" borderId="3" xfId="0" applyFont="1" applyBorder="1"/>
    <xf numFmtId="177" fontId="0" fillId="0" borderId="0" xfId="0" applyNumberFormat="1"/>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xfId="9"/>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1" t="s">
        <v>222</v>
      </c>
      <c r="C26" s="151"/>
      <c r="D26" s="151"/>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4" activePane="bottomLeft" state="frozen"/>
      <selection activeCell="A7" sqref="A7"/>
      <selection pane="bottomLeft" activeCell="E7" sqref="E7"/>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5" t="s">
        <v>367</v>
      </c>
      <c r="C2" s="166"/>
      <c r="D2" s="166"/>
      <c r="E2" s="166"/>
      <c r="F2" s="167"/>
      <c r="Z2" s="26" t="s">
        <v>79</v>
      </c>
    </row>
    <row r="3" spans="2:26" ht="24.75" customHeight="1" x14ac:dyDescent="0.3">
      <c r="B3" s="168"/>
      <c r="C3" s="169"/>
      <c r="D3" s="169"/>
      <c r="E3" s="169"/>
      <c r="F3" s="170"/>
    </row>
    <row r="4" spans="2:26" ht="18" customHeight="1" x14ac:dyDescent="0.3">
      <c r="B4" s="25" t="s">
        <v>78</v>
      </c>
      <c r="C4" s="27"/>
      <c r="D4" s="27"/>
      <c r="E4" s="27"/>
      <c r="F4" s="27"/>
    </row>
    <row r="5" spans="2:26" ht="24.75" customHeight="1" x14ac:dyDescent="0.3">
      <c r="B5" s="159" t="s">
        <v>368</v>
      </c>
      <c r="C5" s="160"/>
      <c r="D5" s="160"/>
      <c r="E5" s="160"/>
      <c r="F5" s="161"/>
    </row>
    <row r="6" spans="2:26" ht="13.5" customHeight="1" x14ac:dyDescent="0.3">
      <c r="B6" s="27"/>
      <c r="C6" s="27"/>
      <c r="D6" s="27"/>
      <c r="E6" s="27"/>
      <c r="F6" s="27"/>
    </row>
    <row r="7" spans="2:26" x14ac:dyDescent="0.3">
      <c r="B7" s="25" t="s">
        <v>48</v>
      </c>
    </row>
    <row r="8" spans="2:26" x14ac:dyDescent="0.3">
      <c r="B8" s="176" t="s">
        <v>336</v>
      </c>
      <c r="C8" s="177"/>
      <c r="D8" s="171" t="s">
        <v>30</v>
      </c>
      <c r="E8" s="171"/>
      <c r="F8" s="171"/>
    </row>
    <row r="9" spans="2:26" ht="22.5" customHeight="1" x14ac:dyDescent="0.3">
      <c r="B9" s="162" t="s">
        <v>346</v>
      </c>
      <c r="C9" s="163"/>
      <c r="D9" s="172" t="s">
        <v>345</v>
      </c>
      <c r="E9" s="172"/>
      <c r="F9" s="172"/>
    </row>
    <row r="10" spans="2:26" ht="35.25" customHeight="1" x14ac:dyDescent="0.3">
      <c r="B10" s="162" t="s">
        <v>224</v>
      </c>
      <c r="C10" s="163"/>
      <c r="D10" s="173" t="s">
        <v>347</v>
      </c>
      <c r="E10" s="174"/>
      <c r="F10" s="175"/>
    </row>
    <row r="11" spans="2:26" ht="39" customHeight="1" x14ac:dyDescent="0.3">
      <c r="B11" s="162"/>
      <c r="C11" s="163"/>
      <c r="D11" s="172"/>
      <c r="E11" s="172"/>
      <c r="F11" s="172"/>
    </row>
    <row r="12" spans="2:26" ht="22.5" customHeight="1" x14ac:dyDescent="0.3">
      <c r="B12" s="162"/>
      <c r="C12" s="163"/>
      <c r="D12" s="172"/>
      <c r="E12" s="172"/>
      <c r="F12" s="172"/>
    </row>
    <row r="13" spans="2:26" ht="42" customHeight="1" x14ac:dyDescent="0.3">
      <c r="B13" s="162"/>
      <c r="C13" s="163"/>
      <c r="D13" s="172"/>
      <c r="E13" s="172"/>
      <c r="F13" s="172"/>
    </row>
    <row r="14" spans="2:26" ht="22.5" customHeight="1" x14ac:dyDescent="0.3">
      <c r="B14" s="162"/>
      <c r="C14" s="163"/>
      <c r="D14" s="172"/>
      <c r="E14" s="172"/>
      <c r="F14" s="172"/>
    </row>
    <row r="15" spans="2:26" ht="45.75" customHeight="1" x14ac:dyDescent="0.3">
      <c r="B15" s="162"/>
      <c r="C15" s="163"/>
      <c r="D15" s="172"/>
      <c r="E15" s="172"/>
      <c r="F15" s="172"/>
    </row>
    <row r="16" spans="2:26" ht="28.5" customHeight="1" x14ac:dyDescent="0.3">
      <c r="B16" s="162"/>
      <c r="C16" s="163"/>
      <c r="D16" s="172"/>
      <c r="E16" s="172"/>
      <c r="F16" s="172"/>
    </row>
    <row r="17" spans="2:11" ht="22.5" customHeight="1" x14ac:dyDescent="0.3">
      <c r="B17" s="157"/>
      <c r="C17" s="158"/>
      <c r="D17" s="164"/>
      <c r="E17" s="164"/>
      <c r="F17" s="164"/>
    </row>
    <row r="18" spans="2:11" ht="22.5" customHeight="1" x14ac:dyDescent="0.3">
      <c r="B18" s="157"/>
      <c r="C18" s="158"/>
      <c r="D18" s="164"/>
      <c r="E18" s="164"/>
      <c r="F18" s="164"/>
    </row>
    <row r="19" spans="2:11" ht="22.5" customHeight="1" x14ac:dyDescent="0.3">
      <c r="B19" s="157"/>
      <c r="C19" s="158"/>
      <c r="D19" s="164"/>
      <c r="E19" s="164"/>
      <c r="F19" s="164"/>
    </row>
    <row r="20" spans="2:11" ht="22.5" customHeight="1" x14ac:dyDescent="0.3">
      <c r="B20" s="157"/>
      <c r="C20" s="158"/>
      <c r="D20" s="164"/>
      <c r="E20" s="164"/>
      <c r="F20" s="164"/>
    </row>
    <row r="21" spans="2:11" ht="22.5" customHeight="1" x14ac:dyDescent="0.3">
      <c r="B21" s="157"/>
      <c r="C21" s="158"/>
      <c r="D21" s="164"/>
      <c r="E21" s="164"/>
      <c r="F21" s="164"/>
    </row>
    <row r="22" spans="2:11" ht="22.5" customHeight="1" x14ac:dyDescent="0.3">
      <c r="B22" s="157"/>
      <c r="C22" s="158"/>
      <c r="D22" s="164"/>
      <c r="E22" s="164"/>
      <c r="F22" s="164"/>
    </row>
    <row r="23" spans="2:11" ht="22.5" customHeight="1" x14ac:dyDescent="0.3">
      <c r="B23" s="157"/>
      <c r="C23" s="158"/>
      <c r="D23" s="164"/>
      <c r="E23" s="164"/>
      <c r="F23" s="164"/>
    </row>
    <row r="24" spans="2:11" ht="12.75" customHeight="1" x14ac:dyDescent="0.3">
      <c r="B24" s="28"/>
      <c r="C24" s="28"/>
      <c r="D24" s="29"/>
      <c r="E24" s="29"/>
      <c r="F24" s="29"/>
    </row>
    <row r="25" spans="2:11" x14ac:dyDescent="0.3">
      <c r="B25" s="25" t="s">
        <v>49</v>
      </c>
    </row>
    <row r="26" spans="2:11" ht="38.25" customHeight="1" x14ac:dyDescent="0.3">
      <c r="B26" s="153" t="s">
        <v>47</v>
      </c>
      <c r="C26" s="155" t="s">
        <v>27</v>
      </c>
      <c r="D26" s="155" t="s">
        <v>28</v>
      </c>
      <c r="E26" s="155" t="s">
        <v>30</v>
      </c>
      <c r="F26" s="153" t="s">
        <v>339</v>
      </c>
      <c r="G26" s="152" t="s">
        <v>99</v>
      </c>
      <c r="H26" s="152"/>
      <c r="I26" s="152"/>
      <c r="J26" s="152"/>
      <c r="K26" s="152"/>
    </row>
    <row r="27" spans="2:11" ht="36" customHeight="1" x14ac:dyDescent="0.3">
      <c r="B27" s="154"/>
      <c r="C27" s="156"/>
      <c r="D27" s="156"/>
      <c r="E27" s="156"/>
      <c r="F27" s="154"/>
      <c r="G27" s="64" t="s">
        <v>100</v>
      </c>
      <c r="H27" s="64" t="s">
        <v>101</v>
      </c>
      <c r="I27" s="64" t="s">
        <v>102</v>
      </c>
      <c r="J27" s="64" t="s">
        <v>103</v>
      </c>
      <c r="K27" s="64" t="s">
        <v>104</v>
      </c>
    </row>
    <row r="28" spans="2:11" ht="27.75" customHeight="1" x14ac:dyDescent="0.3">
      <c r="B28" s="30">
        <v>1</v>
      </c>
      <c r="C28" s="31" t="str">
        <f>B9&amp;":"&amp;D9</f>
        <v>Baseline:Replace as normal i.e. 70 sqmm cable</v>
      </c>
      <c r="D28" s="30" t="s">
        <v>79</v>
      </c>
      <c r="E28" s="31"/>
      <c r="F28" s="30"/>
      <c r="G28" s="145">
        <f>Baseline!$C$4</f>
        <v>-1.3677321726421913E-2</v>
      </c>
      <c r="H28" s="145">
        <f>Baseline!$C$5</f>
        <v>-1.6008901034749345E-2</v>
      </c>
      <c r="I28" s="145">
        <f>Baseline!$C$6</f>
        <v>-1.7583298527275575E-2</v>
      </c>
      <c r="J28" s="145">
        <f>Baseline!$C$7</f>
        <v>-1.91529313160364E-2</v>
      </c>
      <c r="K28" s="65"/>
    </row>
    <row r="29" spans="2:11" ht="27.75" customHeight="1" x14ac:dyDescent="0.3">
      <c r="B29" s="30">
        <v>2</v>
      </c>
      <c r="C29" s="141" t="str">
        <f>B10&amp;":"&amp;D10</f>
        <v>Option 1:Replace with larger 150 sqmm cable</v>
      </c>
      <c r="D29" s="30" t="s">
        <v>29</v>
      </c>
      <c r="E29" s="31"/>
      <c r="F29" s="30"/>
      <c r="G29" s="145">
        <f>'Option 1'!$C$4</f>
        <v>-1.0660104144702448E-2</v>
      </c>
      <c r="H29" s="145">
        <f>'Option 1'!$C$5</f>
        <v>-1.020294886496702E-2</v>
      </c>
      <c r="I29" s="145">
        <f>'Option 1'!$C$6</f>
        <v>-9.288553037262377E-3</v>
      </c>
      <c r="J29" s="145">
        <f>'Option 1'!$C$7</f>
        <v>-7.2100690945142007E-3</v>
      </c>
      <c r="K29" s="30"/>
    </row>
    <row r="30" spans="2:11" ht="27.75" customHeight="1" x14ac:dyDescent="0.3">
      <c r="B30" s="147">
        <v>3</v>
      </c>
      <c r="C30" s="147"/>
      <c r="D30" s="147"/>
      <c r="E30" s="148"/>
      <c r="F30" s="147"/>
      <c r="G30" s="149"/>
      <c r="H30" s="149"/>
      <c r="I30" s="149"/>
      <c r="J30" s="149"/>
      <c r="K30" s="147"/>
    </row>
    <row r="31" spans="2:11" ht="27.75" customHeight="1" x14ac:dyDescent="0.3">
      <c r="B31" s="147">
        <v>4</v>
      </c>
      <c r="C31" s="147"/>
      <c r="D31" s="147"/>
      <c r="E31" s="148"/>
      <c r="F31" s="147"/>
      <c r="G31" s="149"/>
      <c r="H31" s="149"/>
      <c r="I31" s="149"/>
      <c r="J31" s="149"/>
      <c r="K31" s="147"/>
    </row>
    <row r="32" spans="2:11" ht="27.75" customHeight="1" x14ac:dyDescent="0.3">
      <c r="B32" s="147">
        <v>5</v>
      </c>
      <c r="C32" s="147"/>
      <c r="D32" s="147"/>
      <c r="E32" s="148"/>
      <c r="F32" s="147"/>
      <c r="G32" s="149"/>
      <c r="H32" s="149"/>
      <c r="I32" s="149"/>
      <c r="J32" s="149"/>
      <c r="K32" s="147"/>
    </row>
    <row r="33" spans="2:11" ht="27.75" customHeight="1" x14ac:dyDescent="0.3">
      <c r="B33" s="147">
        <v>6</v>
      </c>
      <c r="C33" s="147"/>
      <c r="D33" s="147"/>
      <c r="E33" s="148"/>
      <c r="F33" s="147"/>
      <c r="G33" s="149"/>
      <c r="H33" s="149"/>
      <c r="I33" s="149"/>
      <c r="J33" s="149"/>
      <c r="K33" s="147"/>
    </row>
    <row r="34" spans="2:11" ht="27.75" customHeight="1" x14ac:dyDescent="0.3">
      <c r="B34" s="147">
        <v>7</v>
      </c>
      <c r="C34" s="147"/>
      <c r="D34" s="147"/>
      <c r="E34" s="148"/>
      <c r="F34" s="147"/>
      <c r="G34" s="149"/>
      <c r="H34" s="149"/>
      <c r="I34" s="149"/>
      <c r="J34" s="149"/>
      <c r="K34" s="147"/>
    </row>
    <row r="35" spans="2:11" ht="27.75" customHeight="1" x14ac:dyDescent="0.3">
      <c r="B35" s="147">
        <v>8</v>
      </c>
      <c r="C35" s="147"/>
      <c r="D35" s="147"/>
      <c r="E35" s="148"/>
      <c r="F35" s="147"/>
      <c r="G35" s="149"/>
      <c r="H35" s="149"/>
      <c r="I35" s="149"/>
      <c r="J35" s="149"/>
      <c r="K35" s="147"/>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78" t="s">
        <v>73</v>
      </c>
      <c r="C13" s="179"/>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0"/>
      <c r="C14" s="181"/>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2"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2"/>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2"/>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82"/>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2"/>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2"/>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2"/>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2"/>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2"/>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2"/>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39"/>
      <c r="I6" s="139"/>
      <c r="J6" s="139"/>
      <c r="K6" s="139"/>
      <c r="L6" s="139"/>
    </row>
    <row r="7" spans="1:12" x14ac:dyDescent="0.25">
      <c r="F7" s="138"/>
      <c r="G7" s="138"/>
      <c r="I7" s="137"/>
      <c r="J7" s="137"/>
      <c r="K7" s="137"/>
      <c r="L7" s="137"/>
    </row>
    <row r="8" spans="1:12" x14ac:dyDescent="0.25">
      <c r="F8" s="138"/>
      <c r="G8" s="138"/>
      <c r="I8" s="137"/>
      <c r="J8" s="137"/>
      <c r="K8" s="137"/>
      <c r="L8" s="137"/>
    </row>
    <row r="9" spans="1:12" x14ac:dyDescent="0.25">
      <c r="F9" s="138"/>
      <c r="G9" s="138"/>
      <c r="I9" s="137"/>
      <c r="J9" s="137"/>
      <c r="K9" s="137"/>
      <c r="L9" s="137"/>
    </row>
    <row r="10" spans="1:12" x14ac:dyDescent="0.25">
      <c r="F10" s="138"/>
      <c r="G10" s="138"/>
      <c r="I10" s="137"/>
      <c r="J10" s="137"/>
      <c r="K10" s="137"/>
      <c r="L10" s="137"/>
    </row>
    <row r="11" spans="1:12" x14ac:dyDescent="0.25">
      <c r="F11" s="138"/>
      <c r="G11" s="138"/>
      <c r="I11" s="137"/>
      <c r="J11" s="137"/>
      <c r="K11" s="137"/>
      <c r="L11" s="137"/>
    </row>
    <row r="12" spans="1:12" x14ac:dyDescent="0.25">
      <c r="F12" s="138"/>
      <c r="G12" s="138"/>
      <c r="I12" s="137"/>
      <c r="J12" s="137"/>
      <c r="K12" s="137"/>
      <c r="L12" s="137"/>
    </row>
    <row r="13" spans="1:12" x14ac:dyDescent="0.25">
      <c r="F13" s="138"/>
      <c r="G13" s="138"/>
      <c r="I13" s="137"/>
      <c r="J13" s="137"/>
      <c r="K13" s="137"/>
      <c r="L13" s="137"/>
    </row>
    <row r="14" spans="1:12" x14ac:dyDescent="0.25">
      <c r="F14" s="138"/>
      <c r="G14" s="138"/>
      <c r="I14" s="137"/>
      <c r="J14" s="137"/>
      <c r="K14" s="137"/>
      <c r="L14" s="137"/>
    </row>
    <row r="15" spans="1:12" x14ac:dyDescent="0.25">
      <c r="F15" s="138"/>
      <c r="G15" s="138"/>
      <c r="I15" s="137"/>
      <c r="J15" s="137"/>
      <c r="K15" s="137"/>
      <c r="L15" s="137"/>
    </row>
    <row r="16" spans="1:12" x14ac:dyDescent="0.25">
      <c r="F16" s="138"/>
      <c r="G16" s="138"/>
      <c r="I16" s="137"/>
      <c r="J16" s="137"/>
      <c r="K16" s="137"/>
      <c r="L16" s="137"/>
    </row>
    <row r="17" spans="6:12" x14ac:dyDescent="0.25">
      <c r="F17" s="138"/>
      <c r="G17" s="138"/>
      <c r="I17" s="137"/>
      <c r="J17" s="137"/>
      <c r="K17" s="137"/>
      <c r="L17" s="137"/>
    </row>
    <row r="18" spans="6:12" x14ac:dyDescent="0.25">
      <c r="F18" s="138"/>
      <c r="G18" s="138"/>
      <c r="I18" s="137"/>
      <c r="J18" s="137"/>
      <c r="K18" s="137"/>
      <c r="L18" s="137"/>
    </row>
    <row r="19" spans="6:12" x14ac:dyDescent="0.25">
      <c r="H19" s="140"/>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F13" sqref="F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-1.3677321726421913E-2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-1.6008901034749345E-2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-1.7583298527275575E-2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-1.91529313160364E-2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158</v>
      </c>
      <c r="C13" s="60"/>
      <c r="D13" s="61" t="s">
        <v>39</v>
      </c>
      <c r="E13" s="62">
        <f>-('Workings template'!B9*'Workings template'!B19)/1000000</f>
        <v>0</v>
      </c>
      <c r="F13" s="62">
        <f>-('Workings template'!C9*'Workings template'!C19)/1000000</f>
        <v>-5.8579051999999997E-4</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156</v>
      </c>
      <c r="C14" s="60"/>
      <c r="D14" s="61" t="s">
        <v>39</v>
      </c>
      <c r="E14" s="62">
        <f>-('Workings template'!B9*'Workings template'!B20)/1000000</f>
        <v>0</v>
      </c>
      <c r="F14" s="62">
        <f>-('Workings template'!C9*'Workings template'!C20)/1000000</f>
        <v>-2.3123310000000002E-4</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313</v>
      </c>
      <c r="C15" s="60"/>
      <c r="D15" s="61" t="s">
        <v>39</v>
      </c>
      <c r="E15" s="62">
        <f>-('Workings template'!B9*'Workings template'!B21)/1000000</f>
        <v>0</v>
      </c>
      <c r="F15" s="62">
        <f>-('Workings template'!C9*'Workings template'!C21)/1000000</f>
        <v>-1.8298245980000002E-2</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2" t="s">
        <v>194</v>
      </c>
      <c r="C18" s="127"/>
      <c r="D18" s="123" t="s">
        <v>39</v>
      </c>
      <c r="E18" s="59">
        <f>SUM(E13:E17)</f>
        <v>0</v>
      </c>
      <c r="F18" s="59">
        <f t="shared" ref="F18:AW18" si="0">SUM(F13:F17)</f>
        <v>-1.9115269600000002E-2</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-1.9115269600000002E-2</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-1.3380688720000001E-2</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-5.7345808800000012E-3</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-2.9734863822222221E-4</v>
      </c>
      <c r="H31" s="35">
        <f>$F$28/'Fixed data'!$C$7</f>
        <v>-2.9734863822222221E-4</v>
      </c>
      <c r="I31" s="35">
        <f>$F$28/'Fixed data'!$C$7</f>
        <v>-2.9734863822222221E-4</v>
      </c>
      <c r="J31" s="35">
        <f>$F$28/'Fixed data'!$C$7</f>
        <v>-2.9734863822222221E-4</v>
      </c>
      <c r="K31" s="35">
        <f>$F$28/'Fixed data'!$C$7</f>
        <v>-2.9734863822222221E-4</v>
      </c>
      <c r="L31" s="35">
        <f>$F$28/'Fixed data'!$C$7</f>
        <v>-2.9734863822222221E-4</v>
      </c>
      <c r="M31" s="35">
        <f>$F$28/'Fixed data'!$C$7</f>
        <v>-2.9734863822222221E-4</v>
      </c>
      <c r="N31" s="35">
        <f>$F$28/'Fixed data'!$C$7</f>
        <v>-2.9734863822222221E-4</v>
      </c>
      <c r="O31" s="35">
        <f>$F$28/'Fixed data'!$C$7</f>
        <v>-2.9734863822222221E-4</v>
      </c>
      <c r="P31" s="35">
        <f>$F$28/'Fixed data'!$C$7</f>
        <v>-2.9734863822222221E-4</v>
      </c>
      <c r="Q31" s="35">
        <f>$F$28/'Fixed data'!$C$7</f>
        <v>-2.9734863822222221E-4</v>
      </c>
      <c r="R31" s="35">
        <f>$F$28/'Fixed data'!$C$7</f>
        <v>-2.9734863822222221E-4</v>
      </c>
      <c r="S31" s="35">
        <f>$F$28/'Fixed data'!$C$7</f>
        <v>-2.9734863822222221E-4</v>
      </c>
      <c r="T31" s="35">
        <f>$F$28/'Fixed data'!$C$7</f>
        <v>-2.9734863822222221E-4</v>
      </c>
      <c r="U31" s="35">
        <f>$F$28/'Fixed data'!$C$7</f>
        <v>-2.9734863822222221E-4</v>
      </c>
      <c r="V31" s="35">
        <f>$F$28/'Fixed data'!$C$7</f>
        <v>-2.9734863822222221E-4</v>
      </c>
      <c r="W31" s="35">
        <f>$F$28/'Fixed data'!$C$7</f>
        <v>-2.9734863822222221E-4</v>
      </c>
      <c r="X31" s="35">
        <f>$F$28/'Fixed data'!$C$7</f>
        <v>-2.9734863822222221E-4</v>
      </c>
      <c r="Y31" s="35">
        <f>$F$28/'Fixed data'!$C$7</f>
        <v>-2.9734863822222221E-4</v>
      </c>
      <c r="Z31" s="35">
        <f>$F$28/'Fixed data'!$C$7</f>
        <v>-2.9734863822222221E-4</v>
      </c>
      <c r="AA31" s="35">
        <f>$F$28/'Fixed data'!$C$7</f>
        <v>-2.9734863822222221E-4</v>
      </c>
      <c r="AB31" s="35">
        <f>$F$28/'Fixed data'!$C$7</f>
        <v>-2.9734863822222221E-4</v>
      </c>
      <c r="AC31" s="35">
        <f>$F$28/'Fixed data'!$C$7</f>
        <v>-2.9734863822222221E-4</v>
      </c>
      <c r="AD31" s="35">
        <f>$F$28/'Fixed data'!$C$7</f>
        <v>-2.9734863822222221E-4</v>
      </c>
      <c r="AE31" s="35">
        <f>$F$28/'Fixed data'!$C$7</f>
        <v>-2.9734863822222221E-4</v>
      </c>
      <c r="AF31" s="35">
        <f>$F$28/'Fixed data'!$C$7</f>
        <v>-2.9734863822222221E-4</v>
      </c>
      <c r="AG31" s="35">
        <f>$F$28/'Fixed data'!$C$7</f>
        <v>-2.9734863822222221E-4</v>
      </c>
      <c r="AH31" s="35">
        <f>$F$28/'Fixed data'!$C$7</f>
        <v>-2.9734863822222221E-4</v>
      </c>
      <c r="AI31" s="35">
        <f>$F$28/'Fixed data'!$C$7</f>
        <v>-2.9734863822222221E-4</v>
      </c>
      <c r="AJ31" s="35">
        <f>$F$28/'Fixed data'!$C$7</f>
        <v>-2.9734863822222221E-4</v>
      </c>
      <c r="AK31" s="35">
        <f>$F$28/'Fixed data'!$C$7</f>
        <v>-2.9734863822222221E-4</v>
      </c>
      <c r="AL31" s="35">
        <f>$F$28/'Fixed data'!$C$7</f>
        <v>-2.9734863822222221E-4</v>
      </c>
      <c r="AM31" s="35">
        <f>$F$28/'Fixed data'!$C$7</f>
        <v>-2.9734863822222221E-4</v>
      </c>
      <c r="AN31" s="35">
        <f>$F$28/'Fixed data'!$C$7</f>
        <v>-2.9734863822222221E-4</v>
      </c>
      <c r="AO31" s="35">
        <f>$F$28/'Fixed data'!$C$7</f>
        <v>-2.9734863822222221E-4</v>
      </c>
      <c r="AP31" s="35">
        <f>$F$28/'Fixed data'!$C$7</f>
        <v>-2.9734863822222221E-4</v>
      </c>
      <c r="AQ31" s="35">
        <f>$F$28/'Fixed data'!$C$7</f>
        <v>-2.9734863822222221E-4</v>
      </c>
      <c r="AR31" s="35">
        <f>$F$28/'Fixed data'!$C$7</f>
        <v>-2.9734863822222221E-4</v>
      </c>
      <c r="AS31" s="35">
        <f>$F$28/'Fixed data'!$C$7</f>
        <v>-2.9734863822222221E-4</v>
      </c>
      <c r="AT31" s="35">
        <f>$F$28/'Fixed data'!$C$7</f>
        <v>-2.9734863822222221E-4</v>
      </c>
      <c r="AU31" s="35">
        <f>$F$28/'Fixed data'!$C$7</f>
        <v>-2.9734863822222221E-4</v>
      </c>
      <c r="AV31" s="35">
        <f>$F$28/'Fixed data'!$C$7</f>
        <v>-2.9734863822222221E-4</v>
      </c>
      <c r="AW31" s="35">
        <f>$F$28/'Fixed data'!$C$7</f>
        <v>-2.9734863822222221E-4</v>
      </c>
      <c r="AX31" s="35">
        <f>$F$28/'Fixed data'!$C$7</f>
        <v>-2.9734863822222221E-4</v>
      </c>
      <c r="AY31" s="35">
        <f>$F$28/'Fixed data'!$C$7</f>
        <v>-2.9734863822222221E-4</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-2.9734863822222221E-4</v>
      </c>
      <c r="H60" s="35">
        <f t="shared" si="5"/>
        <v>-2.9734863822222221E-4</v>
      </c>
      <c r="I60" s="35">
        <f t="shared" si="5"/>
        <v>-2.9734863822222221E-4</v>
      </c>
      <c r="J60" s="35">
        <f t="shared" si="5"/>
        <v>-2.9734863822222221E-4</v>
      </c>
      <c r="K60" s="35">
        <f t="shared" si="5"/>
        <v>-2.9734863822222221E-4</v>
      </c>
      <c r="L60" s="35">
        <f t="shared" si="5"/>
        <v>-2.9734863822222221E-4</v>
      </c>
      <c r="M60" s="35">
        <f t="shared" si="5"/>
        <v>-2.9734863822222221E-4</v>
      </c>
      <c r="N60" s="35">
        <f t="shared" si="5"/>
        <v>-2.9734863822222221E-4</v>
      </c>
      <c r="O60" s="35">
        <f t="shared" si="5"/>
        <v>-2.9734863822222221E-4</v>
      </c>
      <c r="P60" s="35">
        <f t="shared" si="5"/>
        <v>-2.9734863822222221E-4</v>
      </c>
      <c r="Q60" s="35">
        <f t="shared" si="5"/>
        <v>-2.9734863822222221E-4</v>
      </c>
      <c r="R60" s="35">
        <f t="shared" si="5"/>
        <v>-2.9734863822222221E-4</v>
      </c>
      <c r="S60" s="35">
        <f t="shared" si="5"/>
        <v>-2.9734863822222221E-4</v>
      </c>
      <c r="T60" s="35">
        <f t="shared" si="5"/>
        <v>-2.9734863822222221E-4</v>
      </c>
      <c r="U60" s="35">
        <f t="shared" si="5"/>
        <v>-2.9734863822222221E-4</v>
      </c>
      <c r="V60" s="35">
        <f t="shared" si="5"/>
        <v>-2.9734863822222221E-4</v>
      </c>
      <c r="W60" s="35">
        <f t="shared" si="5"/>
        <v>-2.9734863822222221E-4</v>
      </c>
      <c r="X60" s="35">
        <f t="shared" si="5"/>
        <v>-2.9734863822222221E-4</v>
      </c>
      <c r="Y60" s="35">
        <f t="shared" si="5"/>
        <v>-2.9734863822222221E-4</v>
      </c>
      <c r="Z60" s="35">
        <f t="shared" si="5"/>
        <v>-2.9734863822222221E-4</v>
      </c>
      <c r="AA60" s="35">
        <f t="shared" si="5"/>
        <v>-2.9734863822222221E-4</v>
      </c>
      <c r="AB60" s="35">
        <f t="shared" si="5"/>
        <v>-2.9734863822222221E-4</v>
      </c>
      <c r="AC60" s="35">
        <f t="shared" si="5"/>
        <v>-2.9734863822222221E-4</v>
      </c>
      <c r="AD60" s="35">
        <f t="shared" si="5"/>
        <v>-2.9734863822222221E-4</v>
      </c>
      <c r="AE60" s="35">
        <f t="shared" si="5"/>
        <v>-2.9734863822222221E-4</v>
      </c>
      <c r="AF60" s="35">
        <f t="shared" si="5"/>
        <v>-2.9734863822222221E-4</v>
      </c>
      <c r="AG60" s="35">
        <f t="shared" si="5"/>
        <v>-2.9734863822222221E-4</v>
      </c>
      <c r="AH60" s="35">
        <f t="shared" si="5"/>
        <v>-2.9734863822222221E-4</v>
      </c>
      <c r="AI60" s="35">
        <f t="shared" si="5"/>
        <v>-2.9734863822222221E-4</v>
      </c>
      <c r="AJ60" s="35">
        <f t="shared" si="5"/>
        <v>-2.9734863822222221E-4</v>
      </c>
      <c r="AK60" s="35">
        <f t="shared" si="5"/>
        <v>-2.9734863822222221E-4</v>
      </c>
      <c r="AL60" s="35">
        <f t="shared" si="5"/>
        <v>-2.9734863822222221E-4</v>
      </c>
      <c r="AM60" s="35">
        <f t="shared" si="5"/>
        <v>-2.9734863822222221E-4</v>
      </c>
      <c r="AN60" s="35">
        <f t="shared" si="5"/>
        <v>-2.9734863822222221E-4</v>
      </c>
      <c r="AO60" s="35">
        <f t="shared" si="5"/>
        <v>-2.9734863822222221E-4</v>
      </c>
      <c r="AP60" s="35">
        <f t="shared" si="5"/>
        <v>-2.9734863822222221E-4</v>
      </c>
      <c r="AQ60" s="35">
        <f t="shared" si="5"/>
        <v>-2.9734863822222221E-4</v>
      </c>
      <c r="AR60" s="35">
        <f t="shared" si="5"/>
        <v>-2.9734863822222221E-4</v>
      </c>
      <c r="AS60" s="35">
        <f t="shared" si="5"/>
        <v>-2.9734863822222221E-4</v>
      </c>
      <c r="AT60" s="35">
        <f t="shared" si="5"/>
        <v>-2.9734863822222221E-4</v>
      </c>
      <c r="AU60" s="35">
        <f t="shared" si="5"/>
        <v>-2.9734863822222221E-4</v>
      </c>
      <c r="AV60" s="35">
        <f t="shared" si="5"/>
        <v>-2.9734863822222221E-4</v>
      </c>
      <c r="AW60" s="35">
        <f t="shared" si="5"/>
        <v>-2.9734863822222221E-4</v>
      </c>
      <c r="AX60" s="35">
        <f t="shared" si="5"/>
        <v>-2.9734863822222221E-4</v>
      </c>
      <c r="AY60" s="35">
        <f t="shared" si="5"/>
        <v>-2.9734863822222221E-4</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-1.3380688720000001E-2</v>
      </c>
      <c r="H61" s="35">
        <f t="shared" si="6"/>
        <v>-1.3083340081777778E-2</v>
      </c>
      <c r="I61" s="35">
        <f t="shared" si="6"/>
        <v>-1.2785991443555555E-2</v>
      </c>
      <c r="J61" s="35">
        <f t="shared" si="6"/>
        <v>-1.2488642805333332E-2</v>
      </c>
      <c r="K61" s="35">
        <f t="shared" si="6"/>
        <v>-1.219129416711111E-2</v>
      </c>
      <c r="L61" s="35">
        <f t="shared" si="6"/>
        <v>-1.1893945528888887E-2</v>
      </c>
      <c r="M61" s="35">
        <f t="shared" si="6"/>
        <v>-1.1596596890666664E-2</v>
      </c>
      <c r="N61" s="35">
        <f t="shared" si="6"/>
        <v>-1.1299248252444442E-2</v>
      </c>
      <c r="O61" s="35">
        <f t="shared" si="6"/>
        <v>-1.1001899614222219E-2</v>
      </c>
      <c r="P61" s="35">
        <f t="shared" si="6"/>
        <v>-1.0704550975999996E-2</v>
      </c>
      <c r="Q61" s="35">
        <f t="shared" si="6"/>
        <v>-1.0407202337777774E-2</v>
      </c>
      <c r="R61" s="35">
        <f t="shared" si="6"/>
        <v>-1.0109853699555551E-2</v>
      </c>
      <c r="S61" s="35">
        <f t="shared" si="6"/>
        <v>-9.8125050613333282E-3</v>
      </c>
      <c r="T61" s="35">
        <f t="shared" si="6"/>
        <v>-9.5151564231111055E-3</v>
      </c>
      <c r="U61" s="35">
        <f t="shared" si="6"/>
        <v>-9.2178077848888828E-3</v>
      </c>
      <c r="V61" s="35">
        <f t="shared" si="6"/>
        <v>-8.9204591466666601E-3</v>
      </c>
      <c r="W61" s="35">
        <f t="shared" si="6"/>
        <v>-8.6231105084444374E-3</v>
      </c>
      <c r="X61" s="35">
        <f t="shared" si="6"/>
        <v>-8.3257618702222147E-3</v>
      </c>
      <c r="Y61" s="35">
        <f t="shared" si="6"/>
        <v>-8.028413231999992E-3</v>
      </c>
      <c r="Z61" s="35">
        <f t="shared" si="6"/>
        <v>-7.7310645937777702E-3</v>
      </c>
      <c r="AA61" s="35">
        <f t="shared" si="6"/>
        <v>-7.4337159555555483E-3</v>
      </c>
      <c r="AB61" s="35">
        <f t="shared" si="6"/>
        <v>-7.1363673173333265E-3</v>
      </c>
      <c r="AC61" s="35">
        <f t="shared" si="6"/>
        <v>-6.8390186791111047E-3</v>
      </c>
      <c r="AD61" s="35">
        <f t="shared" si="6"/>
        <v>-6.5416700408888829E-3</v>
      </c>
      <c r="AE61" s="35">
        <f t="shared" si="6"/>
        <v>-6.244321402666661E-3</v>
      </c>
      <c r="AF61" s="35">
        <f t="shared" si="6"/>
        <v>-5.9469727644444392E-3</v>
      </c>
      <c r="AG61" s="35">
        <f t="shared" si="6"/>
        <v>-5.6496241262222174E-3</v>
      </c>
      <c r="AH61" s="35">
        <f t="shared" si="6"/>
        <v>-5.3522754879999955E-3</v>
      </c>
      <c r="AI61" s="35">
        <f t="shared" si="6"/>
        <v>-5.0549268497777737E-3</v>
      </c>
      <c r="AJ61" s="35">
        <f t="shared" si="6"/>
        <v>-4.7575782115555519E-3</v>
      </c>
      <c r="AK61" s="35">
        <f t="shared" si="6"/>
        <v>-4.46022957333333E-3</v>
      </c>
      <c r="AL61" s="35">
        <f t="shared" si="6"/>
        <v>-4.1628809351111082E-3</v>
      </c>
      <c r="AM61" s="35">
        <f t="shared" si="6"/>
        <v>-3.865532296888886E-3</v>
      </c>
      <c r="AN61" s="35">
        <f t="shared" si="6"/>
        <v>-3.5681836586666637E-3</v>
      </c>
      <c r="AO61" s="35">
        <f t="shared" si="6"/>
        <v>-3.2708350204444414E-3</v>
      </c>
      <c r="AP61" s="35">
        <f t="shared" si="6"/>
        <v>-2.9734863822222192E-3</v>
      </c>
      <c r="AQ61" s="35">
        <f t="shared" si="6"/>
        <v>-2.6761377439999969E-3</v>
      </c>
      <c r="AR61" s="35">
        <f t="shared" si="6"/>
        <v>-2.3787891057777746E-3</v>
      </c>
      <c r="AS61" s="35">
        <f t="shared" si="6"/>
        <v>-2.0814404675555524E-3</v>
      </c>
      <c r="AT61" s="35">
        <f t="shared" si="6"/>
        <v>-1.7840918293333301E-3</v>
      </c>
      <c r="AU61" s="35">
        <f t="shared" si="6"/>
        <v>-1.4867431911111078E-3</v>
      </c>
      <c r="AV61" s="35">
        <f t="shared" si="6"/>
        <v>-1.1893945528888856E-3</v>
      </c>
      <c r="AW61" s="35">
        <f t="shared" si="6"/>
        <v>-8.9204591466666332E-4</v>
      </c>
      <c r="AX61" s="35">
        <f t="shared" si="6"/>
        <v>-5.9469727644444106E-4</v>
      </c>
      <c r="AY61" s="35">
        <f t="shared" si="6"/>
        <v>-2.9734863822221885E-4</v>
      </c>
      <c r="AZ61" s="35">
        <f t="shared" si="6"/>
        <v>3.3610267347050637E-18</v>
      </c>
      <c r="BA61" s="35">
        <f t="shared" si="6"/>
        <v>3.3610267347050637E-18</v>
      </c>
      <c r="BB61" s="35">
        <f t="shared" si="6"/>
        <v>3.3610267347050637E-18</v>
      </c>
      <c r="BC61" s="35">
        <f t="shared" si="6"/>
        <v>3.3610267347050637E-18</v>
      </c>
      <c r="BD61" s="35">
        <f t="shared" si="6"/>
        <v>3.3610267347050637E-18</v>
      </c>
    </row>
    <row r="62" spans="1:56" ht="16.5" hidden="1" customHeight="1" outlineLevel="1" x14ac:dyDescent="0.3">
      <c r="A62" s="113"/>
      <c r="B62" s="9" t="s">
        <v>33</v>
      </c>
      <c r="C62" s="9" t="s">
        <v>67</v>
      </c>
      <c r="D62" s="9" t="s">
        <v>39</v>
      </c>
      <c r="E62" s="35">
        <f t="shared" ref="E62:BD62" si="7">E28-E60+E61</f>
        <v>0</v>
      </c>
      <c r="F62" s="35">
        <f t="shared" si="7"/>
        <v>-1.3380688720000001E-2</v>
      </c>
      <c r="G62" s="35">
        <f t="shared" si="7"/>
        <v>-1.3083340081777778E-2</v>
      </c>
      <c r="H62" s="35">
        <f t="shared" si="7"/>
        <v>-1.2785991443555555E-2</v>
      </c>
      <c r="I62" s="35">
        <f t="shared" si="7"/>
        <v>-1.2488642805333332E-2</v>
      </c>
      <c r="J62" s="35">
        <f t="shared" si="7"/>
        <v>-1.219129416711111E-2</v>
      </c>
      <c r="K62" s="35">
        <f t="shared" si="7"/>
        <v>-1.1893945528888887E-2</v>
      </c>
      <c r="L62" s="35">
        <f t="shared" si="7"/>
        <v>-1.1596596890666664E-2</v>
      </c>
      <c r="M62" s="35">
        <f t="shared" si="7"/>
        <v>-1.1299248252444442E-2</v>
      </c>
      <c r="N62" s="35">
        <f t="shared" si="7"/>
        <v>-1.1001899614222219E-2</v>
      </c>
      <c r="O62" s="35">
        <f t="shared" si="7"/>
        <v>-1.0704550975999996E-2</v>
      </c>
      <c r="P62" s="35">
        <f t="shared" si="7"/>
        <v>-1.0407202337777774E-2</v>
      </c>
      <c r="Q62" s="35">
        <f t="shared" si="7"/>
        <v>-1.0109853699555551E-2</v>
      </c>
      <c r="R62" s="35">
        <f t="shared" si="7"/>
        <v>-9.8125050613333282E-3</v>
      </c>
      <c r="S62" s="35">
        <f t="shared" si="7"/>
        <v>-9.5151564231111055E-3</v>
      </c>
      <c r="T62" s="35">
        <f t="shared" si="7"/>
        <v>-9.2178077848888828E-3</v>
      </c>
      <c r="U62" s="35">
        <f t="shared" si="7"/>
        <v>-8.9204591466666601E-3</v>
      </c>
      <c r="V62" s="35">
        <f t="shared" si="7"/>
        <v>-8.6231105084444374E-3</v>
      </c>
      <c r="W62" s="35">
        <f t="shared" si="7"/>
        <v>-8.3257618702222147E-3</v>
      </c>
      <c r="X62" s="35">
        <f t="shared" si="7"/>
        <v>-8.028413231999992E-3</v>
      </c>
      <c r="Y62" s="35">
        <f t="shared" si="7"/>
        <v>-7.7310645937777702E-3</v>
      </c>
      <c r="Z62" s="35">
        <f t="shared" si="7"/>
        <v>-7.4337159555555483E-3</v>
      </c>
      <c r="AA62" s="35">
        <f t="shared" si="7"/>
        <v>-7.1363673173333265E-3</v>
      </c>
      <c r="AB62" s="35">
        <f t="shared" si="7"/>
        <v>-6.8390186791111047E-3</v>
      </c>
      <c r="AC62" s="35">
        <f t="shared" si="7"/>
        <v>-6.5416700408888829E-3</v>
      </c>
      <c r="AD62" s="35">
        <f t="shared" si="7"/>
        <v>-6.244321402666661E-3</v>
      </c>
      <c r="AE62" s="35">
        <f t="shared" si="7"/>
        <v>-5.9469727644444392E-3</v>
      </c>
      <c r="AF62" s="35">
        <f t="shared" si="7"/>
        <v>-5.6496241262222174E-3</v>
      </c>
      <c r="AG62" s="35">
        <f t="shared" si="7"/>
        <v>-5.3522754879999955E-3</v>
      </c>
      <c r="AH62" s="35">
        <f t="shared" si="7"/>
        <v>-5.0549268497777737E-3</v>
      </c>
      <c r="AI62" s="35">
        <f t="shared" si="7"/>
        <v>-4.7575782115555519E-3</v>
      </c>
      <c r="AJ62" s="35">
        <f t="shared" si="7"/>
        <v>-4.46022957333333E-3</v>
      </c>
      <c r="AK62" s="35">
        <f t="shared" si="7"/>
        <v>-4.1628809351111082E-3</v>
      </c>
      <c r="AL62" s="35">
        <f t="shared" si="7"/>
        <v>-3.865532296888886E-3</v>
      </c>
      <c r="AM62" s="35">
        <f t="shared" si="7"/>
        <v>-3.5681836586666637E-3</v>
      </c>
      <c r="AN62" s="35">
        <f t="shared" si="7"/>
        <v>-3.2708350204444414E-3</v>
      </c>
      <c r="AO62" s="35">
        <f t="shared" si="7"/>
        <v>-2.9734863822222192E-3</v>
      </c>
      <c r="AP62" s="35">
        <f t="shared" si="7"/>
        <v>-2.6761377439999969E-3</v>
      </c>
      <c r="AQ62" s="35">
        <f t="shared" si="7"/>
        <v>-2.3787891057777746E-3</v>
      </c>
      <c r="AR62" s="35">
        <f t="shared" si="7"/>
        <v>-2.0814404675555524E-3</v>
      </c>
      <c r="AS62" s="35">
        <f t="shared" si="7"/>
        <v>-1.7840918293333301E-3</v>
      </c>
      <c r="AT62" s="35">
        <f t="shared" si="7"/>
        <v>-1.4867431911111078E-3</v>
      </c>
      <c r="AU62" s="35">
        <f t="shared" si="7"/>
        <v>-1.1893945528888856E-3</v>
      </c>
      <c r="AV62" s="35">
        <f t="shared" si="7"/>
        <v>-8.9204591466666332E-4</v>
      </c>
      <c r="AW62" s="35">
        <f t="shared" si="7"/>
        <v>-5.9469727644444106E-4</v>
      </c>
      <c r="AX62" s="35">
        <f t="shared" si="7"/>
        <v>-2.9734863822221885E-4</v>
      </c>
      <c r="AY62" s="35">
        <f t="shared" si="7"/>
        <v>3.3610267347050637E-18</v>
      </c>
      <c r="AZ62" s="35">
        <f t="shared" si="7"/>
        <v>3.3610267347050637E-18</v>
      </c>
      <c r="BA62" s="35">
        <f t="shared" si="7"/>
        <v>3.3610267347050637E-18</v>
      </c>
      <c r="BB62" s="35">
        <f t="shared" si="7"/>
        <v>3.3610267347050637E-18</v>
      </c>
      <c r="BC62" s="35">
        <f t="shared" si="7"/>
        <v>3.3610267347050637E-18</v>
      </c>
      <c r="BD62" s="35">
        <f t="shared" si="7"/>
        <v>3.3610267347050637E-18</v>
      </c>
    </row>
    <row r="63" spans="1:56" ht="16.5" collapsed="1" x14ac:dyDescent="0.3">
      <c r="A63" s="113"/>
      <c r="B63" s="9" t="s">
        <v>8</v>
      </c>
      <c r="C63" s="11" t="s">
        <v>66</v>
      </c>
      <c r="D63" s="9" t="s">
        <v>39</v>
      </c>
      <c r="E63" s="35">
        <f>AVERAGE(E61:E62)*'Fixed data'!$C$3</f>
        <v>0</v>
      </c>
      <c r="F63" s="35">
        <f>AVERAGE(F61:F62)*'Fixed data'!$C$3</f>
        <v>-2.676137744E-4</v>
      </c>
      <c r="G63" s="35">
        <f>AVERAGE(G61:G62)*'Fixed data'!$C$3</f>
        <v>-5.2928057603555555E-4</v>
      </c>
      <c r="H63" s="35">
        <f>AVERAGE(H61:H62)*'Fixed data'!$C$3</f>
        <v>-5.1738663050666673E-4</v>
      </c>
      <c r="I63" s="35">
        <f>AVERAGE(I61:I62)*'Fixed data'!$C$3</f>
        <v>-5.054926849777777E-4</v>
      </c>
      <c r="J63" s="35">
        <f>AVERAGE(J61:J62)*'Fixed data'!$C$3</f>
        <v>-4.9359873944888888E-4</v>
      </c>
      <c r="K63" s="35">
        <f>AVERAGE(K61:K62)*'Fixed data'!$C$3</f>
        <v>-4.817047939199999E-4</v>
      </c>
      <c r="L63" s="35">
        <f>AVERAGE(L61:L62)*'Fixed data'!$C$3</f>
        <v>-4.6981084839111108E-4</v>
      </c>
      <c r="M63" s="35">
        <f>AVERAGE(M61:M62)*'Fixed data'!$C$3</f>
        <v>-4.579169028622221E-4</v>
      </c>
      <c r="N63" s="35">
        <f>AVERAGE(N61:N62)*'Fixed data'!$C$3</f>
        <v>-4.4602295733333323E-4</v>
      </c>
      <c r="O63" s="35">
        <f>AVERAGE(O61:O62)*'Fixed data'!$C$3</f>
        <v>-4.3412901180444425E-4</v>
      </c>
      <c r="P63" s="35">
        <f>AVERAGE(P61:P62)*'Fixed data'!$C$3</f>
        <v>-4.2223506627555544E-4</v>
      </c>
      <c r="Q63" s="35">
        <f>AVERAGE(Q61:Q62)*'Fixed data'!$C$3</f>
        <v>-4.1034112074666646E-4</v>
      </c>
      <c r="R63" s="35">
        <f>AVERAGE(R61:R62)*'Fixed data'!$C$3</f>
        <v>-3.9844717521777764E-4</v>
      </c>
      <c r="S63" s="35">
        <f>AVERAGE(S61:S62)*'Fixed data'!$C$3</f>
        <v>-3.8655322968888866E-4</v>
      </c>
      <c r="T63" s="35">
        <f>AVERAGE(T61:T62)*'Fixed data'!$C$3</f>
        <v>-3.7465928415999979E-4</v>
      </c>
      <c r="U63" s="35">
        <f>AVERAGE(U61:U62)*'Fixed data'!$C$3</f>
        <v>-3.6276533863111081E-4</v>
      </c>
      <c r="V63" s="35">
        <f>AVERAGE(V61:V62)*'Fixed data'!$C$3</f>
        <v>-3.5087139310222199E-4</v>
      </c>
      <c r="W63" s="35">
        <f>AVERAGE(W61:W62)*'Fixed data'!$C$3</f>
        <v>-3.3897744757333301E-4</v>
      </c>
      <c r="X63" s="35">
        <f>AVERAGE(X61:X62)*'Fixed data'!$C$3</f>
        <v>-3.270835020444442E-4</v>
      </c>
      <c r="Y63" s="35">
        <f>AVERAGE(Y61:Y62)*'Fixed data'!$C$3</f>
        <v>-3.1518955651555527E-4</v>
      </c>
      <c r="Z63" s="35">
        <f>AVERAGE(Z61:Z62)*'Fixed data'!$C$3</f>
        <v>-3.0329561098666635E-4</v>
      </c>
      <c r="AA63" s="35">
        <f>AVERAGE(AA61:AA62)*'Fixed data'!$C$3</f>
        <v>-2.9140166545777753E-4</v>
      </c>
      <c r="AB63" s="35">
        <f>AVERAGE(AB61:AB62)*'Fixed data'!$C$3</f>
        <v>-2.795077199288886E-4</v>
      </c>
      <c r="AC63" s="35">
        <f>AVERAGE(AC61:AC62)*'Fixed data'!$C$3</f>
        <v>-2.6761377439999979E-4</v>
      </c>
      <c r="AD63" s="35">
        <f>AVERAGE(AD61:AD62)*'Fixed data'!$C$3</f>
        <v>-2.5571982887111086E-4</v>
      </c>
      <c r="AE63" s="35">
        <f>AVERAGE(AE61:AE62)*'Fixed data'!$C$3</f>
        <v>-2.4382588334222202E-4</v>
      </c>
      <c r="AF63" s="35">
        <f>AVERAGE(AF61:AF62)*'Fixed data'!$C$3</f>
        <v>-2.3193193781333312E-4</v>
      </c>
      <c r="AG63" s="35">
        <f>AVERAGE(AG61:AG62)*'Fixed data'!$C$3</f>
        <v>-2.2003799228444428E-4</v>
      </c>
      <c r="AH63" s="35">
        <f>AVERAGE(AH61:AH62)*'Fixed data'!$C$3</f>
        <v>-2.0814404675555538E-4</v>
      </c>
      <c r="AI63" s="35">
        <f>AVERAGE(AI61:AI62)*'Fixed data'!$C$3</f>
        <v>-1.9625010122666653E-4</v>
      </c>
      <c r="AJ63" s="35">
        <f>AVERAGE(AJ61:AJ62)*'Fixed data'!$C$3</f>
        <v>-1.8435615569777764E-4</v>
      </c>
      <c r="AK63" s="35">
        <f>AVERAGE(AK61:AK62)*'Fixed data'!$C$3</f>
        <v>-1.7246221016888879E-4</v>
      </c>
      <c r="AL63" s="35">
        <f>AVERAGE(AL61:AL62)*'Fixed data'!$C$3</f>
        <v>-1.6056826463999987E-4</v>
      </c>
      <c r="AM63" s="35">
        <f>AVERAGE(AM61:AM62)*'Fixed data'!$C$3</f>
        <v>-1.48674319111111E-4</v>
      </c>
      <c r="AN63" s="35">
        <f>AVERAGE(AN61:AN62)*'Fixed data'!$C$3</f>
        <v>-1.367803735822221E-4</v>
      </c>
      <c r="AO63" s="35">
        <f>AVERAGE(AO61:AO62)*'Fixed data'!$C$3</f>
        <v>-1.2488642805333323E-4</v>
      </c>
      <c r="AP63" s="35">
        <f>AVERAGE(AP61:AP62)*'Fixed data'!$C$3</f>
        <v>-1.1299248252444432E-4</v>
      </c>
      <c r="AQ63" s="35">
        <f>AVERAGE(AQ61:AQ62)*'Fixed data'!$C$3</f>
        <v>-1.0109853699555544E-4</v>
      </c>
      <c r="AR63" s="35">
        <f>AVERAGE(AR61:AR62)*'Fixed data'!$C$3</f>
        <v>-8.9204591466666533E-5</v>
      </c>
      <c r="AS63" s="35">
        <f>AVERAGE(AS61:AS62)*'Fixed data'!$C$3</f>
        <v>-7.7310645937777648E-5</v>
      </c>
      <c r="AT63" s="35">
        <f>AVERAGE(AT61:AT62)*'Fixed data'!$C$3</f>
        <v>-6.5416700408888763E-5</v>
      </c>
      <c r="AU63" s="35">
        <f>AVERAGE(AU61:AU62)*'Fixed data'!$C$3</f>
        <v>-5.3522754879999872E-5</v>
      </c>
      <c r="AV63" s="35">
        <f>AVERAGE(AV61:AV62)*'Fixed data'!$C$3</f>
        <v>-4.1628809351110981E-5</v>
      </c>
      <c r="AW63" s="35">
        <f>AVERAGE(AW61:AW62)*'Fixed data'!$C$3</f>
        <v>-2.9734863822222089E-5</v>
      </c>
      <c r="AX63" s="35">
        <f>AVERAGE(AX61:AX62)*'Fixed data'!$C$3</f>
        <v>-1.7840918293333198E-5</v>
      </c>
      <c r="AY63" s="35">
        <f>AVERAGE(AY61:AY62)*'Fixed data'!$C$3</f>
        <v>-5.9469727644443101E-6</v>
      </c>
      <c r="AZ63" s="35">
        <f>AVERAGE(AZ61:AZ62)*'Fixed data'!$C$3</f>
        <v>1.3444106938820255E-19</v>
      </c>
      <c r="BA63" s="35">
        <f>AVERAGE(BA61:BA62)*'Fixed data'!$C$3</f>
        <v>1.3444106938820255E-19</v>
      </c>
      <c r="BB63" s="35">
        <f>AVERAGE(BB61:BB62)*'Fixed data'!$C$3</f>
        <v>1.3444106938820255E-19</v>
      </c>
      <c r="BC63" s="35">
        <f>AVERAGE(BC61:BC62)*'Fixed data'!$C$3</f>
        <v>1.3444106938820255E-19</v>
      </c>
      <c r="BD63" s="35">
        <f>AVERAGE(BD61:BD62)*'Fixed data'!$C$3</f>
        <v>1.3444106938820255E-19</v>
      </c>
    </row>
    <row r="64" spans="1:56" ht="15.75" thickBot="1" x14ac:dyDescent="0.35">
      <c r="A64" s="112"/>
      <c r="B64" s="12" t="s">
        <v>92</v>
      </c>
      <c r="C64" s="12" t="s">
        <v>44</v>
      </c>
      <c r="D64" s="12" t="s">
        <v>39</v>
      </c>
      <c r="E64" s="53">
        <f t="shared" ref="E64:BD64" si="8">E29+E60+E63</f>
        <v>0</v>
      </c>
      <c r="F64" s="53">
        <f t="shared" si="8"/>
        <v>-6.002194654400001E-3</v>
      </c>
      <c r="G64" s="53">
        <f t="shared" si="8"/>
        <v>-8.266292142577777E-4</v>
      </c>
      <c r="H64" s="53">
        <f t="shared" si="8"/>
        <v>-8.1473526872888899E-4</v>
      </c>
      <c r="I64" s="53">
        <f t="shared" si="8"/>
        <v>-8.0284132319999985E-4</v>
      </c>
      <c r="J64" s="53">
        <f t="shared" si="8"/>
        <v>-7.9094737767111114E-4</v>
      </c>
      <c r="K64" s="53">
        <f t="shared" si="8"/>
        <v>-7.7905343214222211E-4</v>
      </c>
      <c r="L64" s="53">
        <f t="shared" si="8"/>
        <v>-7.6715948661333329E-4</v>
      </c>
      <c r="M64" s="53">
        <f t="shared" si="8"/>
        <v>-7.5526554108444437E-4</v>
      </c>
      <c r="N64" s="53">
        <f t="shared" si="8"/>
        <v>-7.4337159555555544E-4</v>
      </c>
      <c r="O64" s="53">
        <f t="shared" si="8"/>
        <v>-7.3147765002666652E-4</v>
      </c>
      <c r="P64" s="53">
        <f t="shared" si="8"/>
        <v>-7.1958370449777759E-4</v>
      </c>
      <c r="Q64" s="53">
        <f t="shared" si="8"/>
        <v>-7.0768975896888867E-4</v>
      </c>
      <c r="R64" s="53">
        <f t="shared" si="8"/>
        <v>-6.9579581343999985E-4</v>
      </c>
      <c r="S64" s="53">
        <f t="shared" si="8"/>
        <v>-6.8390186791111082E-4</v>
      </c>
      <c r="T64" s="53">
        <f t="shared" si="8"/>
        <v>-6.72007922382222E-4</v>
      </c>
      <c r="U64" s="53">
        <f t="shared" si="8"/>
        <v>-6.6011397685333296E-4</v>
      </c>
      <c r="V64" s="53">
        <f t="shared" si="8"/>
        <v>-6.4822003132444426E-4</v>
      </c>
      <c r="W64" s="53">
        <f t="shared" si="8"/>
        <v>-6.3632608579555522E-4</v>
      </c>
      <c r="X64" s="53">
        <f t="shared" si="8"/>
        <v>-6.2443214026666641E-4</v>
      </c>
      <c r="Y64" s="53">
        <f t="shared" si="8"/>
        <v>-6.1253819473777748E-4</v>
      </c>
      <c r="Z64" s="53">
        <f t="shared" si="8"/>
        <v>-6.0064424920888856E-4</v>
      </c>
      <c r="AA64" s="53">
        <f t="shared" si="8"/>
        <v>-5.8875030367999974E-4</v>
      </c>
      <c r="AB64" s="53">
        <f t="shared" si="8"/>
        <v>-5.7685635815111081E-4</v>
      </c>
      <c r="AC64" s="53">
        <f t="shared" si="8"/>
        <v>-5.64962412622222E-4</v>
      </c>
      <c r="AD64" s="53">
        <f t="shared" si="8"/>
        <v>-5.5306846709333307E-4</v>
      </c>
      <c r="AE64" s="53">
        <f t="shared" si="8"/>
        <v>-5.4117452156444425E-4</v>
      </c>
      <c r="AF64" s="53">
        <f t="shared" si="8"/>
        <v>-5.2928057603555533E-4</v>
      </c>
      <c r="AG64" s="53">
        <f t="shared" si="8"/>
        <v>-5.1738663050666651E-4</v>
      </c>
      <c r="AH64" s="53">
        <f t="shared" si="8"/>
        <v>-5.0549268497777759E-4</v>
      </c>
      <c r="AI64" s="53">
        <f t="shared" si="8"/>
        <v>-4.9359873944888877E-4</v>
      </c>
      <c r="AJ64" s="53">
        <f t="shared" si="8"/>
        <v>-4.8170479391999985E-4</v>
      </c>
      <c r="AK64" s="53">
        <f t="shared" si="8"/>
        <v>-4.6981084839111103E-4</v>
      </c>
      <c r="AL64" s="53">
        <f t="shared" si="8"/>
        <v>-4.579169028622221E-4</v>
      </c>
      <c r="AM64" s="53">
        <f t="shared" si="8"/>
        <v>-4.4602295733333318E-4</v>
      </c>
      <c r="AN64" s="53">
        <f t="shared" si="8"/>
        <v>-4.3412901180444431E-4</v>
      </c>
      <c r="AO64" s="53">
        <f t="shared" si="8"/>
        <v>-4.2223506627555544E-4</v>
      </c>
      <c r="AP64" s="53">
        <f t="shared" si="8"/>
        <v>-4.1034112074666651E-4</v>
      </c>
      <c r="AQ64" s="53">
        <f t="shared" si="8"/>
        <v>-3.9844717521777764E-4</v>
      </c>
      <c r="AR64" s="53">
        <f t="shared" si="8"/>
        <v>-3.8655322968888877E-4</v>
      </c>
      <c r="AS64" s="53">
        <f t="shared" si="8"/>
        <v>-3.7465928415999984E-4</v>
      </c>
      <c r="AT64" s="53">
        <f t="shared" si="8"/>
        <v>-3.6276533863111097E-4</v>
      </c>
      <c r="AU64" s="53">
        <f t="shared" si="8"/>
        <v>-3.508713931022221E-4</v>
      </c>
      <c r="AV64" s="53">
        <f t="shared" si="8"/>
        <v>-3.3897744757333318E-4</v>
      </c>
      <c r="AW64" s="53">
        <f t="shared" si="8"/>
        <v>-3.2708350204444431E-4</v>
      </c>
      <c r="AX64" s="53">
        <f t="shared" si="8"/>
        <v>-3.1518955651555543E-4</v>
      </c>
      <c r="AY64" s="53">
        <f t="shared" si="8"/>
        <v>-3.0329561098666651E-4</v>
      </c>
      <c r="AZ64" s="53">
        <f t="shared" si="8"/>
        <v>1.3444106938820255E-19</v>
      </c>
      <c r="BA64" s="53">
        <f t="shared" si="8"/>
        <v>1.3444106938820255E-19</v>
      </c>
      <c r="BB64" s="53">
        <f t="shared" si="8"/>
        <v>1.3444106938820255E-19</v>
      </c>
      <c r="BC64" s="53">
        <f t="shared" si="8"/>
        <v>1.3444106938820255E-19</v>
      </c>
      <c r="BD64" s="53">
        <f t="shared" si="8"/>
        <v>1.3444106938820255E-19</v>
      </c>
    </row>
    <row r="65" spans="1:56" ht="12.75" customHeight="1" x14ac:dyDescent="0.3">
      <c r="A65" s="188"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89"/>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89"/>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-6.002194654400001E-3</v>
      </c>
      <c r="G77" s="54">
        <f>IF('Fixed data'!$G$19=FALSE,G64+G76,G64)</f>
        <v>-8.266292142577777E-4</v>
      </c>
      <c r="H77" s="54">
        <f>IF('Fixed data'!$G$19=FALSE,H64+H76,H64)</f>
        <v>-8.1473526872888899E-4</v>
      </c>
      <c r="I77" s="54">
        <f>IF('Fixed data'!$G$19=FALSE,I64+I76,I64)</f>
        <v>-8.0284132319999985E-4</v>
      </c>
      <c r="J77" s="54">
        <f>IF('Fixed data'!$G$19=FALSE,J64+J76,J64)</f>
        <v>-7.9094737767111114E-4</v>
      </c>
      <c r="K77" s="54">
        <f>IF('Fixed data'!$G$19=FALSE,K64+K76,K64)</f>
        <v>-7.7905343214222211E-4</v>
      </c>
      <c r="L77" s="54">
        <f>IF('Fixed data'!$G$19=FALSE,L64+L76,L64)</f>
        <v>-7.6715948661333329E-4</v>
      </c>
      <c r="M77" s="54">
        <f>IF('Fixed data'!$G$19=FALSE,M64+M76,M64)</f>
        <v>-7.5526554108444437E-4</v>
      </c>
      <c r="N77" s="54">
        <f>IF('Fixed data'!$G$19=FALSE,N64+N76,N64)</f>
        <v>-7.4337159555555544E-4</v>
      </c>
      <c r="O77" s="54">
        <f>IF('Fixed data'!$G$19=FALSE,O64+O76,O64)</f>
        <v>-7.3147765002666652E-4</v>
      </c>
      <c r="P77" s="54">
        <f>IF('Fixed data'!$G$19=FALSE,P64+P76,P64)</f>
        <v>-7.1958370449777759E-4</v>
      </c>
      <c r="Q77" s="54">
        <f>IF('Fixed data'!$G$19=FALSE,Q64+Q76,Q64)</f>
        <v>-7.0768975896888867E-4</v>
      </c>
      <c r="R77" s="54">
        <f>IF('Fixed data'!$G$19=FALSE,R64+R76,R64)</f>
        <v>-6.9579581343999985E-4</v>
      </c>
      <c r="S77" s="54">
        <f>IF('Fixed data'!$G$19=FALSE,S64+S76,S64)</f>
        <v>-6.8390186791111082E-4</v>
      </c>
      <c r="T77" s="54">
        <f>IF('Fixed data'!$G$19=FALSE,T64+T76,T64)</f>
        <v>-6.72007922382222E-4</v>
      </c>
      <c r="U77" s="54">
        <f>IF('Fixed data'!$G$19=FALSE,U64+U76,U64)</f>
        <v>-6.6011397685333296E-4</v>
      </c>
      <c r="V77" s="54">
        <f>IF('Fixed data'!$G$19=FALSE,V64+V76,V64)</f>
        <v>-6.4822003132444426E-4</v>
      </c>
      <c r="W77" s="54">
        <f>IF('Fixed data'!$G$19=FALSE,W64+W76,W64)</f>
        <v>-6.3632608579555522E-4</v>
      </c>
      <c r="X77" s="54">
        <f>IF('Fixed data'!$G$19=FALSE,X64+X76,X64)</f>
        <v>-6.2443214026666641E-4</v>
      </c>
      <c r="Y77" s="54">
        <f>IF('Fixed data'!$G$19=FALSE,Y64+Y76,Y64)</f>
        <v>-6.1253819473777748E-4</v>
      </c>
      <c r="Z77" s="54">
        <f>IF('Fixed data'!$G$19=FALSE,Z64+Z76,Z64)</f>
        <v>-6.0064424920888856E-4</v>
      </c>
      <c r="AA77" s="54">
        <f>IF('Fixed data'!$G$19=FALSE,AA64+AA76,AA64)</f>
        <v>-5.8875030367999974E-4</v>
      </c>
      <c r="AB77" s="54">
        <f>IF('Fixed data'!$G$19=FALSE,AB64+AB76,AB64)</f>
        <v>-5.7685635815111081E-4</v>
      </c>
      <c r="AC77" s="54">
        <f>IF('Fixed data'!$G$19=FALSE,AC64+AC76,AC64)</f>
        <v>-5.64962412622222E-4</v>
      </c>
      <c r="AD77" s="54">
        <f>IF('Fixed data'!$G$19=FALSE,AD64+AD76,AD64)</f>
        <v>-5.5306846709333307E-4</v>
      </c>
      <c r="AE77" s="54">
        <f>IF('Fixed data'!$G$19=FALSE,AE64+AE76,AE64)</f>
        <v>-5.4117452156444425E-4</v>
      </c>
      <c r="AF77" s="54">
        <f>IF('Fixed data'!$G$19=FALSE,AF64+AF76,AF64)</f>
        <v>-5.2928057603555533E-4</v>
      </c>
      <c r="AG77" s="54">
        <f>IF('Fixed data'!$G$19=FALSE,AG64+AG76,AG64)</f>
        <v>-5.1738663050666651E-4</v>
      </c>
      <c r="AH77" s="54">
        <f>IF('Fixed data'!$G$19=FALSE,AH64+AH76,AH64)</f>
        <v>-5.0549268497777759E-4</v>
      </c>
      <c r="AI77" s="54">
        <f>IF('Fixed data'!$G$19=FALSE,AI64+AI76,AI64)</f>
        <v>-4.9359873944888877E-4</v>
      </c>
      <c r="AJ77" s="54">
        <f>IF('Fixed data'!$G$19=FALSE,AJ64+AJ76,AJ64)</f>
        <v>-4.8170479391999985E-4</v>
      </c>
      <c r="AK77" s="54">
        <f>IF('Fixed data'!$G$19=FALSE,AK64+AK76,AK64)</f>
        <v>-4.6981084839111103E-4</v>
      </c>
      <c r="AL77" s="54">
        <f>IF('Fixed data'!$G$19=FALSE,AL64+AL76,AL64)</f>
        <v>-4.579169028622221E-4</v>
      </c>
      <c r="AM77" s="54">
        <f>IF('Fixed data'!$G$19=FALSE,AM64+AM76,AM64)</f>
        <v>-4.4602295733333318E-4</v>
      </c>
      <c r="AN77" s="54">
        <f>IF('Fixed data'!$G$19=FALSE,AN64+AN76,AN64)</f>
        <v>-4.3412901180444431E-4</v>
      </c>
      <c r="AO77" s="54">
        <f>IF('Fixed data'!$G$19=FALSE,AO64+AO76,AO64)</f>
        <v>-4.2223506627555544E-4</v>
      </c>
      <c r="AP77" s="54">
        <f>IF('Fixed data'!$G$19=FALSE,AP64+AP76,AP64)</f>
        <v>-4.1034112074666651E-4</v>
      </c>
      <c r="AQ77" s="54">
        <f>IF('Fixed data'!$G$19=FALSE,AQ64+AQ76,AQ64)</f>
        <v>-3.9844717521777764E-4</v>
      </c>
      <c r="AR77" s="54">
        <f>IF('Fixed data'!$G$19=FALSE,AR64+AR76,AR64)</f>
        <v>-3.8655322968888877E-4</v>
      </c>
      <c r="AS77" s="54">
        <f>IF('Fixed data'!$G$19=FALSE,AS64+AS76,AS64)</f>
        <v>-3.7465928415999984E-4</v>
      </c>
      <c r="AT77" s="54">
        <f>IF('Fixed data'!$G$19=FALSE,AT64+AT76,AT64)</f>
        <v>-3.6276533863111097E-4</v>
      </c>
      <c r="AU77" s="54">
        <f>IF('Fixed data'!$G$19=FALSE,AU64+AU76,AU64)</f>
        <v>-3.508713931022221E-4</v>
      </c>
      <c r="AV77" s="54">
        <f>IF('Fixed data'!$G$19=FALSE,AV64+AV76,AV64)</f>
        <v>-3.3897744757333318E-4</v>
      </c>
      <c r="AW77" s="54">
        <f>IF('Fixed data'!$G$19=FALSE,AW64+AW76,AW64)</f>
        <v>-3.2708350204444431E-4</v>
      </c>
      <c r="AX77" s="54">
        <f>IF('Fixed data'!$G$19=FALSE,AX64+AX76,AX64)</f>
        <v>-3.1518955651555543E-4</v>
      </c>
      <c r="AY77" s="54">
        <f>IF('Fixed data'!$G$19=FALSE,AY64+AY76,AY64)</f>
        <v>-3.0329561098666651E-4</v>
      </c>
      <c r="AZ77" s="54">
        <f>IF('Fixed data'!$G$19=FALSE,AZ64+AZ76,AZ64)</f>
        <v>1.3444106938820255E-19</v>
      </c>
      <c r="BA77" s="54">
        <f>IF('Fixed data'!$G$19=FALSE,BA64+BA76,BA64)</f>
        <v>1.3444106938820255E-19</v>
      </c>
      <c r="BB77" s="54">
        <f>IF('Fixed data'!$G$19=FALSE,BB64+BB76,BB64)</f>
        <v>1.3444106938820255E-19</v>
      </c>
      <c r="BC77" s="54">
        <f>IF('Fixed data'!$G$19=FALSE,BC64+BC76,BC64)</f>
        <v>1.3444106938820255E-19</v>
      </c>
      <c r="BD77" s="54">
        <f>IF('Fixed data'!$G$19=FALSE,BD64+BD76,BD64)</f>
        <v>1.3444106938820255E-19</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-5.6031129355644258E-3</v>
      </c>
      <c r="G80" s="55">
        <f t="shared" si="10"/>
        <v>-7.4557219009189135E-4</v>
      </c>
      <c r="H80" s="55">
        <f t="shared" si="10"/>
        <v>-7.0999471756569808E-4</v>
      </c>
      <c r="I80" s="55">
        <f t="shared" si="10"/>
        <v>-6.7597085137959185E-4</v>
      </c>
      <c r="J80" s="55">
        <f t="shared" si="10"/>
        <v>-6.4343620134897639E-4</v>
      </c>
      <c r="K80" s="55">
        <f t="shared" si="10"/>
        <v>-6.1232895555349168E-4</v>
      </c>
      <c r="L80" s="55">
        <f t="shared" si="10"/>
        <v>-5.8258977959509128E-4</v>
      </c>
      <c r="M80" s="55">
        <f t="shared" si="10"/>
        <v>-5.5416171972120436E-4</v>
      </c>
      <c r="N80" s="55">
        <f t="shared" si="10"/>
        <v>-5.2699010966678495E-4</v>
      </c>
      <c r="O80" s="55">
        <f t="shared" si="10"/>
        <v>-5.0102248107450852E-4</v>
      </c>
      <c r="P80" s="55">
        <f t="shared" si="10"/>
        <v>-4.7620847735764917E-4</v>
      </c>
      <c r="Q80" s="55">
        <f t="shared" si="10"/>
        <v>-4.5249977087523667E-4</v>
      </c>
      <c r="R80" s="55">
        <f t="shared" si="10"/>
        <v>-4.2984998329397711E-4</v>
      </c>
      <c r="S80" s="55">
        <f t="shared" si="10"/>
        <v>-4.0821460901612259E-4</v>
      </c>
      <c r="T80" s="55">
        <f t="shared" si="10"/>
        <v>-3.8755094155699948E-4</v>
      </c>
      <c r="U80" s="55">
        <f t="shared" si="10"/>
        <v>-3.678180027602662E-4</v>
      </c>
      <c r="V80" s="55">
        <f t="shared" si="10"/>
        <v>-3.489764747431695E-4</v>
      </c>
      <c r="W80" s="55">
        <f t="shared" si="10"/>
        <v>-3.3098863446810387E-4</v>
      </c>
      <c r="X80" s="55">
        <f t="shared" si="10"/>
        <v>-3.138182908406782E-4</v>
      </c>
      <c r="Y80" s="55">
        <f t="shared" si="10"/>
        <v>-2.97430724238232E-4</v>
      </c>
      <c r="Z80" s="55">
        <f t="shared" si="10"/>
        <v>-2.8179262837635594E-4</v>
      </c>
      <c r="AA80" s="55">
        <f t="shared" si="10"/>
        <v>-2.6687205442444393E-4</v>
      </c>
      <c r="AB80" s="55">
        <f t="shared" si="10"/>
        <v>-2.5263835728464416E-4</v>
      </c>
      <c r="AC80" s="55">
        <f t="shared" si="10"/>
        <v>-2.3906214395180236E-4</v>
      </c>
      <c r="AD80" s="55">
        <f t="shared" si="10"/>
        <v>-2.2611522387508385E-4</v>
      </c>
      <c r="AE80" s="55">
        <f t="shared" si="10"/>
        <v>-2.1377056124494969E-4</v>
      </c>
      <c r="AF80" s="55">
        <f t="shared" si="10"/>
        <v>-2.0200222913203294E-4</v>
      </c>
      <c r="AG80" s="55">
        <f t="shared" si="10"/>
        <v>-1.9078536540722871E-4</v>
      </c>
      <c r="AH80" s="55">
        <f t="shared" si="10"/>
        <v>-1.8009613037497292E-4</v>
      </c>
      <c r="AI80" s="55">
        <f t="shared" si="10"/>
        <v>-1.974331506472661E-4</v>
      </c>
      <c r="AJ80" s="55">
        <f t="shared" si="10"/>
        <v>-1.8706381100045099E-4</v>
      </c>
      <c r="AK80" s="55">
        <f t="shared" si="10"/>
        <v>-1.7713102084424825E-4</v>
      </c>
      <c r="AL80" s="55">
        <f t="shared" si="10"/>
        <v>-1.6761814679866187E-4</v>
      </c>
      <c r="AM80" s="55">
        <f t="shared" si="10"/>
        <v>-1.5850915407766532E-4</v>
      </c>
      <c r="AN80" s="55">
        <f t="shared" si="10"/>
        <v>-1.4978858573035041E-4</v>
      </c>
      <c r="AO80" s="55">
        <f t="shared" si="10"/>
        <v>-1.4144154258352015E-4</v>
      </c>
      <c r="AP80" s="55">
        <f t="shared" si="10"/>
        <v>-1.3345366386247629E-4</v>
      </c>
      <c r="AQ80" s="55">
        <f t="shared" si="10"/>
        <v>-1.2581110846750964E-4</v>
      </c>
      <c r="AR80" s="55">
        <f t="shared" si="10"/>
        <v>-1.1850053688433746E-4</v>
      </c>
      <c r="AS80" s="55">
        <f t="shared" si="10"/>
        <v>-1.1150909370744226E-4</v>
      </c>
      <c r="AT80" s="55">
        <f t="shared" si="10"/>
        <v>-1.0482439075595588E-4</v>
      </c>
      <c r="AU80" s="55">
        <f t="shared" si="10"/>
        <v>-9.8434490762396907E-5</v>
      </c>
      <c r="AV80" s="55">
        <f t="shared" si="10"/>
        <v>-9.232789161521513E-5</v>
      </c>
      <c r="AW80" s="55">
        <f t="shared" si="10"/>
        <v>-8.6493511136720013E-5</v>
      </c>
      <c r="AX80" s="55">
        <f t="shared" si="10"/>
        <v>-8.0920672378573017E-5</v>
      </c>
      <c r="AY80" s="55">
        <f t="shared" si="10"/>
        <v>-7.5599089417608035E-5</v>
      </c>
      <c r="AZ80" s="55">
        <f t="shared" si="10"/>
        <v>3.2534577590239596E-20</v>
      </c>
      <c r="BA80" s="55">
        <f t="shared" si="10"/>
        <v>3.1586968534213208E-20</v>
      </c>
      <c r="BB80" s="55">
        <f t="shared" si="10"/>
        <v>3.0666959741954572E-20</v>
      </c>
      <c r="BC80" s="55">
        <f t="shared" si="10"/>
        <v>2.977374732228599E-20</v>
      </c>
      <c r="BD80" s="55">
        <f t="shared" si="10"/>
        <v>2.8906550798335912E-20</v>
      </c>
    </row>
    <row r="81" spans="1:56" x14ac:dyDescent="0.3">
      <c r="A81" s="74"/>
      <c r="B81" s="15" t="s">
        <v>18</v>
      </c>
      <c r="C81" s="15"/>
      <c r="D81" s="14" t="s">
        <v>39</v>
      </c>
      <c r="E81" s="56">
        <f>+E80</f>
        <v>0</v>
      </c>
      <c r="F81" s="56">
        <f t="shared" ref="F81:BD81" si="11">+E81+F80</f>
        <v>-5.6031129355644258E-3</v>
      </c>
      <c r="G81" s="56">
        <f t="shared" si="11"/>
        <v>-6.3486851256563167E-3</v>
      </c>
      <c r="H81" s="56">
        <f t="shared" si="11"/>
        <v>-7.0586798432220148E-3</v>
      </c>
      <c r="I81" s="56">
        <f t="shared" si="11"/>
        <v>-7.7346506946016063E-3</v>
      </c>
      <c r="J81" s="56">
        <f t="shared" si="11"/>
        <v>-8.3780868959505827E-3</v>
      </c>
      <c r="K81" s="56">
        <f t="shared" si="11"/>
        <v>-8.9904158515040737E-3</v>
      </c>
      <c r="L81" s="56">
        <f t="shared" si="11"/>
        <v>-9.573005631099165E-3</v>
      </c>
      <c r="M81" s="56">
        <f t="shared" si="11"/>
        <v>-1.0127167350820369E-2</v>
      </c>
      <c r="N81" s="56">
        <f t="shared" si="11"/>
        <v>-1.0654157460487153E-2</v>
      </c>
      <c r="O81" s="56">
        <f t="shared" si="11"/>
        <v>-1.1155179941561661E-2</v>
      </c>
      <c r="P81" s="56">
        <f t="shared" si="11"/>
        <v>-1.163138841891931E-2</v>
      </c>
      <c r="Q81" s="56">
        <f t="shared" si="11"/>
        <v>-1.2083888189794547E-2</v>
      </c>
      <c r="R81" s="56">
        <f t="shared" si="11"/>
        <v>-1.2513738173088524E-2</v>
      </c>
      <c r="S81" s="56">
        <f t="shared" si="11"/>
        <v>-1.2921952782104647E-2</v>
      </c>
      <c r="T81" s="56">
        <f t="shared" si="11"/>
        <v>-1.3309503723661647E-2</v>
      </c>
      <c r="U81" s="56">
        <f t="shared" si="11"/>
        <v>-1.3677321726421913E-2</v>
      </c>
      <c r="V81" s="56">
        <f t="shared" si="11"/>
        <v>-1.4026298201165082E-2</v>
      </c>
      <c r="W81" s="56">
        <f t="shared" si="11"/>
        <v>-1.4357286835633186E-2</v>
      </c>
      <c r="X81" s="56">
        <f t="shared" si="11"/>
        <v>-1.4671105126473865E-2</v>
      </c>
      <c r="Y81" s="56">
        <f t="shared" si="11"/>
        <v>-1.4968535850712096E-2</v>
      </c>
      <c r="Z81" s="56">
        <f t="shared" si="11"/>
        <v>-1.5250328479088452E-2</v>
      </c>
      <c r="AA81" s="56">
        <f t="shared" si="11"/>
        <v>-1.5517200533512895E-2</v>
      </c>
      <c r="AB81" s="56">
        <f t="shared" si="11"/>
        <v>-1.5769838890797541E-2</v>
      </c>
      <c r="AC81" s="56">
        <f t="shared" si="11"/>
        <v>-1.6008901034749345E-2</v>
      </c>
      <c r="AD81" s="56">
        <f t="shared" si="11"/>
        <v>-1.6235016258624429E-2</v>
      </c>
      <c r="AE81" s="56">
        <f t="shared" si="11"/>
        <v>-1.6448786819869377E-2</v>
      </c>
      <c r="AF81" s="56">
        <f t="shared" si="11"/>
        <v>-1.665078904900141E-2</v>
      </c>
      <c r="AG81" s="56">
        <f t="shared" si="11"/>
        <v>-1.6841574414408637E-2</v>
      </c>
      <c r="AH81" s="56">
        <f t="shared" si="11"/>
        <v>-1.702167054478361E-2</v>
      </c>
      <c r="AI81" s="56">
        <f t="shared" si="11"/>
        <v>-1.7219103695430876E-2</v>
      </c>
      <c r="AJ81" s="56">
        <f t="shared" si="11"/>
        <v>-1.7406167506431328E-2</v>
      </c>
      <c r="AK81" s="56">
        <f t="shared" si="11"/>
        <v>-1.7583298527275575E-2</v>
      </c>
      <c r="AL81" s="56">
        <f t="shared" si="11"/>
        <v>-1.7750916674074236E-2</v>
      </c>
      <c r="AM81" s="56">
        <f t="shared" si="11"/>
        <v>-1.7909425828151901E-2</v>
      </c>
      <c r="AN81" s="56">
        <f t="shared" si="11"/>
        <v>-1.8059214413882252E-2</v>
      </c>
      <c r="AO81" s="56">
        <f t="shared" si="11"/>
        <v>-1.8200655956465771E-2</v>
      </c>
      <c r="AP81" s="56">
        <f t="shared" si="11"/>
        <v>-1.8334109620328248E-2</v>
      </c>
      <c r="AQ81" s="56">
        <f t="shared" si="11"/>
        <v>-1.8459920728795758E-2</v>
      </c>
      <c r="AR81" s="56">
        <f t="shared" si="11"/>
        <v>-1.8578421265680094E-2</v>
      </c>
      <c r="AS81" s="56">
        <f t="shared" si="11"/>
        <v>-1.8689930359387538E-2</v>
      </c>
      <c r="AT81" s="56">
        <f t="shared" si="11"/>
        <v>-1.8794754750143493E-2</v>
      </c>
      <c r="AU81" s="56">
        <f t="shared" si="11"/>
        <v>-1.889318924090589E-2</v>
      </c>
      <c r="AV81" s="56">
        <f t="shared" si="11"/>
        <v>-1.8985517132521106E-2</v>
      </c>
      <c r="AW81" s="56">
        <f t="shared" si="11"/>
        <v>-1.9072010643657825E-2</v>
      </c>
      <c r="AX81" s="56">
        <f t="shared" si="11"/>
        <v>-1.91529313160364E-2</v>
      </c>
      <c r="AY81" s="56">
        <f t="shared" si="11"/>
        <v>-1.9228530405454008E-2</v>
      </c>
      <c r="AZ81" s="56">
        <f t="shared" si="11"/>
        <v>-1.9228530405454008E-2</v>
      </c>
      <c r="BA81" s="56">
        <f t="shared" si="11"/>
        <v>-1.9228530405454008E-2</v>
      </c>
      <c r="BB81" s="56">
        <f t="shared" si="11"/>
        <v>-1.9228530405454008E-2</v>
      </c>
      <c r="BC81" s="56">
        <f t="shared" si="11"/>
        <v>-1.9228530405454008E-2</v>
      </c>
      <c r="BD81" s="56">
        <f t="shared" si="11"/>
        <v>-1.9228530405454008E-2</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1"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E13" sqref="E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-1.0660104144702448E-2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-1.020294886496702E-2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-9.288553037262377E-3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-7.2100690945142007E-3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158</v>
      </c>
      <c r="C13" s="60"/>
      <c r="D13" s="61" t="s">
        <v>39</v>
      </c>
      <c r="E13" s="62">
        <f>-('Workings template'!B10*'Workings template'!B19)/1000000</f>
        <v>0</v>
      </c>
      <c r="F13" s="62">
        <f>-('Workings template'!C10*'Workings template'!C19)/1000000</f>
        <v>-1.0757799999999999E-3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156</v>
      </c>
      <c r="C14" s="60"/>
      <c r="D14" s="61" t="s">
        <v>39</v>
      </c>
      <c r="E14" s="62">
        <f>-('Workings template'!B10*'Workings template'!B20)/1000000</f>
        <v>0</v>
      </c>
      <c r="F14" s="62">
        <f>-('Workings template'!C10*'Workings template'!C20)/1000000</f>
        <v>-4.2465000000000005E-4</v>
      </c>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4"/>
      <c r="B15" s="61" t="s">
        <v>313</v>
      </c>
      <c r="C15" s="60"/>
      <c r="D15" s="61" t="s">
        <v>39</v>
      </c>
      <c r="E15" s="62">
        <f>-('Workings template'!B10*'Workings template'!B21)/1000000</f>
        <v>0</v>
      </c>
      <c r="F15" s="62">
        <f>-('Workings template'!C10*'Workings template'!C21)/1000000</f>
        <v>-3.3603970000000004E-2</v>
      </c>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2" t="s">
        <v>194</v>
      </c>
      <c r="C18" s="127"/>
      <c r="D18" s="123" t="s">
        <v>39</v>
      </c>
      <c r="E18" s="59">
        <f>SUM(E13:E17)</f>
        <v>0</v>
      </c>
      <c r="F18" s="59">
        <f t="shared" ref="F18:AW18" si="0">SUM(F13:F17)</f>
        <v>-3.5104400000000001E-2</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-3.5104400000000001E-2</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-2.4573080000000001E-2</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-1.053132E-2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-5.4606844444444449E-4</v>
      </c>
      <c r="H31" s="35">
        <f>$F$28/'Fixed data'!$C$7</f>
        <v>-5.4606844444444449E-4</v>
      </c>
      <c r="I31" s="35">
        <f>$F$28/'Fixed data'!$C$7</f>
        <v>-5.4606844444444449E-4</v>
      </c>
      <c r="J31" s="35">
        <f>$F$28/'Fixed data'!$C$7</f>
        <v>-5.4606844444444449E-4</v>
      </c>
      <c r="K31" s="35">
        <f>$F$28/'Fixed data'!$C$7</f>
        <v>-5.4606844444444449E-4</v>
      </c>
      <c r="L31" s="35">
        <f>$F$28/'Fixed data'!$C$7</f>
        <v>-5.4606844444444449E-4</v>
      </c>
      <c r="M31" s="35">
        <f>$F$28/'Fixed data'!$C$7</f>
        <v>-5.4606844444444449E-4</v>
      </c>
      <c r="N31" s="35">
        <f>$F$28/'Fixed data'!$C$7</f>
        <v>-5.4606844444444449E-4</v>
      </c>
      <c r="O31" s="35">
        <f>$F$28/'Fixed data'!$C$7</f>
        <v>-5.4606844444444449E-4</v>
      </c>
      <c r="P31" s="35">
        <f>$F$28/'Fixed data'!$C$7</f>
        <v>-5.4606844444444449E-4</v>
      </c>
      <c r="Q31" s="35">
        <f>$F$28/'Fixed data'!$C$7</f>
        <v>-5.4606844444444449E-4</v>
      </c>
      <c r="R31" s="35">
        <f>$F$28/'Fixed data'!$C$7</f>
        <v>-5.4606844444444449E-4</v>
      </c>
      <c r="S31" s="35">
        <f>$F$28/'Fixed data'!$C$7</f>
        <v>-5.4606844444444449E-4</v>
      </c>
      <c r="T31" s="35">
        <f>$F$28/'Fixed data'!$C$7</f>
        <v>-5.4606844444444449E-4</v>
      </c>
      <c r="U31" s="35">
        <f>$F$28/'Fixed data'!$C$7</f>
        <v>-5.4606844444444449E-4</v>
      </c>
      <c r="V31" s="35">
        <f>$F$28/'Fixed data'!$C$7</f>
        <v>-5.4606844444444449E-4</v>
      </c>
      <c r="W31" s="35">
        <f>$F$28/'Fixed data'!$C$7</f>
        <v>-5.4606844444444449E-4</v>
      </c>
      <c r="X31" s="35">
        <f>$F$28/'Fixed data'!$C$7</f>
        <v>-5.4606844444444449E-4</v>
      </c>
      <c r="Y31" s="35">
        <f>$F$28/'Fixed data'!$C$7</f>
        <v>-5.4606844444444449E-4</v>
      </c>
      <c r="Z31" s="35">
        <f>$F$28/'Fixed data'!$C$7</f>
        <v>-5.4606844444444449E-4</v>
      </c>
      <c r="AA31" s="35">
        <f>$F$28/'Fixed data'!$C$7</f>
        <v>-5.4606844444444449E-4</v>
      </c>
      <c r="AB31" s="35">
        <f>$F$28/'Fixed data'!$C$7</f>
        <v>-5.4606844444444449E-4</v>
      </c>
      <c r="AC31" s="35">
        <f>$F$28/'Fixed data'!$C$7</f>
        <v>-5.4606844444444449E-4</v>
      </c>
      <c r="AD31" s="35">
        <f>$F$28/'Fixed data'!$C$7</f>
        <v>-5.4606844444444449E-4</v>
      </c>
      <c r="AE31" s="35">
        <f>$F$28/'Fixed data'!$C$7</f>
        <v>-5.4606844444444449E-4</v>
      </c>
      <c r="AF31" s="35">
        <f>$F$28/'Fixed data'!$C$7</f>
        <v>-5.4606844444444449E-4</v>
      </c>
      <c r="AG31" s="35">
        <f>$F$28/'Fixed data'!$C$7</f>
        <v>-5.4606844444444449E-4</v>
      </c>
      <c r="AH31" s="35">
        <f>$F$28/'Fixed data'!$C$7</f>
        <v>-5.4606844444444449E-4</v>
      </c>
      <c r="AI31" s="35">
        <f>$F$28/'Fixed data'!$C$7</f>
        <v>-5.4606844444444449E-4</v>
      </c>
      <c r="AJ31" s="35">
        <f>$F$28/'Fixed data'!$C$7</f>
        <v>-5.4606844444444449E-4</v>
      </c>
      <c r="AK31" s="35">
        <f>$F$28/'Fixed data'!$C$7</f>
        <v>-5.4606844444444449E-4</v>
      </c>
      <c r="AL31" s="35">
        <f>$F$28/'Fixed data'!$C$7</f>
        <v>-5.4606844444444449E-4</v>
      </c>
      <c r="AM31" s="35">
        <f>$F$28/'Fixed data'!$C$7</f>
        <v>-5.4606844444444449E-4</v>
      </c>
      <c r="AN31" s="35">
        <f>$F$28/'Fixed data'!$C$7</f>
        <v>-5.4606844444444449E-4</v>
      </c>
      <c r="AO31" s="35">
        <f>$F$28/'Fixed data'!$C$7</f>
        <v>-5.4606844444444449E-4</v>
      </c>
      <c r="AP31" s="35">
        <f>$F$28/'Fixed data'!$C$7</f>
        <v>-5.4606844444444449E-4</v>
      </c>
      <c r="AQ31" s="35">
        <f>$F$28/'Fixed data'!$C$7</f>
        <v>-5.4606844444444449E-4</v>
      </c>
      <c r="AR31" s="35">
        <f>$F$28/'Fixed data'!$C$7</f>
        <v>-5.4606844444444449E-4</v>
      </c>
      <c r="AS31" s="35">
        <f>$F$28/'Fixed data'!$C$7</f>
        <v>-5.4606844444444449E-4</v>
      </c>
      <c r="AT31" s="35">
        <f>$F$28/'Fixed data'!$C$7</f>
        <v>-5.4606844444444449E-4</v>
      </c>
      <c r="AU31" s="35">
        <f>$F$28/'Fixed data'!$C$7</f>
        <v>-5.4606844444444449E-4</v>
      </c>
      <c r="AV31" s="35">
        <f>$F$28/'Fixed data'!$C$7</f>
        <v>-5.4606844444444449E-4</v>
      </c>
      <c r="AW31" s="35">
        <f>$F$28/'Fixed data'!$C$7</f>
        <v>-5.4606844444444449E-4</v>
      </c>
      <c r="AX31" s="35">
        <f>$F$28/'Fixed data'!$C$7</f>
        <v>-5.4606844444444449E-4</v>
      </c>
      <c r="AY31" s="35">
        <f>$F$28/'Fixed data'!$C$7</f>
        <v>-5.4606844444444449E-4</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-5.4606844444444449E-4</v>
      </c>
      <c r="H60" s="35">
        <f t="shared" si="5"/>
        <v>-5.4606844444444449E-4</v>
      </c>
      <c r="I60" s="35">
        <f t="shared" si="5"/>
        <v>-5.4606844444444449E-4</v>
      </c>
      <c r="J60" s="35">
        <f t="shared" si="5"/>
        <v>-5.4606844444444449E-4</v>
      </c>
      <c r="K60" s="35">
        <f t="shared" si="5"/>
        <v>-5.4606844444444449E-4</v>
      </c>
      <c r="L60" s="35">
        <f t="shared" si="5"/>
        <v>-5.4606844444444449E-4</v>
      </c>
      <c r="M60" s="35">
        <f t="shared" si="5"/>
        <v>-5.4606844444444449E-4</v>
      </c>
      <c r="N60" s="35">
        <f t="shared" si="5"/>
        <v>-5.4606844444444449E-4</v>
      </c>
      <c r="O60" s="35">
        <f t="shared" si="5"/>
        <v>-5.4606844444444449E-4</v>
      </c>
      <c r="P60" s="35">
        <f t="shared" si="5"/>
        <v>-5.4606844444444449E-4</v>
      </c>
      <c r="Q60" s="35">
        <f t="shared" si="5"/>
        <v>-5.4606844444444449E-4</v>
      </c>
      <c r="R60" s="35">
        <f t="shared" si="5"/>
        <v>-5.4606844444444449E-4</v>
      </c>
      <c r="S60" s="35">
        <f t="shared" si="5"/>
        <v>-5.4606844444444449E-4</v>
      </c>
      <c r="T60" s="35">
        <f t="shared" si="5"/>
        <v>-5.4606844444444449E-4</v>
      </c>
      <c r="U60" s="35">
        <f t="shared" si="5"/>
        <v>-5.4606844444444449E-4</v>
      </c>
      <c r="V60" s="35">
        <f t="shared" si="5"/>
        <v>-5.4606844444444449E-4</v>
      </c>
      <c r="W60" s="35">
        <f t="shared" si="5"/>
        <v>-5.4606844444444449E-4</v>
      </c>
      <c r="X60" s="35">
        <f t="shared" si="5"/>
        <v>-5.4606844444444449E-4</v>
      </c>
      <c r="Y60" s="35">
        <f t="shared" si="5"/>
        <v>-5.4606844444444449E-4</v>
      </c>
      <c r="Z60" s="35">
        <f t="shared" si="5"/>
        <v>-5.4606844444444449E-4</v>
      </c>
      <c r="AA60" s="35">
        <f t="shared" si="5"/>
        <v>-5.4606844444444449E-4</v>
      </c>
      <c r="AB60" s="35">
        <f t="shared" si="5"/>
        <v>-5.4606844444444449E-4</v>
      </c>
      <c r="AC60" s="35">
        <f t="shared" si="5"/>
        <v>-5.4606844444444449E-4</v>
      </c>
      <c r="AD60" s="35">
        <f t="shared" si="5"/>
        <v>-5.4606844444444449E-4</v>
      </c>
      <c r="AE60" s="35">
        <f t="shared" si="5"/>
        <v>-5.4606844444444449E-4</v>
      </c>
      <c r="AF60" s="35">
        <f t="shared" si="5"/>
        <v>-5.4606844444444449E-4</v>
      </c>
      <c r="AG60" s="35">
        <f t="shared" si="5"/>
        <v>-5.4606844444444449E-4</v>
      </c>
      <c r="AH60" s="35">
        <f t="shared" si="5"/>
        <v>-5.4606844444444449E-4</v>
      </c>
      <c r="AI60" s="35">
        <f t="shared" si="5"/>
        <v>-5.4606844444444449E-4</v>
      </c>
      <c r="AJ60" s="35">
        <f t="shared" si="5"/>
        <v>-5.4606844444444449E-4</v>
      </c>
      <c r="AK60" s="35">
        <f t="shared" si="5"/>
        <v>-5.4606844444444449E-4</v>
      </c>
      <c r="AL60" s="35">
        <f t="shared" si="5"/>
        <v>-5.4606844444444449E-4</v>
      </c>
      <c r="AM60" s="35">
        <f t="shared" si="5"/>
        <v>-5.4606844444444449E-4</v>
      </c>
      <c r="AN60" s="35">
        <f t="shared" si="5"/>
        <v>-5.4606844444444449E-4</v>
      </c>
      <c r="AO60" s="35">
        <f t="shared" si="5"/>
        <v>-5.4606844444444449E-4</v>
      </c>
      <c r="AP60" s="35">
        <f t="shared" si="5"/>
        <v>-5.4606844444444449E-4</v>
      </c>
      <c r="AQ60" s="35">
        <f t="shared" si="5"/>
        <v>-5.4606844444444449E-4</v>
      </c>
      <c r="AR60" s="35">
        <f t="shared" si="5"/>
        <v>-5.4606844444444449E-4</v>
      </c>
      <c r="AS60" s="35">
        <f t="shared" si="5"/>
        <v>-5.4606844444444449E-4</v>
      </c>
      <c r="AT60" s="35">
        <f t="shared" si="5"/>
        <v>-5.4606844444444449E-4</v>
      </c>
      <c r="AU60" s="35">
        <f t="shared" si="5"/>
        <v>-5.4606844444444449E-4</v>
      </c>
      <c r="AV60" s="35">
        <f t="shared" si="5"/>
        <v>-5.4606844444444449E-4</v>
      </c>
      <c r="AW60" s="35">
        <f t="shared" si="5"/>
        <v>-5.4606844444444449E-4</v>
      </c>
      <c r="AX60" s="35">
        <f t="shared" si="5"/>
        <v>-5.4606844444444449E-4</v>
      </c>
      <c r="AY60" s="35">
        <f t="shared" si="5"/>
        <v>-5.4606844444444449E-4</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-2.4573080000000001E-2</v>
      </c>
      <c r="H61" s="35">
        <f t="shared" si="6"/>
        <v>-2.4027011555555557E-2</v>
      </c>
      <c r="I61" s="35">
        <f t="shared" si="6"/>
        <v>-2.3480943111111114E-2</v>
      </c>
      <c r="J61" s="35">
        <f t="shared" si="6"/>
        <v>-2.2934874666666671E-2</v>
      </c>
      <c r="K61" s="35">
        <f t="shared" si="6"/>
        <v>-2.2388806222222227E-2</v>
      </c>
      <c r="L61" s="35">
        <f t="shared" si="6"/>
        <v>-2.1842737777777784E-2</v>
      </c>
      <c r="M61" s="35">
        <f t="shared" si="6"/>
        <v>-2.1296669333333341E-2</v>
      </c>
      <c r="N61" s="35">
        <f t="shared" si="6"/>
        <v>-2.0750600888888898E-2</v>
      </c>
      <c r="O61" s="35">
        <f t="shared" si="6"/>
        <v>-2.0204532444444454E-2</v>
      </c>
      <c r="P61" s="35">
        <f t="shared" si="6"/>
        <v>-1.9658464000000011E-2</v>
      </c>
      <c r="Q61" s="35">
        <f t="shared" si="6"/>
        <v>-1.9112395555555568E-2</v>
      </c>
      <c r="R61" s="35">
        <f t="shared" si="6"/>
        <v>-1.8566327111111124E-2</v>
      </c>
      <c r="S61" s="35">
        <f t="shared" si="6"/>
        <v>-1.8020258666666681E-2</v>
      </c>
      <c r="T61" s="35">
        <f t="shared" si="6"/>
        <v>-1.7474190222222238E-2</v>
      </c>
      <c r="U61" s="35">
        <f t="shared" si="6"/>
        <v>-1.6928121777777794E-2</v>
      </c>
      <c r="V61" s="35">
        <f t="shared" si="6"/>
        <v>-1.6382053333333351E-2</v>
      </c>
      <c r="W61" s="35">
        <f t="shared" si="6"/>
        <v>-1.5835984888888908E-2</v>
      </c>
      <c r="X61" s="35">
        <f t="shared" si="6"/>
        <v>-1.5289916444444463E-2</v>
      </c>
      <c r="Y61" s="35">
        <f t="shared" si="6"/>
        <v>-1.4743848000000018E-2</v>
      </c>
      <c r="Z61" s="35">
        <f t="shared" si="6"/>
        <v>-1.4197779555555573E-2</v>
      </c>
      <c r="AA61" s="35">
        <f t="shared" si="6"/>
        <v>-1.3651711111111128E-2</v>
      </c>
      <c r="AB61" s="35">
        <f t="shared" si="6"/>
        <v>-1.3105642666666683E-2</v>
      </c>
      <c r="AC61" s="35">
        <f t="shared" si="6"/>
        <v>-1.2559574222222238E-2</v>
      </c>
      <c r="AD61" s="35">
        <f t="shared" si="6"/>
        <v>-1.2013505777777793E-2</v>
      </c>
      <c r="AE61" s="35">
        <f t="shared" si="6"/>
        <v>-1.1467437333333347E-2</v>
      </c>
      <c r="AF61" s="35">
        <f t="shared" si="6"/>
        <v>-1.0921368888888902E-2</v>
      </c>
      <c r="AG61" s="35">
        <f t="shared" si="6"/>
        <v>-1.0375300444444457E-2</v>
      </c>
      <c r="AH61" s="35">
        <f t="shared" si="6"/>
        <v>-9.8292320000000124E-3</v>
      </c>
      <c r="AI61" s="35">
        <f t="shared" si="6"/>
        <v>-9.2831635555555674E-3</v>
      </c>
      <c r="AJ61" s="35">
        <f t="shared" si="6"/>
        <v>-8.7370951111111223E-3</v>
      </c>
      <c r="AK61" s="35">
        <f t="shared" si="6"/>
        <v>-8.1910266666666773E-3</v>
      </c>
      <c r="AL61" s="35">
        <f t="shared" si="6"/>
        <v>-7.6449582222222331E-3</v>
      </c>
      <c r="AM61" s="35">
        <f t="shared" si="6"/>
        <v>-7.0988897777777889E-3</v>
      </c>
      <c r="AN61" s="35">
        <f t="shared" si="6"/>
        <v>-6.5528213333333448E-3</v>
      </c>
      <c r="AO61" s="35">
        <f t="shared" si="6"/>
        <v>-6.0067528888889006E-3</v>
      </c>
      <c r="AP61" s="35">
        <f t="shared" si="6"/>
        <v>-5.4606844444444564E-3</v>
      </c>
      <c r="AQ61" s="35">
        <f t="shared" si="6"/>
        <v>-4.9146160000000123E-3</v>
      </c>
      <c r="AR61" s="35">
        <f t="shared" si="6"/>
        <v>-4.3685475555555681E-3</v>
      </c>
      <c r="AS61" s="35">
        <f t="shared" si="6"/>
        <v>-3.8224791111111235E-3</v>
      </c>
      <c r="AT61" s="35">
        <f t="shared" si="6"/>
        <v>-3.2764106666666789E-3</v>
      </c>
      <c r="AU61" s="35">
        <f t="shared" si="6"/>
        <v>-2.7303422222222343E-3</v>
      </c>
      <c r="AV61" s="35">
        <f t="shared" si="6"/>
        <v>-2.1842737777777897E-3</v>
      </c>
      <c r="AW61" s="35">
        <f t="shared" si="6"/>
        <v>-1.6382053333333451E-3</v>
      </c>
      <c r="AX61" s="35">
        <f t="shared" si="6"/>
        <v>-1.0921368888889005E-3</v>
      </c>
      <c r="AY61" s="35">
        <f t="shared" si="6"/>
        <v>-5.4606844444445599E-4</v>
      </c>
      <c r="AZ61" s="35">
        <f t="shared" si="6"/>
        <v>-1.1492543028346347E-17</v>
      </c>
      <c r="BA61" s="35">
        <f t="shared" si="6"/>
        <v>-1.1492543028346347E-17</v>
      </c>
      <c r="BB61" s="35">
        <f t="shared" si="6"/>
        <v>-1.1492543028346347E-17</v>
      </c>
      <c r="BC61" s="35">
        <f t="shared" si="6"/>
        <v>-1.1492543028346347E-17</v>
      </c>
      <c r="BD61" s="35">
        <f t="shared" si="6"/>
        <v>-1.1492543028346347E-17</v>
      </c>
    </row>
    <row r="62" spans="1:56" ht="16.5" hidden="1" customHeight="1" outlineLevel="1" x14ac:dyDescent="0.3">
      <c r="A62" s="113"/>
      <c r="B62" s="9" t="s">
        <v>33</v>
      </c>
      <c r="C62" s="9" t="s">
        <v>67</v>
      </c>
      <c r="D62" s="9" t="s">
        <v>39</v>
      </c>
      <c r="E62" s="35">
        <f t="shared" ref="E62:BD62" si="7">E28-E60+E61</f>
        <v>0</v>
      </c>
      <c r="F62" s="35">
        <f t="shared" si="7"/>
        <v>-2.4573080000000001E-2</v>
      </c>
      <c r="G62" s="35">
        <f t="shared" si="7"/>
        <v>-2.4027011555555557E-2</v>
      </c>
      <c r="H62" s="35">
        <f t="shared" si="7"/>
        <v>-2.3480943111111114E-2</v>
      </c>
      <c r="I62" s="35">
        <f t="shared" si="7"/>
        <v>-2.2934874666666671E-2</v>
      </c>
      <c r="J62" s="35">
        <f t="shared" si="7"/>
        <v>-2.2388806222222227E-2</v>
      </c>
      <c r="K62" s="35">
        <f t="shared" si="7"/>
        <v>-2.1842737777777784E-2</v>
      </c>
      <c r="L62" s="35">
        <f t="shared" si="7"/>
        <v>-2.1296669333333341E-2</v>
      </c>
      <c r="M62" s="35">
        <f t="shared" si="7"/>
        <v>-2.0750600888888898E-2</v>
      </c>
      <c r="N62" s="35">
        <f t="shared" si="7"/>
        <v>-2.0204532444444454E-2</v>
      </c>
      <c r="O62" s="35">
        <f t="shared" si="7"/>
        <v>-1.9658464000000011E-2</v>
      </c>
      <c r="P62" s="35">
        <f t="shared" si="7"/>
        <v>-1.9112395555555568E-2</v>
      </c>
      <c r="Q62" s="35">
        <f t="shared" si="7"/>
        <v>-1.8566327111111124E-2</v>
      </c>
      <c r="R62" s="35">
        <f t="shared" si="7"/>
        <v>-1.8020258666666681E-2</v>
      </c>
      <c r="S62" s="35">
        <f t="shared" si="7"/>
        <v>-1.7474190222222238E-2</v>
      </c>
      <c r="T62" s="35">
        <f t="shared" si="7"/>
        <v>-1.6928121777777794E-2</v>
      </c>
      <c r="U62" s="35">
        <f t="shared" si="7"/>
        <v>-1.6382053333333351E-2</v>
      </c>
      <c r="V62" s="35">
        <f t="shared" si="7"/>
        <v>-1.5835984888888908E-2</v>
      </c>
      <c r="W62" s="35">
        <f t="shared" si="7"/>
        <v>-1.5289916444444463E-2</v>
      </c>
      <c r="X62" s="35">
        <f t="shared" si="7"/>
        <v>-1.4743848000000018E-2</v>
      </c>
      <c r="Y62" s="35">
        <f t="shared" si="7"/>
        <v>-1.4197779555555573E-2</v>
      </c>
      <c r="Z62" s="35">
        <f t="shared" si="7"/>
        <v>-1.3651711111111128E-2</v>
      </c>
      <c r="AA62" s="35">
        <f t="shared" si="7"/>
        <v>-1.3105642666666683E-2</v>
      </c>
      <c r="AB62" s="35">
        <f t="shared" si="7"/>
        <v>-1.2559574222222238E-2</v>
      </c>
      <c r="AC62" s="35">
        <f t="shared" si="7"/>
        <v>-1.2013505777777793E-2</v>
      </c>
      <c r="AD62" s="35">
        <f t="shared" si="7"/>
        <v>-1.1467437333333347E-2</v>
      </c>
      <c r="AE62" s="35">
        <f t="shared" si="7"/>
        <v>-1.0921368888888902E-2</v>
      </c>
      <c r="AF62" s="35">
        <f t="shared" si="7"/>
        <v>-1.0375300444444457E-2</v>
      </c>
      <c r="AG62" s="35">
        <f t="shared" si="7"/>
        <v>-9.8292320000000124E-3</v>
      </c>
      <c r="AH62" s="35">
        <f t="shared" si="7"/>
        <v>-9.2831635555555674E-3</v>
      </c>
      <c r="AI62" s="35">
        <f t="shared" si="7"/>
        <v>-8.7370951111111223E-3</v>
      </c>
      <c r="AJ62" s="35">
        <f t="shared" si="7"/>
        <v>-8.1910266666666773E-3</v>
      </c>
      <c r="AK62" s="35">
        <f t="shared" si="7"/>
        <v>-7.6449582222222331E-3</v>
      </c>
      <c r="AL62" s="35">
        <f t="shared" si="7"/>
        <v>-7.0988897777777889E-3</v>
      </c>
      <c r="AM62" s="35">
        <f t="shared" si="7"/>
        <v>-6.5528213333333448E-3</v>
      </c>
      <c r="AN62" s="35">
        <f t="shared" si="7"/>
        <v>-6.0067528888889006E-3</v>
      </c>
      <c r="AO62" s="35">
        <f t="shared" si="7"/>
        <v>-5.4606844444444564E-3</v>
      </c>
      <c r="AP62" s="35">
        <f t="shared" si="7"/>
        <v>-4.9146160000000123E-3</v>
      </c>
      <c r="AQ62" s="35">
        <f t="shared" si="7"/>
        <v>-4.3685475555555681E-3</v>
      </c>
      <c r="AR62" s="35">
        <f t="shared" si="7"/>
        <v>-3.8224791111111235E-3</v>
      </c>
      <c r="AS62" s="35">
        <f t="shared" si="7"/>
        <v>-3.2764106666666789E-3</v>
      </c>
      <c r="AT62" s="35">
        <f t="shared" si="7"/>
        <v>-2.7303422222222343E-3</v>
      </c>
      <c r="AU62" s="35">
        <f t="shared" si="7"/>
        <v>-2.1842737777777897E-3</v>
      </c>
      <c r="AV62" s="35">
        <f t="shared" si="7"/>
        <v>-1.6382053333333451E-3</v>
      </c>
      <c r="AW62" s="35">
        <f t="shared" si="7"/>
        <v>-1.0921368888889005E-3</v>
      </c>
      <c r="AX62" s="35">
        <f t="shared" si="7"/>
        <v>-5.4606844444445599E-4</v>
      </c>
      <c r="AY62" s="35">
        <f t="shared" si="7"/>
        <v>-1.1492543028346347E-17</v>
      </c>
      <c r="AZ62" s="35">
        <f t="shared" si="7"/>
        <v>-1.1492543028346347E-17</v>
      </c>
      <c r="BA62" s="35">
        <f t="shared" si="7"/>
        <v>-1.1492543028346347E-17</v>
      </c>
      <c r="BB62" s="35">
        <f t="shared" si="7"/>
        <v>-1.1492543028346347E-17</v>
      </c>
      <c r="BC62" s="35">
        <f t="shared" si="7"/>
        <v>-1.1492543028346347E-17</v>
      </c>
      <c r="BD62" s="35">
        <f t="shared" si="7"/>
        <v>-1.1492543028346347E-17</v>
      </c>
    </row>
    <row r="63" spans="1:56" ht="16.5" collapsed="1" x14ac:dyDescent="0.3">
      <c r="A63" s="113"/>
      <c r="B63" s="9" t="s">
        <v>8</v>
      </c>
      <c r="C63" s="11" t="s">
        <v>66</v>
      </c>
      <c r="D63" s="9" t="s">
        <v>39</v>
      </c>
      <c r="E63" s="35">
        <f>AVERAGE(E61:E62)*'Fixed data'!$C$3</f>
        <v>0</v>
      </c>
      <c r="F63" s="35">
        <f>AVERAGE(F61:F62)*'Fixed data'!$C$3</f>
        <v>-4.9146159999999999E-4</v>
      </c>
      <c r="G63" s="35">
        <f>AVERAGE(G61:G62)*'Fixed data'!$C$3</f>
        <v>-9.7200183111111115E-4</v>
      </c>
      <c r="H63" s="35">
        <f>AVERAGE(H61:H62)*'Fixed data'!$C$3</f>
        <v>-9.5015909333333347E-4</v>
      </c>
      <c r="I63" s="35">
        <f>AVERAGE(I61:I62)*'Fixed data'!$C$3</f>
        <v>-9.2831635555555569E-4</v>
      </c>
      <c r="J63" s="35">
        <f>AVERAGE(J61:J62)*'Fixed data'!$C$3</f>
        <v>-9.0647361777777802E-4</v>
      </c>
      <c r="K63" s="35">
        <f>AVERAGE(K61:K62)*'Fixed data'!$C$3</f>
        <v>-8.8463088000000024E-4</v>
      </c>
      <c r="L63" s="35">
        <f>AVERAGE(L61:L62)*'Fixed data'!$C$3</f>
        <v>-8.6278814222222246E-4</v>
      </c>
      <c r="M63" s="35">
        <f>AVERAGE(M61:M62)*'Fixed data'!$C$3</f>
        <v>-8.4094540444444479E-4</v>
      </c>
      <c r="N63" s="35">
        <f>AVERAGE(N61:N62)*'Fixed data'!$C$3</f>
        <v>-8.1910266666666701E-4</v>
      </c>
      <c r="O63" s="35">
        <f>AVERAGE(O61:O62)*'Fixed data'!$C$3</f>
        <v>-7.9725992888888934E-4</v>
      </c>
      <c r="P63" s="35">
        <f>AVERAGE(P61:P62)*'Fixed data'!$C$3</f>
        <v>-7.7541719111111156E-4</v>
      </c>
      <c r="Q63" s="35">
        <f>AVERAGE(Q61:Q62)*'Fixed data'!$C$3</f>
        <v>-7.5357445333333389E-4</v>
      </c>
      <c r="R63" s="35">
        <f>AVERAGE(R61:R62)*'Fixed data'!$C$3</f>
        <v>-7.3173171555555611E-4</v>
      </c>
      <c r="S63" s="35">
        <f>AVERAGE(S61:S62)*'Fixed data'!$C$3</f>
        <v>-7.0988897777777844E-4</v>
      </c>
      <c r="T63" s="35">
        <f>AVERAGE(T61:T62)*'Fixed data'!$C$3</f>
        <v>-6.8804624000000066E-4</v>
      </c>
      <c r="U63" s="35">
        <f>AVERAGE(U61:U62)*'Fixed data'!$C$3</f>
        <v>-6.6620350222222288E-4</v>
      </c>
      <c r="V63" s="35">
        <f>AVERAGE(V61:V62)*'Fixed data'!$C$3</f>
        <v>-6.4436076444444521E-4</v>
      </c>
      <c r="W63" s="35">
        <f>AVERAGE(W61:W62)*'Fixed data'!$C$3</f>
        <v>-6.2251802666666743E-4</v>
      </c>
      <c r="X63" s="35">
        <f>AVERAGE(X61:X62)*'Fixed data'!$C$3</f>
        <v>-6.0067528888888954E-4</v>
      </c>
      <c r="Y63" s="35">
        <f>AVERAGE(Y61:Y62)*'Fixed data'!$C$3</f>
        <v>-5.7883255111111187E-4</v>
      </c>
      <c r="Z63" s="35">
        <f>AVERAGE(Z61:Z62)*'Fixed data'!$C$3</f>
        <v>-5.5698981333333398E-4</v>
      </c>
      <c r="AA63" s="35">
        <f>AVERAGE(AA61:AA62)*'Fixed data'!$C$3</f>
        <v>-5.351470755555562E-4</v>
      </c>
      <c r="AB63" s="35">
        <f>AVERAGE(AB61:AB62)*'Fixed data'!$C$3</f>
        <v>-5.1330433777777842E-4</v>
      </c>
      <c r="AC63" s="35">
        <f>AVERAGE(AC61:AC62)*'Fixed data'!$C$3</f>
        <v>-4.9146160000000064E-4</v>
      </c>
      <c r="AD63" s="35">
        <f>AVERAGE(AD61:AD62)*'Fixed data'!$C$3</f>
        <v>-4.6961886222222275E-4</v>
      </c>
      <c r="AE63" s="35">
        <f>AVERAGE(AE61:AE62)*'Fixed data'!$C$3</f>
        <v>-4.4777612444444503E-4</v>
      </c>
      <c r="AF63" s="35">
        <f>AVERAGE(AF61:AF62)*'Fixed data'!$C$3</f>
        <v>-4.2593338666666719E-4</v>
      </c>
      <c r="AG63" s="35">
        <f>AVERAGE(AG61:AG62)*'Fixed data'!$C$3</f>
        <v>-4.0409064888888941E-4</v>
      </c>
      <c r="AH63" s="35">
        <f>AVERAGE(AH61:AH62)*'Fixed data'!$C$3</f>
        <v>-3.8224791111111158E-4</v>
      </c>
      <c r="AI63" s="35">
        <f>AVERAGE(AI61:AI62)*'Fixed data'!$C$3</f>
        <v>-3.6040517333333385E-4</v>
      </c>
      <c r="AJ63" s="35">
        <f>AVERAGE(AJ61:AJ62)*'Fixed data'!$C$3</f>
        <v>-3.3856243555555597E-4</v>
      </c>
      <c r="AK63" s="35">
        <f>AVERAGE(AK61:AK62)*'Fixed data'!$C$3</f>
        <v>-3.1671969777777824E-4</v>
      </c>
      <c r="AL63" s="35">
        <f>AVERAGE(AL61:AL62)*'Fixed data'!$C$3</f>
        <v>-2.9487696000000041E-4</v>
      </c>
      <c r="AM63" s="35">
        <f>AVERAGE(AM61:AM62)*'Fixed data'!$C$3</f>
        <v>-2.7303422222222268E-4</v>
      </c>
      <c r="AN63" s="35">
        <f>AVERAGE(AN61:AN62)*'Fixed data'!$C$3</f>
        <v>-2.511914844444449E-4</v>
      </c>
      <c r="AO63" s="35">
        <f>AVERAGE(AO61:AO62)*'Fixed data'!$C$3</f>
        <v>-2.2934874666666718E-4</v>
      </c>
      <c r="AP63" s="35">
        <f>AVERAGE(AP61:AP62)*'Fixed data'!$C$3</f>
        <v>-2.0750600888888937E-4</v>
      </c>
      <c r="AQ63" s="35">
        <f>AVERAGE(AQ61:AQ62)*'Fixed data'!$C$3</f>
        <v>-1.8566327111111162E-4</v>
      </c>
      <c r="AR63" s="35">
        <f>AVERAGE(AR61:AR62)*'Fixed data'!$C$3</f>
        <v>-1.6382053333333384E-4</v>
      </c>
      <c r="AS63" s="35">
        <f>AVERAGE(AS61:AS62)*'Fixed data'!$C$3</f>
        <v>-1.4197779555555606E-4</v>
      </c>
      <c r="AT63" s="35">
        <f>AVERAGE(AT61:AT62)*'Fixed data'!$C$3</f>
        <v>-1.2013505777777826E-4</v>
      </c>
      <c r="AU63" s="35">
        <f>AVERAGE(AU61:AU62)*'Fixed data'!$C$3</f>
        <v>-9.8292320000000497E-5</v>
      </c>
      <c r="AV63" s="35">
        <f>AVERAGE(AV61:AV62)*'Fixed data'!$C$3</f>
        <v>-7.6449582222222704E-5</v>
      </c>
      <c r="AW63" s="35">
        <f>AVERAGE(AW61:AW62)*'Fixed data'!$C$3</f>
        <v>-5.460684444444491E-5</v>
      </c>
      <c r="AX63" s="35">
        <f>AVERAGE(AX61:AX62)*'Fixed data'!$C$3</f>
        <v>-3.276410666666713E-5</v>
      </c>
      <c r="AY63" s="35">
        <f>AVERAGE(AY61:AY62)*'Fixed data'!$C$3</f>
        <v>-1.0921368888889349E-5</v>
      </c>
      <c r="AZ63" s="35">
        <f>AVERAGE(AZ61:AZ62)*'Fixed data'!$C$3</f>
        <v>-4.597017211338539E-19</v>
      </c>
      <c r="BA63" s="35">
        <f>AVERAGE(BA61:BA62)*'Fixed data'!$C$3</f>
        <v>-4.597017211338539E-19</v>
      </c>
      <c r="BB63" s="35">
        <f>AVERAGE(BB61:BB62)*'Fixed data'!$C$3</f>
        <v>-4.597017211338539E-19</v>
      </c>
      <c r="BC63" s="35">
        <f>AVERAGE(BC61:BC62)*'Fixed data'!$C$3</f>
        <v>-4.597017211338539E-19</v>
      </c>
      <c r="BD63" s="35">
        <f>AVERAGE(BD61:BD62)*'Fixed data'!$C$3</f>
        <v>-4.597017211338539E-19</v>
      </c>
    </row>
    <row r="64" spans="1:56" ht="15.75" thickBot="1" x14ac:dyDescent="0.35">
      <c r="A64" s="112"/>
      <c r="B64" s="12" t="s">
        <v>92</v>
      </c>
      <c r="C64" s="12" t="s">
        <v>44</v>
      </c>
      <c r="D64" s="12" t="s">
        <v>39</v>
      </c>
      <c r="E64" s="53">
        <f t="shared" ref="E64:BD64" si="8">E29+E60+E63</f>
        <v>0</v>
      </c>
      <c r="F64" s="53">
        <f t="shared" si="8"/>
        <v>-1.10227816E-2</v>
      </c>
      <c r="G64" s="53">
        <f t="shared" si="8"/>
        <v>-1.5180702755555556E-3</v>
      </c>
      <c r="H64" s="53">
        <f t="shared" si="8"/>
        <v>-1.496227537777778E-3</v>
      </c>
      <c r="I64" s="53">
        <f t="shared" si="8"/>
        <v>-1.4743848000000003E-3</v>
      </c>
      <c r="J64" s="53">
        <f t="shared" si="8"/>
        <v>-1.4525420622222224E-3</v>
      </c>
      <c r="K64" s="53">
        <f t="shared" si="8"/>
        <v>-1.4306993244444447E-3</v>
      </c>
      <c r="L64" s="53">
        <f t="shared" si="8"/>
        <v>-1.4088565866666671E-3</v>
      </c>
      <c r="M64" s="53">
        <f t="shared" si="8"/>
        <v>-1.3870138488888892E-3</v>
      </c>
      <c r="N64" s="53">
        <f t="shared" si="8"/>
        <v>-1.3651711111111115E-3</v>
      </c>
      <c r="O64" s="53">
        <f t="shared" si="8"/>
        <v>-1.3433283733333338E-3</v>
      </c>
      <c r="P64" s="53">
        <f t="shared" si="8"/>
        <v>-1.3214856355555559E-3</v>
      </c>
      <c r="Q64" s="53">
        <f t="shared" si="8"/>
        <v>-1.2996428977777785E-3</v>
      </c>
      <c r="R64" s="53">
        <f t="shared" si="8"/>
        <v>-1.2778001600000006E-3</v>
      </c>
      <c r="S64" s="53">
        <f t="shared" si="8"/>
        <v>-1.2559574222222229E-3</v>
      </c>
      <c r="T64" s="53">
        <f t="shared" si="8"/>
        <v>-1.2341146844444453E-3</v>
      </c>
      <c r="U64" s="53">
        <f t="shared" si="8"/>
        <v>-1.2122719466666674E-3</v>
      </c>
      <c r="V64" s="53">
        <f t="shared" si="8"/>
        <v>-1.1904292088888897E-3</v>
      </c>
      <c r="W64" s="53">
        <f t="shared" si="8"/>
        <v>-1.168586471111112E-3</v>
      </c>
      <c r="X64" s="53">
        <f t="shared" si="8"/>
        <v>-1.1467437333333341E-3</v>
      </c>
      <c r="Y64" s="53">
        <f t="shared" si="8"/>
        <v>-1.1249009955555563E-3</v>
      </c>
      <c r="Z64" s="53">
        <f t="shared" si="8"/>
        <v>-1.1030582577777784E-3</v>
      </c>
      <c r="AA64" s="53">
        <f t="shared" si="8"/>
        <v>-1.0812155200000007E-3</v>
      </c>
      <c r="AB64" s="53">
        <f t="shared" si="8"/>
        <v>-1.059372782222223E-3</v>
      </c>
      <c r="AC64" s="53">
        <f t="shared" si="8"/>
        <v>-1.0375300444444451E-3</v>
      </c>
      <c r="AD64" s="53">
        <f t="shared" si="8"/>
        <v>-1.0156873066666672E-3</v>
      </c>
      <c r="AE64" s="53">
        <f t="shared" si="8"/>
        <v>-9.9384456888888958E-4</v>
      </c>
      <c r="AF64" s="53">
        <f t="shared" si="8"/>
        <v>-9.7200183111111169E-4</v>
      </c>
      <c r="AG64" s="53">
        <f t="shared" si="8"/>
        <v>-9.5015909333333391E-4</v>
      </c>
      <c r="AH64" s="53">
        <f t="shared" si="8"/>
        <v>-9.2831635555555613E-4</v>
      </c>
      <c r="AI64" s="53">
        <f t="shared" si="8"/>
        <v>-9.0647361777777835E-4</v>
      </c>
      <c r="AJ64" s="53">
        <f t="shared" si="8"/>
        <v>-8.8463088000000046E-4</v>
      </c>
      <c r="AK64" s="53">
        <f t="shared" si="8"/>
        <v>-8.6278814222222268E-4</v>
      </c>
      <c r="AL64" s="53">
        <f t="shared" si="8"/>
        <v>-8.409454044444449E-4</v>
      </c>
      <c r="AM64" s="53">
        <f t="shared" si="8"/>
        <v>-8.1910266666666712E-4</v>
      </c>
      <c r="AN64" s="53">
        <f t="shared" si="8"/>
        <v>-7.9725992888888945E-4</v>
      </c>
      <c r="AO64" s="53">
        <f t="shared" si="8"/>
        <v>-7.7541719111111167E-4</v>
      </c>
      <c r="AP64" s="53">
        <f t="shared" si="8"/>
        <v>-7.5357445333333389E-4</v>
      </c>
      <c r="AQ64" s="53">
        <f t="shared" si="8"/>
        <v>-7.3173171555555611E-4</v>
      </c>
      <c r="AR64" s="53">
        <f t="shared" si="8"/>
        <v>-7.0988897777777833E-4</v>
      </c>
      <c r="AS64" s="53">
        <f t="shared" si="8"/>
        <v>-6.8804624000000055E-4</v>
      </c>
      <c r="AT64" s="53">
        <f t="shared" si="8"/>
        <v>-6.6620350222222277E-4</v>
      </c>
      <c r="AU64" s="53">
        <f t="shared" si="8"/>
        <v>-6.4436076444444499E-4</v>
      </c>
      <c r="AV64" s="53">
        <f t="shared" si="8"/>
        <v>-6.2251802666666721E-4</v>
      </c>
      <c r="AW64" s="53">
        <f t="shared" si="8"/>
        <v>-6.0067528888888943E-4</v>
      </c>
      <c r="AX64" s="53">
        <f t="shared" si="8"/>
        <v>-5.7883255111111165E-4</v>
      </c>
      <c r="AY64" s="53">
        <f t="shared" si="8"/>
        <v>-5.5698981333333387E-4</v>
      </c>
      <c r="AZ64" s="53">
        <f t="shared" si="8"/>
        <v>-4.597017211338539E-19</v>
      </c>
      <c r="BA64" s="53">
        <f t="shared" si="8"/>
        <v>-4.597017211338539E-19</v>
      </c>
      <c r="BB64" s="53">
        <f t="shared" si="8"/>
        <v>-4.597017211338539E-19</v>
      </c>
      <c r="BC64" s="53">
        <f t="shared" si="8"/>
        <v>-4.597017211338539E-19</v>
      </c>
      <c r="BD64" s="53">
        <f t="shared" si="8"/>
        <v>-4.597017211338539E-19</v>
      </c>
    </row>
    <row r="65" spans="1:56" ht="12.75" customHeight="1" x14ac:dyDescent="0.3">
      <c r="A65" s="188" t="s">
        <v>227</v>
      </c>
      <c r="B65" s="9" t="s">
        <v>35</v>
      </c>
      <c r="D65" s="4" t="s">
        <v>39</v>
      </c>
      <c r="E65" s="35">
        <f>'Fixed data'!$G$6*E86/1000000</f>
        <v>0</v>
      </c>
      <c r="F65" s="35">
        <f>'Fixed data'!$G$6*F86/1000000</f>
        <v>1.2372751860672152E-3</v>
      </c>
      <c r="G65" s="35">
        <f>'Fixed data'!$G$6*G86/1000000</f>
        <v>1.2372751860672152E-3</v>
      </c>
      <c r="H65" s="35">
        <f>'Fixed data'!$G$6*H86/1000000</f>
        <v>1.2372751860672152E-3</v>
      </c>
      <c r="I65" s="35">
        <f>'Fixed data'!$G$6*I86/1000000</f>
        <v>1.2372751860672152E-3</v>
      </c>
      <c r="J65" s="35">
        <f>'Fixed data'!$G$6*J86/1000000</f>
        <v>1.2372751860672152E-3</v>
      </c>
      <c r="K65" s="35">
        <f>'Fixed data'!$G$6*K86/1000000</f>
        <v>1.2372751860672152E-3</v>
      </c>
      <c r="L65" s="35">
        <f>'Fixed data'!$G$6*L86/1000000</f>
        <v>1.2372751860672152E-3</v>
      </c>
      <c r="M65" s="35">
        <f>'Fixed data'!$G$6*M86/1000000</f>
        <v>1.2372751860672152E-3</v>
      </c>
      <c r="N65" s="35">
        <f>'Fixed data'!$G$6*N86/1000000</f>
        <v>1.2372751860672152E-3</v>
      </c>
      <c r="O65" s="35">
        <f>'Fixed data'!$G$6*O86/1000000</f>
        <v>1.2372751860672152E-3</v>
      </c>
      <c r="P65" s="35">
        <f>'Fixed data'!$G$6*P86/1000000</f>
        <v>1.2372751860672152E-3</v>
      </c>
      <c r="Q65" s="35">
        <f>'Fixed data'!$G$6*Q86/1000000</f>
        <v>1.2372751860672152E-3</v>
      </c>
      <c r="R65" s="35">
        <f>'Fixed data'!$G$6*R86/1000000</f>
        <v>1.2372751860672152E-3</v>
      </c>
      <c r="S65" s="35">
        <f>'Fixed data'!$G$6*S86/1000000</f>
        <v>1.2372751860672152E-3</v>
      </c>
      <c r="T65" s="35">
        <f>'Fixed data'!$G$6*T86/1000000</f>
        <v>1.2372751860672152E-3</v>
      </c>
      <c r="U65" s="35">
        <f>'Fixed data'!$G$6*U86/1000000</f>
        <v>1.2372751860672152E-3</v>
      </c>
      <c r="V65" s="35">
        <f>'Fixed data'!$G$6*V86/1000000</f>
        <v>1.2372751860672152E-3</v>
      </c>
      <c r="W65" s="35">
        <f>'Fixed data'!$G$6*W86/1000000</f>
        <v>1.2372751860672152E-3</v>
      </c>
      <c r="X65" s="35">
        <f>'Fixed data'!$G$6*X86/1000000</f>
        <v>1.2372751860672152E-3</v>
      </c>
      <c r="Y65" s="35">
        <f>'Fixed data'!$G$6*Y86/1000000</f>
        <v>1.2372751860672152E-3</v>
      </c>
      <c r="Z65" s="35">
        <f>'Fixed data'!$G$6*Z86/1000000</f>
        <v>1.2372751860672152E-3</v>
      </c>
      <c r="AA65" s="35">
        <f>'Fixed data'!$G$6*AA86/1000000</f>
        <v>1.2372751860672152E-3</v>
      </c>
      <c r="AB65" s="35">
        <f>'Fixed data'!$G$6*AB86/1000000</f>
        <v>1.2372751860672152E-3</v>
      </c>
      <c r="AC65" s="35">
        <f>'Fixed data'!$G$6*AC86/1000000</f>
        <v>1.2372751860672152E-3</v>
      </c>
      <c r="AD65" s="35">
        <f>'Fixed data'!$G$6*AD86/1000000</f>
        <v>1.2372751860672152E-3</v>
      </c>
      <c r="AE65" s="35">
        <f>'Fixed data'!$G$6*AE86/1000000</f>
        <v>1.2372751860672152E-3</v>
      </c>
      <c r="AF65" s="35">
        <f>'Fixed data'!$G$6*AF86/1000000</f>
        <v>1.2372751860672152E-3</v>
      </c>
      <c r="AG65" s="35">
        <f>'Fixed data'!$G$6*AG86/1000000</f>
        <v>1.2372751860672152E-3</v>
      </c>
      <c r="AH65" s="35">
        <f>'Fixed data'!$G$6*AH86/1000000</f>
        <v>1.2372751860672152E-3</v>
      </c>
      <c r="AI65" s="35">
        <f>'Fixed data'!$G$6*AI86/1000000</f>
        <v>1.2372751860672152E-3</v>
      </c>
      <c r="AJ65" s="35">
        <f>'Fixed data'!$G$6*AJ86/1000000</f>
        <v>1.2372751860672152E-3</v>
      </c>
      <c r="AK65" s="35">
        <f>'Fixed data'!$G$6*AK86/1000000</f>
        <v>1.2372751860672152E-3</v>
      </c>
      <c r="AL65" s="35">
        <f>'Fixed data'!$G$6*AL86/1000000</f>
        <v>1.2372751860672152E-3</v>
      </c>
      <c r="AM65" s="35">
        <f>'Fixed data'!$G$6*AM86/1000000</f>
        <v>1.2372751860672152E-3</v>
      </c>
      <c r="AN65" s="35">
        <f>'Fixed data'!$G$6*AN86/1000000</f>
        <v>1.2372751860672152E-3</v>
      </c>
      <c r="AO65" s="35">
        <f>'Fixed data'!$G$6*AO86/1000000</f>
        <v>1.2372751860672152E-3</v>
      </c>
      <c r="AP65" s="35">
        <f>'Fixed data'!$G$6*AP86/1000000</f>
        <v>1.2372751860672152E-3</v>
      </c>
      <c r="AQ65" s="35">
        <f>'Fixed data'!$G$6*AQ86/1000000</f>
        <v>1.2372751860672152E-3</v>
      </c>
      <c r="AR65" s="35">
        <f>'Fixed data'!$G$6*AR86/1000000</f>
        <v>1.2372751860672152E-3</v>
      </c>
      <c r="AS65" s="35">
        <f>'Fixed data'!$G$6*AS86/1000000</f>
        <v>1.2372751860672152E-3</v>
      </c>
      <c r="AT65" s="35">
        <f>'Fixed data'!$G$6*AT86/1000000</f>
        <v>1.2372751860672152E-3</v>
      </c>
      <c r="AU65" s="35">
        <f>'Fixed data'!$G$6*AU86/1000000</f>
        <v>1.2372751860672152E-3</v>
      </c>
      <c r="AV65" s="35">
        <f>'Fixed data'!$G$6*AV86/1000000</f>
        <v>1.2372751860672152E-3</v>
      </c>
      <c r="AW65" s="35">
        <f>'Fixed data'!$G$6*AW86/1000000</f>
        <v>1.2372751860672152E-3</v>
      </c>
      <c r="AX65" s="35">
        <f>'Fixed data'!$G$6*AX86/1000000</f>
        <v>1.2372751860672152E-3</v>
      </c>
      <c r="AY65" s="35">
        <f>'Fixed data'!$G$6*AY86/1000000</f>
        <v>1.2372751860672152E-3</v>
      </c>
      <c r="AZ65" s="35">
        <f>'Fixed data'!$G$6*AZ86/1000000</f>
        <v>1.2372751860672152E-3</v>
      </c>
      <c r="BA65" s="35">
        <f>'Fixed data'!$G$6*BA86/1000000</f>
        <v>1.2372751860672152E-3</v>
      </c>
      <c r="BB65" s="35">
        <f>'Fixed data'!$G$6*BB86/1000000</f>
        <v>1.2372751860672152E-3</v>
      </c>
      <c r="BC65" s="35">
        <f>'Fixed data'!$G$6*BC86/1000000</f>
        <v>1.2372751860672152E-3</v>
      </c>
      <c r="BD65" s="35">
        <f>'Fixed data'!$G$6*BD86/1000000</f>
        <v>1.2372751860672152E-3</v>
      </c>
    </row>
    <row r="66" spans="1:56" ht="15" customHeight="1" x14ac:dyDescent="0.3">
      <c r="A66" s="18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89"/>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89"/>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98</v>
      </c>
      <c r="C76" s="13"/>
      <c r="D76" s="13" t="s">
        <v>39</v>
      </c>
      <c r="E76" s="53">
        <f>SUM(E65:E75)</f>
        <v>0</v>
      </c>
      <c r="F76" s="53">
        <f t="shared" ref="F76:BD76" si="9">SUM(F65:F75)</f>
        <v>1.2372751860672152E-3</v>
      </c>
      <c r="G76" s="53">
        <f t="shared" si="9"/>
        <v>1.2372751860672152E-3</v>
      </c>
      <c r="H76" s="53">
        <f t="shared" si="9"/>
        <v>1.2372751860672152E-3</v>
      </c>
      <c r="I76" s="53">
        <f t="shared" si="9"/>
        <v>1.2372751860672152E-3</v>
      </c>
      <c r="J76" s="53">
        <f t="shared" si="9"/>
        <v>1.2372751860672152E-3</v>
      </c>
      <c r="K76" s="53">
        <f t="shared" si="9"/>
        <v>1.2372751860672152E-3</v>
      </c>
      <c r="L76" s="53">
        <f t="shared" si="9"/>
        <v>1.2372751860672152E-3</v>
      </c>
      <c r="M76" s="53">
        <f t="shared" si="9"/>
        <v>1.2372751860672152E-3</v>
      </c>
      <c r="N76" s="53">
        <f t="shared" si="9"/>
        <v>1.2372751860672152E-3</v>
      </c>
      <c r="O76" s="53">
        <f t="shared" si="9"/>
        <v>1.2372751860672152E-3</v>
      </c>
      <c r="P76" s="53">
        <f t="shared" si="9"/>
        <v>1.2372751860672152E-3</v>
      </c>
      <c r="Q76" s="53">
        <f t="shared" si="9"/>
        <v>1.2372751860672152E-3</v>
      </c>
      <c r="R76" s="53">
        <f t="shared" si="9"/>
        <v>1.2372751860672152E-3</v>
      </c>
      <c r="S76" s="53">
        <f t="shared" si="9"/>
        <v>1.2372751860672152E-3</v>
      </c>
      <c r="T76" s="53">
        <f t="shared" si="9"/>
        <v>1.2372751860672152E-3</v>
      </c>
      <c r="U76" s="53">
        <f t="shared" si="9"/>
        <v>1.2372751860672152E-3</v>
      </c>
      <c r="V76" s="53">
        <f t="shared" si="9"/>
        <v>1.2372751860672152E-3</v>
      </c>
      <c r="W76" s="53">
        <f t="shared" si="9"/>
        <v>1.2372751860672152E-3</v>
      </c>
      <c r="X76" s="53">
        <f t="shared" si="9"/>
        <v>1.2372751860672152E-3</v>
      </c>
      <c r="Y76" s="53">
        <f t="shared" si="9"/>
        <v>1.2372751860672152E-3</v>
      </c>
      <c r="Z76" s="53">
        <f t="shared" si="9"/>
        <v>1.2372751860672152E-3</v>
      </c>
      <c r="AA76" s="53">
        <f t="shared" si="9"/>
        <v>1.2372751860672152E-3</v>
      </c>
      <c r="AB76" s="53">
        <f t="shared" si="9"/>
        <v>1.2372751860672152E-3</v>
      </c>
      <c r="AC76" s="53">
        <f t="shared" si="9"/>
        <v>1.2372751860672152E-3</v>
      </c>
      <c r="AD76" s="53">
        <f t="shared" si="9"/>
        <v>1.2372751860672152E-3</v>
      </c>
      <c r="AE76" s="53">
        <f t="shared" si="9"/>
        <v>1.2372751860672152E-3</v>
      </c>
      <c r="AF76" s="53">
        <f t="shared" si="9"/>
        <v>1.2372751860672152E-3</v>
      </c>
      <c r="AG76" s="53">
        <f t="shared" si="9"/>
        <v>1.2372751860672152E-3</v>
      </c>
      <c r="AH76" s="53">
        <f t="shared" si="9"/>
        <v>1.2372751860672152E-3</v>
      </c>
      <c r="AI76" s="53">
        <f t="shared" si="9"/>
        <v>1.2372751860672152E-3</v>
      </c>
      <c r="AJ76" s="53">
        <f t="shared" si="9"/>
        <v>1.2372751860672152E-3</v>
      </c>
      <c r="AK76" s="53">
        <f t="shared" si="9"/>
        <v>1.2372751860672152E-3</v>
      </c>
      <c r="AL76" s="53">
        <f t="shared" si="9"/>
        <v>1.2372751860672152E-3</v>
      </c>
      <c r="AM76" s="53">
        <f t="shared" si="9"/>
        <v>1.2372751860672152E-3</v>
      </c>
      <c r="AN76" s="53">
        <f t="shared" si="9"/>
        <v>1.2372751860672152E-3</v>
      </c>
      <c r="AO76" s="53">
        <f t="shared" si="9"/>
        <v>1.2372751860672152E-3</v>
      </c>
      <c r="AP76" s="53">
        <f t="shared" si="9"/>
        <v>1.2372751860672152E-3</v>
      </c>
      <c r="AQ76" s="53">
        <f t="shared" si="9"/>
        <v>1.2372751860672152E-3</v>
      </c>
      <c r="AR76" s="53">
        <f t="shared" si="9"/>
        <v>1.2372751860672152E-3</v>
      </c>
      <c r="AS76" s="53">
        <f t="shared" si="9"/>
        <v>1.2372751860672152E-3</v>
      </c>
      <c r="AT76" s="53">
        <f t="shared" si="9"/>
        <v>1.2372751860672152E-3</v>
      </c>
      <c r="AU76" s="53">
        <f t="shared" si="9"/>
        <v>1.2372751860672152E-3</v>
      </c>
      <c r="AV76" s="53">
        <f t="shared" si="9"/>
        <v>1.2372751860672152E-3</v>
      </c>
      <c r="AW76" s="53">
        <f t="shared" si="9"/>
        <v>1.2372751860672152E-3</v>
      </c>
      <c r="AX76" s="53">
        <f t="shared" si="9"/>
        <v>1.2372751860672152E-3</v>
      </c>
      <c r="AY76" s="53">
        <f t="shared" si="9"/>
        <v>1.2372751860672152E-3</v>
      </c>
      <c r="AZ76" s="53">
        <f t="shared" si="9"/>
        <v>1.2372751860672152E-3</v>
      </c>
      <c r="BA76" s="53">
        <f t="shared" si="9"/>
        <v>1.2372751860672152E-3</v>
      </c>
      <c r="BB76" s="53">
        <f t="shared" si="9"/>
        <v>1.2372751860672152E-3</v>
      </c>
      <c r="BC76" s="53">
        <f t="shared" si="9"/>
        <v>1.2372751860672152E-3</v>
      </c>
      <c r="BD76" s="53">
        <f t="shared" si="9"/>
        <v>1.2372751860672152E-3</v>
      </c>
    </row>
    <row r="77" spans="1:56" x14ac:dyDescent="0.3">
      <c r="A77" s="74"/>
      <c r="B77" s="14" t="s">
        <v>16</v>
      </c>
      <c r="C77" s="14"/>
      <c r="D77" s="14" t="s">
        <v>39</v>
      </c>
      <c r="E77" s="54">
        <f>IF('Fixed data'!$G$19=FALSE,E64+E76,E64)</f>
        <v>0</v>
      </c>
      <c r="F77" s="54">
        <f>IF('Fixed data'!$G$19=FALSE,F64+F76,F64)</f>
        <v>-9.785506413932785E-3</v>
      </c>
      <c r="G77" s="54">
        <f>IF('Fixed data'!$G$19=FALSE,G64+G76,G64)</f>
        <v>-2.8079508948834048E-4</v>
      </c>
      <c r="H77" s="54">
        <f>IF('Fixed data'!$G$19=FALSE,H64+H76,H64)</f>
        <v>-2.5895235171056281E-4</v>
      </c>
      <c r="I77" s="54">
        <f>IF('Fixed data'!$G$19=FALSE,I64+I76,I64)</f>
        <v>-2.3710961393278514E-4</v>
      </c>
      <c r="J77" s="54">
        <f>IF('Fixed data'!$G$19=FALSE,J64+J76,J64)</f>
        <v>-2.1526687615500725E-4</v>
      </c>
      <c r="K77" s="54">
        <f>IF('Fixed data'!$G$19=FALSE,K64+K76,K64)</f>
        <v>-1.9342413837722958E-4</v>
      </c>
      <c r="L77" s="54">
        <f>IF('Fixed data'!$G$19=FALSE,L64+L76,L64)</f>
        <v>-1.7158140059945191E-4</v>
      </c>
      <c r="M77" s="54">
        <f>IF('Fixed data'!$G$19=FALSE,M64+M76,M64)</f>
        <v>-1.4973866282167402E-4</v>
      </c>
      <c r="N77" s="54">
        <f>IF('Fixed data'!$G$19=FALSE,N64+N76,N64)</f>
        <v>-1.2789592504389635E-4</v>
      </c>
      <c r="O77" s="54">
        <f>IF('Fixed data'!$G$19=FALSE,O64+O76,O64)</f>
        <v>-1.0605318726611868E-4</v>
      </c>
      <c r="P77" s="54">
        <f>IF('Fixed data'!$G$19=FALSE,P64+P76,P64)</f>
        <v>-8.4210449488340789E-5</v>
      </c>
      <c r="Q77" s="54">
        <f>IF('Fixed data'!$G$19=FALSE,Q64+Q76,Q64)</f>
        <v>-6.2367711710563335E-5</v>
      </c>
      <c r="R77" s="54">
        <f>IF('Fixed data'!$G$19=FALSE,R64+R76,R64)</f>
        <v>-4.0524973932785447E-5</v>
      </c>
      <c r="S77" s="54">
        <f>IF('Fixed data'!$G$19=FALSE,S64+S76,S64)</f>
        <v>-1.8682236155007775E-5</v>
      </c>
      <c r="T77" s="54">
        <f>IF('Fixed data'!$G$19=FALSE,T64+T76,T64)</f>
        <v>3.160501622769896E-6</v>
      </c>
      <c r="U77" s="54">
        <f>IF('Fixed data'!$G$19=FALSE,U64+U76,U64)</f>
        <v>2.5003239400547784E-5</v>
      </c>
      <c r="V77" s="54">
        <f>IF('Fixed data'!$G$19=FALSE,V64+V76,V64)</f>
        <v>4.6845977178325456E-5</v>
      </c>
      <c r="W77" s="54">
        <f>IF('Fixed data'!$G$19=FALSE,W64+W76,W64)</f>
        <v>6.8688714956103127E-5</v>
      </c>
      <c r="X77" s="54">
        <f>IF('Fixed data'!$G$19=FALSE,X64+X76,X64)</f>
        <v>9.0531452733881015E-5</v>
      </c>
      <c r="Y77" s="54">
        <f>IF('Fixed data'!$G$19=FALSE,Y64+Y76,Y64)</f>
        <v>1.123741905116589E-4</v>
      </c>
      <c r="Z77" s="54">
        <f>IF('Fixed data'!$G$19=FALSE,Z64+Z76,Z64)</f>
        <v>1.3421692828943679E-4</v>
      </c>
      <c r="AA77" s="54">
        <f>IF('Fixed data'!$G$19=FALSE,AA64+AA76,AA64)</f>
        <v>1.5605966606721446E-4</v>
      </c>
      <c r="AB77" s="54">
        <f>IF('Fixed data'!$G$19=FALSE,AB64+AB76,AB64)</f>
        <v>1.7790240384499213E-4</v>
      </c>
      <c r="AC77" s="54">
        <f>IF('Fixed data'!$G$19=FALSE,AC64+AC76,AC64)</f>
        <v>1.9974514162277002E-4</v>
      </c>
      <c r="AD77" s="54">
        <f>IF('Fixed data'!$G$19=FALSE,AD64+AD76,AD64)</f>
        <v>2.2158787940054791E-4</v>
      </c>
      <c r="AE77" s="54">
        <f>IF('Fixed data'!$G$19=FALSE,AE64+AE76,AE64)</f>
        <v>2.4343061717832558E-4</v>
      </c>
      <c r="AF77" s="54">
        <f>IF('Fixed data'!$G$19=FALSE,AF64+AF76,AF64)</f>
        <v>2.6527335495610347E-4</v>
      </c>
      <c r="AG77" s="54">
        <f>IF('Fixed data'!$G$19=FALSE,AG64+AG76,AG64)</f>
        <v>2.8711609273388125E-4</v>
      </c>
      <c r="AH77" s="54">
        <f>IF('Fixed data'!$G$19=FALSE,AH64+AH76,AH64)</f>
        <v>3.0895883051165903E-4</v>
      </c>
      <c r="AI77" s="54">
        <f>IF('Fixed data'!$G$19=FALSE,AI64+AI76,AI64)</f>
        <v>3.3080156828943681E-4</v>
      </c>
      <c r="AJ77" s="54">
        <f>IF('Fixed data'!$G$19=FALSE,AJ64+AJ76,AJ64)</f>
        <v>3.526443060672147E-4</v>
      </c>
      <c r="AK77" s="54">
        <f>IF('Fixed data'!$G$19=FALSE,AK64+AK76,AK64)</f>
        <v>3.7448704384499248E-4</v>
      </c>
      <c r="AL77" s="54">
        <f>IF('Fixed data'!$G$19=FALSE,AL64+AL76,AL64)</f>
        <v>3.9632978162277026E-4</v>
      </c>
      <c r="AM77" s="54">
        <f>IF('Fixed data'!$G$19=FALSE,AM64+AM76,AM64)</f>
        <v>4.1817251940054804E-4</v>
      </c>
      <c r="AN77" s="54">
        <f>IF('Fixed data'!$G$19=FALSE,AN64+AN76,AN64)</f>
        <v>4.4001525717832571E-4</v>
      </c>
      <c r="AO77" s="54">
        <f>IF('Fixed data'!$G$19=FALSE,AO64+AO76,AO64)</f>
        <v>4.6185799495610349E-4</v>
      </c>
      <c r="AP77" s="54">
        <f>IF('Fixed data'!$G$19=FALSE,AP64+AP76,AP64)</f>
        <v>4.8370073273388127E-4</v>
      </c>
      <c r="AQ77" s="54">
        <f>IF('Fixed data'!$G$19=FALSE,AQ64+AQ76,AQ64)</f>
        <v>5.0554347051165905E-4</v>
      </c>
      <c r="AR77" s="54">
        <f>IF('Fixed data'!$G$19=FALSE,AR64+AR76,AR64)</f>
        <v>5.2738620828943683E-4</v>
      </c>
      <c r="AS77" s="54">
        <f>IF('Fixed data'!$G$19=FALSE,AS64+AS76,AS64)</f>
        <v>5.4922894606721461E-4</v>
      </c>
      <c r="AT77" s="54">
        <f>IF('Fixed data'!$G$19=FALSE,AT64+AT76,AT64)</f>
        <v>5.7107168384499239E-4</v>
      </c>
      <c r="AU77" s="54">
        <f>IF('Fixed data'!$G$19=FALSE,AU64+AU76,AU64)</f>
        <v>5.9291442162277017E-4</v>
      </c>
      <c r="AV77" s="54">
        <f>IF('Fixed data'!$G$19=FALSE,AV64+AV76,AV64)</f>
        <v>6.1475715940054795E-4</v>
      </c>
      <c r="AW77" s="54">
        <f>IF('Fixed data'!$G$19=FALSE,AW64+AW76,AW64)</f>
        <v>6.3659989717832573E-4</v>
      </c>
      <c r="AX77" s="54">
        <f>IF('Fixed data'!$G$19=FALSE,AX64+AX76,AX64)</f>
        <v>6.5844263495610351E-4</v>
      </c>
      <c r="AY77" s="54">
        <f>IF('Fixed data'!$G$19=FALSE,AY64+AY76,AY64)</f>
        <v>6.8028537273388129E-4</v>
      </c>
      <c r="AZ77" s="54">
        <f>IF('Fixed data'!$G$19=FALSE,AZ64+AZ76,AZ64)</f>
        <v>1.2372751860672147E-3</v>
      </c>
      <c r="BA77" s="54">
        <f>IF('Fixed data'!$G$19=FALSE,BA64+BA76,BA64)</f>
        <v>1.2372751860672147E-3</v>
      </c>
      <c r="BB77" s="54">
        <f>IF('Fixed data'!$G$19=FALSE,BB64+BB76,BB64)</f>
        <v>1.2372751860672147E-3</v>
      </c>
      <c r="BC77" s="54">
        <f>IF('Fixed data'!$G$19=FALSE,BC64+BC76,BC64)</f>
        <v>1.2372751860672147E-3</v>
      </c>
      <c r="BD77" s="54">
        <f>IF('Fixed data'!$G$19=FALSE,BD64+BD76,BD64)</f>
        <v>1.2372751860672147E-3</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-9.1348749459103235E-3</v>
      </c>
      <c r="G80" s="55">
        <f t="shared" si="10"/>
        <v>-2.5326108275140828E-4</v>
      </c>
      <c r="H80" s="55">
        <f t="shared" si="10"/>
        <v>-2.2566201424243707E-4</v>
      </c>
      <c r="I80" s="55">
        <f t="shared" si="10"/>
        <v>-1.9963993253558916E-4</v>
      </c>
      <c r="J80" s="55">
        <f t="shared" si="10"/>
        <v>-1.7511974245021562E-4</v>
      </c>
      <c r="K80" s="55">
        <f t="shared" si="10"/>
        <v>-1.5202962434255864E-4</v>
      </c>
      <c r="L80" s="55">
        <f t="shared" si="10"/>
        <v>-1.3030089844699369E-4</v>
      </c>
      <c r="M80" s="55">
        <f t="shared" si="10"/>
        <v>-1.0986789464651971E-4</v>
      </c>
      <c r="N80" s="55">
        <f t="shared" si="10"/>
        <v>-9.0667827460432941E-5</v>
      </c>
      <c r="O80" s="55">
        <f t="shared" si="10"/>
        <v>-7.2640676045253303E-5</v>
      </c>
      <c r="P80" s="55">
        <f t="shared" si="10"/>
        <v>-5.5729069012804262E-5</v>
      </c>
      <c r="Q80" s="55">
        <f t="shared" si="10"/>
        <v>-3.9878173876871641E-5</v>
      </c>
      <c r="R80" s="55">
        <f t="shared" si="10"/>
        <v>-2.50355909471117E-5</v>
      </c>
      <c r="S80" s="55">
        <f t="shared" si="10"/>
        <v>-1.1151251495857289E-5</v>
      </c>
      <c r="T80" s="55">
        <f t="shared" si="10"/>
        <v>1.8226799698355781E-6</v>
      </c>
      <c r="U80" s="55">
        <f t="shared" si="10"/>
        <v>1.3931899492092761E-5</v>
      </c>
      <c r="V80" s="55">
        <f t="shared" si="10"/>
        <v>2.5220053657071403E-5</v>
      </c>
      <c r="W80" s="55">
        <f t="shared" si="10"/>
        <v>3.5728825949772505E-5</v>
      </c>
      <c r="X80" s="55">
        <f t="shared" si="10"/>
        <v>4.5498019612086895E-5</v>
      </c>
      <c r="Y80" s="55">
        <f t="shared" si="10"/>
        <v>5.4565637141821179E-5</v>
      </c>
      <c r="Z80" s="55">
        <f t="shared" si="10"/>
        <v>6.2967956565131435E-5</v>
      </c>
      <c r="AA80" s="55">
        <f t="shared" si="10"/>
        <v>7.0739604609676589E-5</v>
      </c>
      <c r="AB80" s="55">
        <f t="shared" si="10"/>
        <v>7.7913626900883673E-5</v>
      </c>
      <c r="AC80" s="55">
        <f t="shared" si="10"/>
        <v>8.4521555298982672E-5</v>
      </c>
      <c r="AD80" s="55">
        <f t="shared" si="10"/>
        <v>9.0593472489916162E-5</v>
      </c>
      <c r="AE80" s="55">
        <f t="shared" si="10"/>
        <v>9.6158073938849167E-5</v>
      </c>
      <c r="AF80" s="55">
        <f t="shared" si="10"/>
        <v>1.0124272731079063E-4</v>
      </c>
      <c r="AG80" s="55">
        <f t="shared" si="10"/>
        <v>1.0587352945878544E-4</v>
      </c>
      <c r="AH80" s="55">
        <f t="shared" si="10"/>
        <v>1.1007536107624E-4</v>
      </c>
      <c r="AI80" s="55">
        <f t="shared" si="10"/>
        <v>1.3231637491489809E-4</v>
      </c>
      <c r="AJ80" s="55">
        <f t="shared" si="10"/>
        <v>1.3694484392343052E-4</v>
      </c>
      <c r="AK80" s="55">
        <f t="shared" si="10"/>
        <v>1.4119144459173223E-4</v>
      </c>
      <c r="AL80" s="55">
        <f t="shared" si="10"/>
        <v>1.4507449517912896E-4</v>
      </c>
      <c r="AM80" s="55">
        <f t="shared" si="10"/>
        <v>1.4861157081466053E-4</v>
      </c>
      <c r="AN80" s="55">
        <f t="shared" si="10"/>
        <v>1.518195312461794E-4</v>
      </c>
      <c r="AO80" s="55">
        <f t="shared" si="10"/>
        <v>1.5471454760342078E-4</v>
      </c>
      <c r="AP80" s="55">
        <f t="shared" si="10"/>
        <v>1.5731212820894279E-4</v>
      </c>
      <c r="AQ80" s="55">
        <f t="shared" si="10"/>
        <v>1.5962714346969676E-4</v>
      </c>
      <c r="AR80" s="55">
        <f t="shared" si="10"/>
        <v>1.6167384988088662E-4</v>
      </c>
      <c r="AS80" s="55">
        <f t="shared" si="10"/>
        <v>1.634659131727115E-4</v>
      </c>
      <c r="AT80" s="55">
        <f t="shared" si="10"/>
        <v>1.6501643062955893E-4</v>
      </c>
      <c r="AU80" s="55">
        <f t="shared" si="10"/>
        <v>1.6633795261021767E-4</v>
      </c>
      <c r="AV80" s="55">
        <f t="shared" si="10"/>
        <v>1.6744250329671928E-4</v>
      </c>
      <c r="AW80" s="55">
        <f t="shared" si="10"/>
        <v>1.683416006984862E-4</v>
      </c>
      <c r="AX80" s="55">
        <f t="shared" si="10"/>
        <v>1.6904627593756461E-4</v>
      </c>
      <c r="AY80" s="55">
        <f t="shared" si="10"/>
        <v>1.6956709183985001E-4</v>
      </c>
      <c r="AZ80" s="55">
        <f t="shared" si="10"/>
        <v>2.994191114721549E-4</v>
      </c>
      <c r="BA80" s="55">
        <f t="shared" si="10"/>
        <v>2.9069816647782034E-4</v>
      </c>
      <c r="BB80" s="55">
        <f t="shared" si="10"/>
        <v>2.8223122959011686E-4</v>
      </c>
      <c r="BC80" s="55">
        <f t="shared" si="10"/>
        <v>2.7401090251467653E-4</v>
      </c>
      <c r="BD80" s="55">
        <f t="shared" si="10"/>
        <v>2.6603000244143356E-4</v>
      </c>
    </row>
    <row r="81" spans="1:56" x14ac:dyDescent="0.3">
      <c r="A81" s="74"/>
      <c r="B81" s="15" t="s">
        <v>18</v>
      </c>
      <c r="C81" s="15"/>
      <c r="D81" s="14" t="s">
        <v>39</v>
      </c>
      <c r="E81" s="56">
        <f>+E80</f>
        <v>0</v>
      </c>
      <c r="F81" s="56">
        <f t="shared" ref="F81:BD81" si="11">+E81+F80</f>
        <v>-9.1348749459103235E-3</v>
      </c>
      <c r="G81" s="56">
        <f t="shared" si="11"/>
        <v>-9.388136028661731E-3</v>
      </c>
      <c r="H81" s="56">
        <f t="shared" si="11"/>
        <v>-9.6137980429041679E-3</v>
      </c>
      <c r="I81" s="56">
        <f t="shared" si="11"/>
        <v>-9.8134379754397563E-3</v>
      </c>
      <c r="J81" s="56">
        <f t="shared" si="11"/>
        <v>-9.9885577178899718E-3</v>
      </c>
      <c r="K81" s="56">
        <f t="shared" si="11"/>
        <v>-1.014058734223253E-2</v>
      </c>
      <c r="L81" s="56">
        <f t="shared" si="11"/>
        <v>-1.0270888240679524E-2</v>
      </c>
      <c r="M81" s="56">
        <f t="shared" si="11"/>
        <v>-1.0380756135326043E-2</v>
      </c>
      <c r="N81" s="56">
        <f t="shared" si="11"/>
        <v>-1.0471423962786476E-2</v>
      </c>
      <c r="O81" s="56">
        <f t="shared" si="11"/>
        <v>-1.0544064638831729E-2</v>
      </c>
      <c r="P81" s="56">
        <f t="shared" si="11"/>
        <v>-1.0599793707844534E-2</v>
      </c>
      <c r="Q81" s="56">
        <f t="shared" si="11"/>
        <v>-1.0639671881721406E-2</v>
      </c>
      <c r="R81" s="56">
        <f t="shared" si="11"/>
        <v>-1.0664707472668518E-2</v>
      </c>
      <c r="S81" s="56">
        <f t="shared" si="11"/>
        <v>-1.0675858724164376E-2</v>
      </c>
      <c r="T81" s="56">
        <f t="shared" si="11"/>
        <v>-1.067403604419454E-2</v>
      </c>
      <c r="U81" s="56">
        <f t="shared" si="11"/>
        <v>-1.0660104144702448E-2</v>
      </c>
      <c r="V81" s="56">
        <f t="shared" si="11"/>
        <v>-1.0634884091045377E-2</v>
      </c>
      <c r="W81" s="56">
        <f t="shared" si="11"/>
        <v>-1.0599155265095604E-2</v>
      </c>
      <c r="X81" s="56">
        <f t="shared" si="11"/>
        <v>-1.0553657245483516E-2</v>
      </c>
      <c r="Y81" s="56">
        <f t="shared" si="11"/>
        <v>-1.0499091608341695E-2</v>
      </c>
      <c r="Z81" s="56">
        <f t="shared" si="11"/>
        <v>-1.0436123651776564E-2</v>
      </c>
      <c r="AA81" s="56">
        <f t="shared" si="11"/>
        <v>-1.0365384047166887E-2</v>
      </c>
      <c r="AB81" s="56">
        <f t="shared" si="11"/>
        <v>-1.0287470420266003E-2</v>
      </c>
      <c r="AC81" s="56">
        <f t="shared" si="11"/>
        <v>-1.020294886496702E-2</v>
      </c>
      <c r="AD81" s="56">
        <f t="shared" si="11"/>
        <v>-1.0112355392477103E-2</v>
      </c>
      <c r="AE81" s="56">
        <f t="shared" si="11"/>
        <v>-1.0016197318538254E-2</v>
      </c>
      <c r="AF81" s="56">
        <f t="shared" si="11"/>
        <v>-9.9149545912274629E-3</v>
      </c>
      <c r="AG81" s="56">
        <f t="shared" si="11"/>
        <v>-9.8090810617686777E-3</v>
      </c>
      <c r="AH81" s="56">
        <f t="shared" si="11"/>
        <v>-9.6990057006924382E-3</v>
      </c>
      <c r="AI81" s="56">
        <f t="shared" si="11"/>
        <v>-9.5666893257775401E-3</v>
      </c>
      <c r="AJ81" s="56">
        <f t="shared" si="11"/>
        <v>-9.429744481854109E-3</v>
      </c>
      <c r="AK81" s="56">
        <f t="shared" si="11"/>
        <v>-9.288553037262377E-3</v>
      </c>
      <c r="AL81" s="56">
        <f t="shared" si="11"/>
        <v>-9.1434785420832481E-3</v>
      </c>
      <c r="AM81" s="56">
        <f t="shared" si="11"/>
        <v>-8.9948669712685871E-3</v>
      </c>
      <c r="AN81" s="56">
        <f t="shared" si="11"/>
        <v>-8.8430474400224071E-3</v>
      </c>
      <c r="AO81" s="56">
        <f t="shared" si="11"/>
        <v>-8.6883328924189859E-3</v>
      </c>
      <c r="AP81" s="56">
        <f t="shared" si="11"/>
        <v>-8.5310207642100427E-3</v>
      </c>
      <c r="AQ81" s="56">
        <f t="shared" si="11"/>
        <v>-8.3713936207403458E-3</v>
      </c>
      <c r="AR81" s="56">
        <f t="shared" si="11"/>
        <v>-8.2097197708594586E-3</v>
      </c>
      <c r="AS81" s="56">
        <f t="shared" si="11"/>
        <v>-8.0462538576867478E-3</v>
      </c>
      <c r="AT81" s="56">
        <f t="shared" si="11"/>
        <v>-7.8812374270571892E-3</v>
      </c>
      <c r="AU81" s="56">
        <f t="shared" si="11"/>
        <v>-7.7148994744469712E-3</v>
      </c>
      <c r="AV81" s="56">
        <f t="shared" si="11"/>
        <v>-7.5474569711502515E-3</v>
      </c>
      <c r="AW81" s="56">
        <f t="shared" si="11"/>
        <v>-7.3791153704517651E-3</v>
      </c>
      <c r="AX81" s="56">
        <f t="shared" si="11"/>
        <v>-7.2100690945142007E-3</v>
      </c>
      <c r="AY81" s="56">
        <f t="shared" si="11"/>
        <v>-7.0405020026743509E-3</v>
      </c>
      <c r="AZ81" s="56">
        <f t="shared" si="11"/>
        <v>-6.741082891202196E-3</v>
      </c>
      <c r="BA81" s="56">
        <f t="shared" si="11"/>
        <v>-6.450384724724376E-3</v>
      </c>
      <c r="BB81" s="56">
        <f t="shared" si="11"/>
        <v>-6.1681534951342591E-3</v>
      </c>
      <c r="BC81" s="56">
        <f t="shared" si="11"/>
        <v>-5.8941425926195825E-3</v>
      </c>
      <c r="BD81" s="56">
        <f t="shared" si="11"/>
        <v>-5.6281125901781488E-3</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1" t="s">
        <v>297</v>
      </c>
      <c r="B86" s="4" t="s">
        <v>209</v>
      </c>
      <c r="D86" s="4" t="s">
        <v>85</v>
      </c>
      <c r="E86" s="44">
        <f>'Workings template'!B27+'Workings template'!B28+'Workings template'!B29</f>
        <v>0</v>
      </c>
      <c r="F86" s="44">
        <f>'Workings template'!$C$27+'Workings template'!$C$28+'Workings template'!$C$29</f>
        <v>25.552308</v>
      </c>
      <c r="G86" s="44">
        <f>'Workings template'!$C$27+'Workings template'!$C$28+'Workings template'!$C$29</f>
        <v>25.552308</v>
      </c>
      <c r="H86" s="44">
        <f>'Workings template'!$C$27+'Workings template'!$C$28+'Workings template'!$C$29</f>
        <v>25.552308</v>
      </c>
      <c r="I86" s="44">
        <f>'Workings template'!$C$27+'Workings template'!$C$28+'Workings template'!$C$29</f>
        <v>25.552308</v>
      </c>
      <c r="J86" s="44">
        <f>'Workings template'!$C$27+'Workings template'!$C$28+'Workings template'!$C$29</f>
        <v>25.552308</v>
      </c>
      <c r="K86" s="44">
        <f>'Workings template'!$C$27+'Workings template'!$C$28+'Workings template'!$C$29</f>
        <v>25.552308</v>
      </c>
      <c r="L86" s="44">
        <f>'Workings template'!$C$27+'Workings template'!$C$28+'Workings template'!$C$29</f>
        <v>25.552308</v>
      </c>
      <c r="M86" s="44">
        <f>'Workings template'!$C$27+'Workings template'!$C$28+'Workings template'!$C$29</f>
        <v>25.552308</v>
      </c>
      <c r="N86" s="44">
        <f>'Workings template'!$C$27+'Workings template'!$C$28+'Workings template'!$C$29</f>
        <v>25.552308</v>
      </c>
      <c r="O86" s="44">
        <f>'Workings template'!$C$27+'Workings template'!$C$28+'Workings template'!$C$29</f>
        <v>25.552308</v>
      </c>
      <c r="P86" s="44">
        <f>'Workings template'!$C$27+'Workings template'!$C$28+'Workings template'!$C$29</f>
        <v>25.552308</v>
      </c>
      <c r="Q86" s="44">
        <f>'Workings template'!$C$27+'Workings template'!$C$28+'Workings template'!$C$29</f>
        <v>25.552308</v>
      </c>
      <c r="R86" s="44">
        <f>'Workings template'!$C$27+'Workings template'!$C$28+'Workings template'!$C$29</f>
        <v>25.552308</v>
      </c>
      <c r="S86" s="44">
        <f>'Workings template'!$C$27+'Workings template'!$C$28+'Workings template'!$C$29</f>
        <v>25.552308</v>
      </c>
      <c r="T86" s="44">
        <f>'Workings template'!$C$27+'Workings template'!$C$28+'Workings template'!$C$29</f>
        <v>25.552308</v>
      </c>
      <c r="U86" s="44">
        <f>'Workings template'!$C$27+'Workings template'!$C$28+'Workings template'!$C$29</f>
        <v>25.552308</v>
      </c>
      <c r="V86" s="44">
        <f>'Workings template'!$C$27+'Workings template'!$C$28+'Workings template'!$C$29</f>
        <v>25.552308</v>
      </c>
      <c r="W86" s="44">
        <f>'Workings template'!$C$27+'Workings template'!$C$28+'Workings template'!$C$29</f>
        <v>25.552308</v>
      </c>
      <c r="X86" s="44">
        <f>'Workings template'!$C$27+'Workings template'!$C$28+'Workings template'!$C$29</f>
        <v>25.552308</v>
      </c>
      <c r="Y86" s="44">
        <f>'Workings template'!$C$27+'Workings template'!$C$28+'Workings template'!$C$29</f>
        <v>25.552308</v>
      </c>
      <c r="Z86" s="44">
        <f>'Workings template'!$C$27+'Workings template'!$C$28+'Workings template'!$C$29</f>
        <v>25.552308</v>
      </c>
      <c r="AA86" s="44">
        <f>'Workings template'!$C$27+'Workings template'!$C$28+'Workings template'!$C$29</f>
        <v>25.552308</v>
      </c>
      <c r="AB86" s="44">
        <f>'Workings template'!$C$27+'Workings template'!$C$28+'Workings template'!$C$29</f>
        <v>25.552308</v>
      </c>
      <c r="AC86" s="44">
        <f>'Workings template'!$C$27+'Workings template'!$C$28+'Workings template'!$C$29</f>
        <v>25.552308</v>
      </c>
      <c r="AD86" s="44">
        <f>'Workings template'!$C$27+'Workings template'!$C$28+'Workings template'!$C$29</f>
        <v>25.552308</v>
      </c>
      <c r="AE86" s="44">
        <f>'Workings template'!$C$27+'Workings template'!$C$28+'Workings template'!$C$29</f>
        <v>25.552308</v>
      </c>
      <c r="AF86" s="44">
        <f>'Workings template'!$C$27+'Workings template'!$C$28+'Workings template'!$C$29</f>
        <v>25.552308</v>
      </c>
      <c r="AG86" s="44">
        <f>'Workings template'!$C$27+'Workings template'!$C$28+'Workings template'!$C$29</f>
        <v>25.552308</v>
      </c>
      <c r="AH86" s="44">
        <f>'Workings template'!$C$27+'Workings template'!$C$28+'Workings template'!$C$29</f>
        <v>25.552308</v>
      </c>
      <c r="AI86" s="44">
        <f>'Workings template'!$C$27+'Workings template'!$C$28+'Workings template'!$C$29</f>
        <v>25.552308</v>
      </c>
      <c r="AJ86" s="44">
        <f>'Workings template'!$C$27+'Workings template'!$C$28+'Workings template'!$C$29</f>
        <v>25.552308</v>
      </c>
      <c r="AK86" s="44">
        <f>'Workings template'!$C$27+'Workings template'!$C$28+'Workings template'!$C$29</f>
        <v>25.552308</v>
      </c>
      <c r="AL86" s="44">
        <f>'Workings template'!$C$27+'Workings template'!$C$28+'Workings template'!$C$29</f>
        <v>25.552308</v>
      </c>
      <c r="AM86" s="44">
        <f>'Workings template'!$C$27+'Workings template'!$C$28+'Workings template'!$C$29</f>
        <v>25.552308</v>
      </c>
      <c r="AN86" s="44">
        <f>'Workings template'!$C$27+'Workings template'!$C$28+'Workings template'!$C$29</f>
        <v>25.552308</v>
      </c>
      <c r="AO86" s="44">
        <f>'Workings template'!$C$27+'Workings template'!$C$28+'Workings template'!$C$29</f>
        <v>25.552308</v>
      </c>
      <c r="AP86" s="44">
        <f>'Workings template'!$C$27+'Workings template'!$C$28+'Workings template'!$C$29</f>
        <v>25.552308</v>
      </c>
      <c r="AQ86" s="44">
        <f>'Workings template'!$C$27+'Workings template'!$C$28+'Workings template'!$C$29</f>
        <v>25.552308</v>
      </c>
      <c r="AR86" s="44">
        <f>'Workings template'!$C$27+'Workings template'!$C$28+'Workings template'!$C$29</f>
        <v>25.552308</v>
      </c>
      <c r="AS86" s="44">
        <f>'Workings template'!$C$27+'Workings template'!$C$28+'Workings template'!$C$29</f>
        <v>25.552308</v>
      </c>
      <c r="AT86" s="44">
        <f>'Workings template'!$C$27+'Workings template'!$C$28+'Workings template'!$C$29</f>
        <v>25.552308</v>
      </c>
      <c r="AU86" s="44">
        <f>'Workings template'!$C$27+'Workings template'!$C$28+'Workings template'!$C$29</f>
        <v>25.552308</v>
      </c>
      <c r="AV86" s="44">
        <f>'Workings template'!$C$27+'Workings template'!$C$28+'Workings template'!$C$29</f>
        <v>25.552308</v>
      </c>
      <c r="AW86" s="44">
        <f>'Workings template'!$C$27+'Workings template'!$C$28+'Workings template'!$C$29</f>
        <v>25.552308</v>
      </c>
      <c r="AX86" s="44">
        <f>'Workings template'!$C$27+'Workings template'!$C$28+'Workings template'!$C$29</f>
        <v>25.552308</v>
      </c>
      <c r="AY86" s="44">
        <f>'Workings template'!$C$27+'Workings template'!$C$28+'Workings template'!$C$29</f>
        <v>25.552308</v>
      </c>
      <c r="AZ86" s="44">
        <f>'Workings template'!$C$27+'Workings template'!$C$28+'Workings template'!$C$29</f>
        <v>25.552308</v>
      </c>
      <c r="BA86" s="44">
        <f>'Workings template'!$C$27+'Workings template'!$C$28+'Workings template'!$C$29</f>
        <v>25.552308</v>
      </c>
      <c r="BB86" s="44">
        <f>'Workings template'!$C$27+'Workings template'!$C$28+'Workings template'!$C$29</f>
        <v>25.552308</v>
      </c>
      <c r="BC86" s="44">
        <f>'Workings template'!$C$27+'Workings template'!$C$28+'Workings template'!$C$29</f>
        <v>25.552308</v>
      </c>
      <c r="BD86" s="44">
        <f>'Workings template'!$C$27+'Workings template'!$C$28+'Workings template'!$C$29</f>
        <v>25.552308</v>
      </c>
    </row>
    <row r="87" spans="1:56" x14ac:dyDescent="0.3">
      <c r="A87" s="19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9"/>
  <sheetViews>
    <sheetView tabSelected="1" workbookViewId="0">
      <selection activeCell="H12" sqref="H12"/>
    </sheetView>
  </sheetViews>
  <sheetFormatPr defaultRowHeight="15" x14ac:dyDescent="0.25"/>
  <cols>
    <col min="1" max="1" width="121.7109375" customWidth="1"/>
    <col min="2" max="2" width="10.5703125" customWidth="1"/>
    <col min="3" max="3" width="10.140625" bestFit="1" customWidth="1"/>
    <col min="4" max="4" width="10.4257812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row>
    <row r="6" spans="1:7" x14ac:dyDescent="0.25">
      <c r="A6" t="s">
        <v>359</v>
      </c>
      <c r="B6">
        <v>13.83</v>
      </c>
    </row>
    <row r="7" spans="1:7" x14ac:dyDescent="0.25">
      <c r="A7" t="s">
        <v>349</v>
      </c>
      <c r="B7" t="s">
        <v>350</v>
      </c>
    </row>
    <row r="9" spans="1:7" x14ac:dyDescent="0.25">
      <c r="A9" t="s">
        <v>357</v>
      </c>
      <c r="B9" s="193">
        <v>5199</v>
      </c>
      <c r="C9" s="193">
        <v>5173</v>
      </c>
      <c r="D9" s="193">
        <v>6357</v>
      </c>
    </row>
    <row r="10" spans="1:7" x14ac:dyDescent="0.25">
      <c r="A10" t="s">
        <v>358</v>
      </c>
      <c r="B10" s="193">
        <v>9549</v>
      </c>
      <c r="C10" s="193">
        <v>9500</v>
      </c>
      <c r="D10" s="193">
        <v>11833</v>
      </c>
    </row>
    <row r="11" spans="1:7" x14ac:dyDescent="0.25">
      <c r="A11" t="s">
        <v>348</v>
      </c>
      <c r="B11" s="193">
        <v>4350</v>
      </c>
      <c r="C11" s="193">
        <v>4327</v>
      </c>
      <c r="D11" s="193">
        <v>5476</v>
      </c>
    </row>
    <row r="12" spans="1:7" x14ac:dyDescent="0.25">
      <c r="B12" s="137"/>
      <c r="C12" s="137"/>
      <c r="D12" s="136"/>
    </row>
    <row r="13" spans="1:7" x14ac:dyDescent="0.25">
      <c r="A13" t="s">
        <v>369</v>
      </c>
      <c r="B13" s="146">
        <v>0</v>
      </c>
      <c r="C13" s="144">
        <v>3.8</v>
      </c>
      <c r="D13" s="142"/>
    </row>
    <row r="14" spans="1:7" x14ac:dyDescent="0.25">
      <c r="A14" t="s">
        <v>370</v>
      </c>
      <c r="B14" s="146">
        <v>0</v>
      </c>
      <c r="C14" s="146">
        <v>1.5</v>
      </c>
      <c r="D14" s="146"/>
    </row>
    <row r="15" spans="1:7" x14ac:dyDescent="0.25">
      <c r="A15" t="s">
        <v>371</v>
      </c>
      <c r="B15" s="146">
        <v>0</v>
      </c>
      <c r="C15" s="146">
        <v>118.7</v>
      </c>
      <c r="D15" s="146"/>
    </row>
    <row r="16" spans="1:7" x14ac:dyDescent="0.25">
      <c r="B16" s="146"/>
      <c r="C16" s="146"/>
      <c r="D16" s="146"/>
    </row>
    <row r="17" spans="1:4" x14ac:dyDescent="0.25">
      <c r="A17" t="s">
        <v>372</v>
      </c>
      <c r="B17" s="192">
        <v>0</v>
      </c>
      <c r="C17" s="192">
        <v>2.98E-2</v>
      </c>
      <c r="D17" s="146"/>
    </row>
    <row r="18" spans="1:4" x14ac:dyDescent="0.25">
      <c r="B18" s="146"/>
      <c r="C18" s="146"/>
      <c r="D18" s="146"/>
    </row>
    <row r="19" spans="1:4" x14ac:dyDescent="0.25">
      <c r="A19" t="s">
        <v>373</v>
      </c>
      <c r="B19">
        <v>0</v>
      </c>
      <c r="C19" s="144">
        <f>C13*$C$17</f>
        <v>0.11323999999999999</v>
      </c>
    </row>
    <row r="20" spans="1:4" x14ac:dyDescent="0.25">
      <c r="A20" t="s">
        <v>374</v>
      </c>
      <c r="B20">
        <v>0</v>
      </c>
      <c r="C20" s="144">
        <f t="shared" ref="C20:C21" si="0">C14*$C$17</f>
        <v>4.4700000000000004E-2</v>
      </c>
    </row>
    <row r="21" spans="1:4" x14ac:dyDescent="0.25">
      <c r="A21" t="s">
        <v>375</v>
      </c>
      <c r="B21">
        <v>0</v>
      </c>
      <c r="C21" s="144">
        <f>C15*$C$17</f>
        <v>3.5372600000000003</v>
      </c>
    </row>
    <row r="23" spans="1:4" x14ac:dyDescent="0.25">
      <c r="A23" t="s">
        <v>351</v>
      </c>
      <c r="B23" s="137">
        <f>$B$11*B19</f>
        <v>0</v>
      </c>
      <c r="C23" s="137">
        <f>$C$11*C19</f>
        <v>489.98947999999996</v>
      </c>
    </row>
    <row r="24" spans="1:4" x14ac:dyDescent="0.25">
      <c r="A24" t="s">
        <v>352</v>
      </c>
      <c r="B24" s="137">
        <f t="shared" ref="B24:B25" si="1">$B$11*B20</f>
        <v>0</v>
      </c>
      <c r="C24" s="137">
        <f t="shared" ref="C24" si="2">$C$11*C20</f>
        <v>193.41690000000003</v>
      </c>
    </row>
    <row r="25" spans="1:4" x14ac:dyDescent="0.25">
      <c r="A25" t="s">
        <v>353</v>
      </c>
      <c r="B25" s="137">
        <f t="shared" si="1"/>
        <v>0</v>
      </c>
      <c r="C25" s="137">
        <f>$C$11*C21</f>
        <v>15305.724020000001</v>
      </c>
    </row>
    <row r="27" spans="1:4" x14ac:dyDescent="0.25">
      <c r="A27" t="s">
        <v>354</v>
      </c>
      <c r="B27" s="143">
        <f>B19*$B$6</f>
        <v>0</v>
      </c>
      <c r="C27" s="199">
        <f>C19*$B$6/2</f>
        <v>0.78305459999999993</v>
      </c>
    </row>
    <row r="28" spans="1:4" x14ac:dyDescent="0.25">
      <c r="A28" t="s">
        <v>355</v>
      </c>
      <c r="B28" s="143">
        <f t="shared" ref="B28:C29" si="3">B20*$B$6</f>
        <v>0</v>
      </c>
      <c r="C28" s="199">
        <f>C20*$B$6/2</f>
        <v>0.3091005</v>
      </c>
    </row>
    <row r="29" spans="1:4" x14ac:dyDescent="0.25">
      <c r="A29" t="s">
        <v>356</v>
      </c>
      <c r="B29" s="143">
        <f t="shared" si="3"/>
        <v>0</v>
      </c>
      <c r="C29" s="199">
        <f>C21*$B$6/2</f>
        <v>24.460152900000001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8" sqref="D8"/>
    </sheetView>
  </sheetViews>
  <sheetFormatPr defaultRowHeight="15" x14ac:dyDescent="0.25"/>
  <cols>
    <col min="1" max="1" width="52.140625" customWidth="1"/>
    <col min="4" max="4" width="89.85546875" customWidth="1"/>
    <col min="5" max="5" width="14.42578125" customWidth="1"/>
  </cols>
  <sheetData>
    <row r="1" spans="1:5" x14ac:dyDescent="0.25">
      <c r="A1" s="150" t="s">
        <v>360</v>
      </c>
    </row>
    <row r="2" spans="1:5" x14ac:dyDescent="0.25">
      <c r="A2" s="198" t="s">
        <v>361</v>
      </c>
      <c r="B2" s="198" t="s">
        <v>362</v>
      </c>
      <c r="C2" s="198" t="s">
        <v>364</v>
      </c>
      <c r="D2" s="198" t="s">
        <v>365</v>
      </c>
      <c r="E2" s="198" t="s">
        <v>363</v>
      </c>
    </row>
    <row r="3" spans="1:5" ht="30" x14ac:dyDescent="0.25">
      <c r="A3" s="194" t="s">
        <v>376</v>
      </c>
      <c r="B3" s="194" t="s">
        <v>366</v>
      </c>
      <c r="C3" s="195"/>
      <c r="D3" s="196" t="s">
        <v>377</v>
      </c>
      <c r="E3" s="194" t="s">
        <v>378</v>
      </c>
    </row>
    <row r="4" spans="1:5" x14ac:dyDescent="0.25">
      <c r="A4" s="194" t="s">
        <v>379</v>
      </c>
      <c r="B4" s="194" t="s">
        <v>366</v>
      </c>
      <c r="C4" s="195"/>
      <c r="D4" s="194" t="s">
        <v>380</v>
      </c>
      <c r="E4" s="194" t="s">
        <v>381</v>
      </c>
    </row>
    <row r="5" spans="1:5" x14ac:dyDescent="0.25">
      <c r="A5" s="194" t="s">
        <v>382</v>
      </c>
      <c r="B5" s="194" t="s">
        <v>366</v>
      </c>
      <c r="C5" s="195"/>
      <c r="D5" s="194" t="s">
        <v>383</v>
      </c>
      <c r="E5" s="194" t="s">
        <v>384</v>
      </c>
    </row>
    <row r="6" spans="1:5" x14ac:dyDescent="0.25">
      <c r="A6" s="194" t="s">
        <v>372</v>
      </c>
      <c r="B6" s="194" t="s">
        <v>366</v>
      </c>
      <c r="C6" s="195"/>
      <c r="D6" s="194" t="s">
        <v>385</v>
      </c>
      <c r="E6" s="194" t="s">
        <v>386</v>
      </c>
    </row>
    <row r="7" spans="1:5" x14ac:dyDescent="0.25">
      <c r="A7" s="194" t="s">
        <v>387</v>
      </c>
      <c r="B7" s="194" t="s">
        <v>366</v>
      </c>
      <c r="C7" s="195"/>
      <c r="D7" s="194" t="s">
        <v>388</v>
      </c>
      <c r="E7" s="194" t="s">
        <v>389</v>
      </c>
    </row>
    <row r="8" spans="1:5" ht="30" x14ac:dyDescent="0.25">
      <c r="A8" s="194" t="s">
        <v>390</v>
      </c>
      <c r="B8" s="194" t="s">
        <v>366</v>
      </c>
      <c r="C8" s="197"/>
      <c r="D8" s="196" t="s">
        <v>391</v>
      </c>
      <c r="E8" s="194" t="s">
        <v>392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D59107C5-B401-4A16-BB12-3D243B9D13F0}">
  <ds:schemaRefs>
    <ds:schemaRef ds:uri="http://schemas.microsoft.com/sharepoint/v3/fields"/>
    <ds:schemaRef ds:uri="http://purl.org/dc/dcmitype/"/>
    <ds:schemaRef ds:uri="http://schemas.openxmlformats.org/package/2006/metadata/core-properties"/>
    <ds:schemaRef ds:uri="http://schemas.microsoft.com/office/2006/metadata/properties"/>
    <ds:schemaRef ds:uri="eecedeb9-13b3-4e62-b003-046c92e1668a"/>
    <ds:schemaRef ds:uri="http://www.w3.org/XML/1998/namespace"/>
    <ds:schemaRef ds:uri="http://schemas.microsoft.com/office/2006/documentManagement/types"/>
    <ds:schemaRef ds:uri="efb98dbe-6680-48eb-ac67-85b3a61e785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2018-07-02T15:34:17Z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