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firstSheet="1" activeTab="8"/>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45621" calcOnSave="0"/>
</workbook>
</file>

<file path=xl/calcChain.xml><?xml version="1.0" encoding="utf-8"?>
<calcChain xmlns="http://schemas.openxmlformats.org/spreadsheetml/2006/main">
  <c r="C29" i="32" l="1"/>
  <c r="C28" i="32"/>
  <c r="C27" i="32"/>
  <c r="B23" i="32"/>
  <c r="C25" i="32"/>
  <c r="C23" i="32"/>
  <c r="B11" i="32"/>
  <c r="C11" i="32"/>
  <c r="D11" i="32"/>
  <c r="C20" i="32"/>
  <c r="C21" i="32"/>
  <c r="C19" i="32"/>
  <c r="E13" i="34" l="1"/>
  <c r="E13" i="33"/>
  <c r="F15" i="34" l="1"/>
  <c r="F14" i="34"/>
  <c r="F13" i="34"/>
  <c r="F15" i="33"/>
  <c r="F14" i="33"/>
  <c r="F13" i="33"/>
  <c r="B28" i="32"/>
  <c r="B27" i="32"/>
  <c r="C24" i="32"/>
  <c r="Z86" i="34" l="1"/>
  <c r="AY86" i="34"/>
  <c r="AD86" i="34"/>
  <c r="BA86" i="34"/>
  <c r="AB86" i="34"/>
  <c r="G86" i="34"/>
  <c r="BB86" i="34"/>
  <c r="AX86" i="34"/>
  <c r="AV86" i="34"/>
  <c r="AU86" i="34"/>
  <c r="E14" i="33"/>
  <c r="E14" i="34"/>
  <c r="B24" i="32"/>
  <c r="AT86" i="34"/>
  <c r="AC86" i="34"/>
  <c r="AA86" i="34"/>
  <c r="AZ86" i="34"/>
  <c r="AW86" i="34"/>
  <c r="E15" i="34"/>
  <c r="E15" i="33"/>
  <c r="B25" i="32"/>
  <c r="B29" i="32"/>
  <c r="E86" i="34" s="1"/>
  <c r="Y86" i="34"/>
  <c r="X86" i="34"/>
  <c r="W86" i="34"/>
  <c r="V86" i="34"/>
  <c r="U86" i="34"/>
  <c r="AQ86" i="34"/>
  <c r="R86" i="34"/>
  <c r="L86" i="34"/>
  <c r="T86" i="34"/>
  <c r="S86" i="34"/>
  <c r="AO86" i="34"/>
  <c r="AM86" i="34"/>
  <c r="AI86" i="34"/>
  <c r="K86" i="34"/>
  <c r="Q86" i="34"/>
  <c r="AK86" i="34"/>
  <c r="AH86" i="34"/>
  <c r="J86" i="34"/>
  <c r="P86" i="34"/>
  <c r="AL86" i="34"/>
  <c r="AJ86" i="34"/>
  <c r="F86" i="34"/>
  <c r="AG86" i="34"/>
  <c r="I86" i="34"/>
  <c r="AN86" i="34"/>
  <c r="N86" i="34"/>
  <c r="BD86" i="34"/>
  <c r="AF86" i="34"/>
  <c r="H86" i="34"/>
  <c r="AS86" i="34"/>
  <c r="AR86" i="34"/>
  <c r="AP86" i="34"/>
  <c r="O86" i="34"/>
  <c r="M86" i="34"/>
  <c r="BC86" i="34"/>
  <c r="AE86" i="34"/>
  <c r="C29" i="29"/>
  <c r="C28" i="29"/>
  <c r="E68" i="33" l="1"/>
  <c r="E67"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Y33" i="34"/>
  <c r="S33" i="34"/>
  <c r="AJ33" i="34"/>
  <c r="BA33" i="34"/>
  <c r="U33" i="34"/>
  <c r="AD33" i="34"/>
  <c r="AM33" i="34"/>
  <c r="AV33" i="34"/>
  <c r="X33" i="34"/>
  <c r="AW33" i="34"/>
  <c r="AG33" i="34"/>
  <c r="Q33" i="34"/>
  <c r="AX33" i="34"/>
  <c r="AH33" i="34"/>
  <c r="R33" i="34"/>
  <c r="AE28" i="34"/>
  <c r="AE29" i="34" s="1"/>
  <c r="M28" i="34"/>
  <c r="M29" i="34" s="1"/>
  <c r="AW49" i="34"/>
  <c r="AX49" i="34"/>
  <c r="AY49" i="34"/>
  <c r="AZ49" i="34"/>
  <c r="BA49" i="34"/>
  <c r="BB49" i="34"/>
  <c r="BC49" i="34"/>
  <c r="BD49" i="34"/>
  <c r="H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W29" i="33"/>
  <c r="AI32" i="33"/>
  <c r="I33" i="33"/>
  <c r="R40" i="33"/>
  <c r="AI42" i="33"/>
  <c r="AT48" i="33"/>
  <c r="AC32"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R32" i="33"/>
  <c r="AD49" i="33"/>
  <c r="AB32" i="33"/>
  <c r="Y33" i="33"/>
  <c r="AR34"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Y31" i="33" l="1"/>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AM60" i="34" s="1"/>
  <c r="W41" i="34"/>
  <c r="AV41" i="34"/>
  <c r="AV60" i="34" s="1"/>
  <c r="AF41" i="34"/>
  <c r="AW41" i="34"/>
  <c r="AW60" i="34" s="1"/>
  <c r="AG41" i="34"/>
  <c r="AG60" i="34" s="1"/>
  <c r="Q41" i="34"/>
  <c r="Q60" i="34" s="1"/>
  <c r="AP41" i="34"/>
  <c r="AP60" i="34" s="1"/>
  <c r="Z41" i="34"/>
  <c r="Z60" i="34" s="1"/>
  <c r="AY41" i="34"/>
  <c r="AI41" i="34"/>
  <c r="AI60" i="34" s="1"/>
  <c r="S41" i="34"/>
  <c r="S60" i="34" s="1"/>
  <c r="AR41" i="34"/>
  <c r="AR60" i="34" s="1"/>
  <c r="AB41" i="34"/>
  <c r="AB60" i="34" s="1"/>
  <c r="AC41" i="34"/>
  <c r="AC60" i="34" s="1"/>
  <c r="AL41" i="34"/>
  <c r="AL60" i="34" s="1"/>
  <c r="AU41" i="34"/>
  <c r="BD41" i="34"/>
  <c r="X41" i="34"/>
  <c r="X60" i="34" s="1"/>
  <c r="Y41" i="34"/>
  <c r="AH41" i="34"/>
  <c r="AQ41" i="34"/>
  <c r="AZ41" i="34"/>
  <c r="T41" i="34"/>
  <c r="AS41" i="34"/>
  <c r="BB41" i="34"/>
  <c r="V41" i="34"/>
  <c r="V60" i="34" s="1"/>
  <c r="AE41" i="34"/>
  <c r="AE60" i="34" s="1"/>
  <c r="AN41" i="34"/>
  <c r="AO41" i="34"/>
  <c r="AO60" i="34" s="1"/>
  <c r="AX41" i="34"/>
  <c r="AX60" i="34" s="1"/>
  <c r="R41" i="34"/>
  <c r="R60" i="34" s="1"/>
  <c r="AA41" i="34"/>
  <c r="AA60" i="34" s="1"/>
  <c r="AJ41" i="34"/>
  <c r="AJ60" i="34" s="1"/>
  <c r="AS57" i="34"/>
  <c r="BB57" i="34"/>
  <c r="BB60" i="34" s="1"/>
  <c r="AL57" i="34"/>
  <c r="AU57" i="34"/>
  <c r="BD57" i="34"/>
  <c r="BD60" i="34" s="1"/>
  <c r="AN57" i="34"/>
  <c r="AN60" i="34" s="1"/>
  <c r="BA57" i="34"/>
  <c r="AT57" i="34"/>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K60" i="34"/>
  <c r="O60" i="34"/>
  <c r="E63" i="34"/>
  <c r="E64" i="34" s="1"/>
  <c r="F61" i="34"/>
  <c r="AT60" i="34"/>
  <c r="J60" i="34"/>
  <c r="Y60" i="34"/>
  <c r="T60" i="34"/>
  <c r="AQ60" i="34"/>
  <c r="AF60" i="34"/>
  <c r="AY60" i="34"/>
  <c r="L60" i="34"/>
  <c r="I60" i="34"/>
  <c r="M60" i="34"/>
  <c r="P60" i="34"/>
  <c r="N60" i="34"/>
  <c r="AK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B36" i="33"/>
  <c r="AI36" i="33"/>
  <c r="L36" i="33"/>
  <c r="L60" i="33" s="1"/>
  <c r="S36" i="33"/>
  <c r="S60" i="33" s="1"/>
  <c r="AA29" i="33"/>
  <c r="D41" i="20"/>
  <c r="H12" i="20"/>
  <c r="AZ60" i="34" l="1"/>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M62" i="34"/>
  <c r="AN61" i="34" s="1"/>
  <c r="AN63" i="33"/>
  <c r="AN64" i="33" s="1"/>
  <c r="AN77" i="33" s="1"/>
  <c r="AN80" i="33" s="1"/>
  <c r="AO62" i="33"/>
  <c r="AP61" i="33" s="1"/>
  <c r="AL77" i="34" l="1"/>
  <c r="AL80" i="34" s="1"/>
  <c r="AL81" i="34"/>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Williams, Rhys (Future Networks)</author>
  </authors>
  <commentList>
    <comment ref="J7" authorId="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<sst xmlns="http://schemas.openxmlformats.org/spreadsheetml/2006/main" count="753" uniqueCount="393">
  <si>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</si>
  <si>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</si>
  <si>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</si>
  <si>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</si>
  <si>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</si>
  <si>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</si>
  <si>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</si>
  <si>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</si>
  <si>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</si>
  <si>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</si>
  <si>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</si>
  <si>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</si>
  <si>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</si>
  <si>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</si>
  <si>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</si>
  <si>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</si>
  <si>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</si>
  <si>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</si>
  <si>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</si>
  <si>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</si>
  <si>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</si>
  <si>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</si>
  <si>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</si>
  <si>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</si>
  <si>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</si>
  <si>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</si>
  <si>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</si>
  <si>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</si>
  <si>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</si>
  <si>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</si>
  <si>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</si>
  <si>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</si>
  <si>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</si>
  <si>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</si>
  <si>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</si>
  <si>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</si>
  <si>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</si>
  <si>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</si>
  <si>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</si>
  <si>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</si>
  <si>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</si>
  <si>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</si>
  <si>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</si>
  <si>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</si>
  <si>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</si>
  <si>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</si>
  <si>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</si>
  <si>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</si>
  <si>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</si>
  <si>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</si>
  <si>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</si>
  <si>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</si>
  <si>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</si>
  <si>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</si>
  <si>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</si>
  <si>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</si>
  <si>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</si>
  <si>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</si>
  <si>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</si>
  <si>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</si>
  <si>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</si>
  <si>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</si>
  <si>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</si>
  <si>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</si>
  <si>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</si>
  <si>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</si>
  <si>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</si>
  <si>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</si>
  <si>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</si>
  <si>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</si>
  <si>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</si>
  <si>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</si>
  <si>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</si>
  <si>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</si>
  <si>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</si>
  <si>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</si>
  <si>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</si>
  <si>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</si>
  <si>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</si>
  <si>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</si>
  <si>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</si>
  <si>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</si>
  <si>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</si>
  <si>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</si>
  <si>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</si>
  <si>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</si>
  <si>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</si>
  <si>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</si>
  <si>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</si>
  <si>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</si>
  <si>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</si>
  <si>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</si>
  <si>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</si>
  <si>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</si>
  <si>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</si>
  <si>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</si>
  <si>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</si>
  <si>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</si>
  <si>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</si>
  <si>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</si>
  <si>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</si>
  <si>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</si>
  <si>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</si>
  <si>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</si>
  <si>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</si>
  <si>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</si>
  <si>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</si>
  <si>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</si>
  <si>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</si>
  <si>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</si>
  <si>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</si>
  <si>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</si>
  <si>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</si>
  <si>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</si>
  <si>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</si>
  <si>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</si>
  <si>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</si>
  <si>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</si>
  <si>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</si>
  <si>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</si>
  <si>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</si>
  <si>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</si>
  <si>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</si>
  <si>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</si>
  <si>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</si>
  <si>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</si>
  <si>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</si>
  <si>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</si>
  <si>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</si>
  <si>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</si>
  <si>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</si>
  <si>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</si>
  <si>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</si>
  <si>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</si>
  <si>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</si>
  <si>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</si>
  <si>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</si>
  <si>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</si>
  <si>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</si>
  <si>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</si>
  <si>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</si>
  <si>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</si>
  <si>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</si>
  <si>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</si>
  <si>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</si>
  <si>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</si>
  <si>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</si>
  <si>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</si>
  <si>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</si>
  <si>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</si>
  <si>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</si>
  <si>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</si>
  <si>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</si>
  <si>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</si>
  <si>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</si>
  <si>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</si>
  <si>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</si>
  <si>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</si>
  <si>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</si>
  <si>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</si>
  <si>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</si>
  <si>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</si>
  <si>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</si>
  <si>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</si>
  <si>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</si>
  <si>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</si>
  <si>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</si>
  <si>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</si>
  <si>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</si>
  <si>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</si>
  <si>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</si>
  <si>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</si>
  <si>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</si>
  <si>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</si>
  <si>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</si>
  <si>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</si>
  <si>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</si>
  <si>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</si>
  <si>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</si>
  <si>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</si>
  <si>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</si>
  <si>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</si>
  <si>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</si>
  <si>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</si>
  <si>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</si>
  <si>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</si>
  <si>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</si>
  <si>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</si>
  <si>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</si>
  <si>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</si>
  <si>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</si>
  <si>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</si>
  <si>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</si>
  <si>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</si>
  <si>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</si>
  <si>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</si>
  <si>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</si>
  <si>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</si>
  <si>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</si>
  <si>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</si>
  <si>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</si>
  <si>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</si>
  <si>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</si>
  <si>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</si>
  <si>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</si>
  <si>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</si>
  <si>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</si>
  <si>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</si>
  <si>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</si>
  <si>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</si>
  <si>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</si>
  <si>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</si>
  <si>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</si>
  <si>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</si>
  <si>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</si>
  <si>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</si>
  <si>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</si>
  <si>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</si>
  <si>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</si>
  <si>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</si>
  <si>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</si>
  <si>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</si>
  <si>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</si>
  <si>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</si>
  <si>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</si>
  <si>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</si>
  <si>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</si>
  <si>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</si>
  <si>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</si>
  <si>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</si>
  <si>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</si>
  <si>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</si>
  <si>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</si>
  <si>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</si>
  <si>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</si>
  <si>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</si>
  <si>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</si>
  <si>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</si>
  <si>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</si>
  <si>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</si>
  <si>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</si>
  <si>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</si>
  <si>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</si>
  <si>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</si>
  <si>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</si>
  <si>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</si>
  <si>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</si>
  <si>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</si>
  <si>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</si>
  <si>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</si>
  <si>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</si>
  <si>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</si>
  <si>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</si>
  <si>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</si>
  <si>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</si>
  <si>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</si>
  <si>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</si>
  <si>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</si>
  <si>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</si>
  <si>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</si>
  <si>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</si>
  <si>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</si>
  <si>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</si>
  <si>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</si>
  <si>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</si>
  <si>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</si>
  <si>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</si>
  <si>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</si>
  <si>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</si>
  <si>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</si>
  <si>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</si>
  <si>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</si>
  <si>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</si>
  <si>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</si>
  <si>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</si>
  <si>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</si>
  <si>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</si>
  <si>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</si>
  <si>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</si>
  <si>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</si>
  <si>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</si>
  <si>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</si>
  <si>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</si>
  <si>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</si>
  <si>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</si>
  <si>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</si>
  <si>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</si>
  <si>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</si>
  <si>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</si>
  <si>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</si>
  <si>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</si>
  <si>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</si>
  <si>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</si>
  <si>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</si>
  <si>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</si>
  <si>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</si>
  <si>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</si>
  <si>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</si>
  <si>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</si>
  <si>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</si>
  <si>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</si>
  <si>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</si>
  <si>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</si>
  <si>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</si>
  <si>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</si>
  <si>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</si>
  <si>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</si>
  <si>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</si>
  <si>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</si>
  <si>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</si>
  <si>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</si>
  <si>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</si>
  <si>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</si>
  <si>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</si>
  <si>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</si>
  <si>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</si>
  <si>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</si>
  <si>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</si>
  <si>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</si>
  <si>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</si>
  <si>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</si>
  <si>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</si>
  <si>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</si>
  <si>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</si>
  <si>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</si>
  <si>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</si>
  <si>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</si>
  <si>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</si>
  <si>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</si>
  <si>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</si>
  <si>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</si>
  <si>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</si>
  <si>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</si>
  <si>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</si>
  <si>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</si>
  <si>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</si>
  <si>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</si>
  <si>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</si>
  <si>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</si>
  <si>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</si>
  <si>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</si>
  <si>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</si>
  <si>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</si>
  <si>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</si>
  <si>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</si>
  <si>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Replace as normal i.e. 70 sqmm cable</t>
  </si>
  <si>
    <t>Baseline</t>
  </si>
  <si>
    <t>Replace with larger 150 sqmm cable</t>
  </si>
  <si>
    <t xml:space="preserve">70 sqmm cable cost </t>
  </si>
  <si>
    <t xml:space="preserve">150 sqmm cable cost </t>
  </si>
  <si>
    <t xml:space="preserve">Difference in cable cost </t>
  </si>
  <si>
    <t>Life time of cable (years)</t>
  </si>
  <si>
    <t>50+ years</t>
  </si>
  <si>
    <t>Total km of 11kV cable installed per annum in ED1 (CV7:Replacement)</t>
  </si>
  <si>
    <t>Total km of 11kV cable installed per annum in ED1 (CV1:Primary Reinforcement)</t>
  </si>
  <si>
    <t>CV7: Replacement total cost increase due to 150 sqmm upgrade</t>
  </si>
  <si>
    <t>CV1: Primary Reinforcement total cost increase due to 150 sqmm upgrade</t>
  </si>
  <si>
    <t>Total km of 11kV cable installed per annum in ED1 (V3 Connections &amp; V4 Other Cost Movements)</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</si>
  <si>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</si>
  <si>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</si>
  <si>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</si>
  <si>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</si>
  <si>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MWh losses saving by upgrading cable from 70 sqmm to 150 sqmm (Mwh/km)</t>
  </si>
  <si>
    <t>11 kV upsizing SSEH</t>
  </si>
  <si>
    <t>Assumption</t>
  </si>
  <si>
    <t>Reviewed</t>
  </si>
  <si>
    <t>Location</t>
  </si>
  <si>
    <t>Validity</t>
  </si>
  <si>
    <t>Notes</t>
  </si>
  <si>
    <t>Yes</t>
  </si>
  <si>
    <t>Replacement of cables to reduce losses</t>
  </si>
  <si>
    <t>Replaced assets are those planned for repalcement during RIIO-ED1 and so are most likely HI5</t>
  </si>
  <si>
    <t>Z:\E - NIA Programme\01. Archive\Reports IFI LCNF &amp; NIA\Regulatory Reports\2017_18\Losses Strategy\Evidence\Cost Benefit Analysis work\Cable upsizing\Calculations\Cable calculations V4.xlsx</t>
  </si>
  <si>
    <t>Percentage of cable installed to reduce losses</t>
  </si>
  <si>
    <t>MWh losses savings</t>
  </si>
  <si>
    <t>Cable costs</t>
  </si>
  <si>
    <t>Costs taken from procurement for each regulatory year in question</t>
  </si>
  <si>
    <t>Z:\E - NIA Programme\01. Archive\Reports IFI LCNF &amp; NIA\Regulatory Reports\2017_18\E4 Losses\Evidence\Cable Prices</t>
  </si>
  <si>
    <t>Total km of cable installed per annum</t>
  </si>
  <si>
    <t>Taken from Regulatory Reporting costs and volumes submission</t>
  </si>
  <si>
    <t>Z:\E - NIA Programme\01. Archive\Reports IFI LCNF &amp; NIA\Regulatory Reports\2017_18\E4 Losses\Evidence\Costs and volumes</t>
  </si>
  <si>
    <t>All cable sizes of relevant size taken from ProcureTrak system</t>
  </si>
  <si>
    <t>Z:\E - NIA Programme\01. Archive\Reports IFI LCNF &amp; NIA\Regulatory Reports\2017_18\Losses Strategy\Evidence\Cost Benefit Analysis work\Cable upsizing\Cable Sales Data Summary.xlsx</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</si>
  <si>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</si>
  <si>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</si>
  <si>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</si>
  <si>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</si>
  <si>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</si>
  <si>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</si>
  <si>
    <t>11kV demand data was taken from System Planning demand data and used in conjuntion with cable resistance data to calculate MWh losses saving</t>
  </si>
  <si>
    <t>Total km of 11kV cable installed per annum in ED1 (CV7:Replacement) due to losses</t>
  </si>
  <si>
    <t>Total km of 11kV cable installed per annum in ED1 (CV1:Primary Reinforcement) due to losses</t>
  </si>
  <si>
    <t>Total km of 11kV cable installed per annum in ED1 (V3 Connections &amp; V4 Other Cost Movements due to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</si>
</sst>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198">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5" fillId="10" borderId="3" xfId="0" applyFont="1" applyFill="1" applyBorder="1" applyAlignment="1">
      <alignment vertical="top"/>
    </xf>
    <xf numFmtId="0" fontId="5" fillId="10" borderId="3" xfId="0" applyFont="1" applyFill="1" applyBorder="1" applyAlignment="1">
      <alignment vertical="top" wrapText="1"/>
    </xf>
    <xf numFmtId="8" fontId="5" fillId="10" borderId="3" xfId="0" applyNumberFormat="1" applyFont="1" applyFill="1" applyBorder="1" applyAlignment="1">
      <alignment horizontal="center" vertical="top"/>
    </xf>
    <xf numFmtId="14" fontId="0" fillId="0" borderId="0" xfId="0" applyNumberFormat="1"/>
    <xf numFmtId="0" fontId="0" fillId="0" borderId="0" xfId="0" applyAlignment="1">
      <alignment wrapText="1"/>
    </xf>
    <xf numFmtId="0" fontId="0" fillId="0" borderId="0" xfId="0" applyNumberFormat="1"/>
    <xf numFmtId="0" fontId="1" fillId="0" borderId="0" xfId="9"/>
    <xf numFmtId="3" fontId="0" fillId="0" borderId="0" xfId="0" applyNumberFormat="1"/>
    <xf numFmtId="1" fontId="0" fillId="0" borderId="0" xfId="0" applyNumberFormat="1"/>
    <xf numFmtId="175" fontId="5" fillId="0" borderId="3" xfId="0" applyNumberFormat="1" applyFont="1" applyBorder="1" applyAlignment="1">
      <alignment horizontal="center" vertical="top"/>
    </xf>
    <xf numFmtId="3" fontId="0" fillId="0" borderId="0" xfId="0" applyNumberFormat="1" applyFill="1"/>
    <xf numFmtId="0" fontId="39" fillId="0" borderId="0" xfId="0" applyFont="1"/>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0" fontId="0" fillId="0" borderId="0" xfId="0" applyNumberFormat="1" applyFill="1"/>
    <xf numFmtId="170" fontId="0" fillId="0" borderId="0" xfId="7" applyNumberFormat="1" applyFont="1" applyBorder="1"/>
    <xf numFmtId="0" fontId="39" fillId="0" borderId="3" xfId="0" applyFont="1" applyBorder="1"/>
    <xf numFmtId="0" fontId="0" fillId="0" borderId="3" xfId="0" applyBorder="1"/>
    <xf numFmtId="0" fontId="0" fillId="11" borderId="3" xfId="0" applyFill="1" applyBorder="1"/>
    <xf numFmtId="0" fontId="0" fillId="0" borderId="3" xfId="0" applyBorder="1" applyAlignment="1">
      <alignment wrapText="1"/>
    </xf>
    <xf numFmtId="0" fontId="0" fillId="12" borderId="3" xfId="0" applyFill="1" applyBorder="1"/>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xfId="9"/>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0" t="s">
        <v>222</v>
      </c>
      <c r="C26" s="150"/>
      <c r="D26" s="150"/>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4" activePane="bottomLeft" state="frozen"/>
      <selection activeCell="A7" sqref="A7"/>
      <selection pane="bottomLeft" activeCell="D6" sqref="D6"/>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55" t="s">
        <v>370</v>
      </c>
      <c r="C2" s="156"/>
      <c r="D2" s="156"/>
      <c r="E2" s="156"/>
      <c r="F2" s="157"/>
      <c r="Z2" s="26" t="s">
        <v>79</v>
      </c>
    </row>
    <row r="3" spans="2:26" ht="24.75" customHeight="1" x14ac:dyDescent="0.3">
      <c r="B3" s="158"/>
      <c r="C3" s="159"/>
      <c r="D3" s="159"/>
      <c r="E3" s="159"/>
      <c r="F3" s="160"/>
    </row>
    <row r="4" spans="2:26" ht="18" customHeight="1" x14ac:dyDescent="0.3">
      <c r="B4" s="25" t="s">
        <v>78</v>
      </c>
      <c r="C4" s="27"/>
      <c r="D4" s="27"/>
      <c r="E4" s="27"/>
      <c r="F4" s="27"/>
    </row>
    <row r="5" spans="2:26" ht="24.75" customHeight="1" x14ac:dyDescent="0.3">
      <c r="B5" s="169" t="s">
        <v>371</v>
      </c>
      <c r="C5" s="170"/>
      <c r="D5" s="170"/>
      <c r="E5" s="170"/>
      <c r="F5" s="171"/>
    </row>
    <row r="6" spans="2:26" ht="13.5" customHeight="1" x14ac:dyDescent="0.3">
      <c r="B6" s="27"/>
      <c r="C6" s="27"/>
      <c r="D6" s="27"/>
      <c r="E6" s="27"/>
      <c r="F6" s="27"/>
    </row>
    <row r="7" spans="2:26" x14ac:dyDescent="0.3">
      <c r="B7" s="25" t="s">
        <v>48</v>
      </c>
    </row>
    <row r="8" spans="2:26" x14ac:dyDescent="0.3">
      <c r="B8" s="165" t="s">
        <v>336</v>
      </c>
      <c r="C8" s="166"/>
      <c r="D8" s="161" t="s">
        <v>30</v>
      </c>
      <c r="E8" s="161"/>
      <c r="F8" s="161"/>
    </row>
    <row r="9" spans="2:26" ht="22.5" customHeight="1" x14ac:dyDescent="0.3">
      <c r="B9" s="167" t="s">
        <v>346</v>
      </c>
      <c r="C9" s="168"/>
      <c r="D9" s="154" t="s">
        <v>345</v>
      </c>
      <c r="E9" s="154"/>
      <c r="F9" s="154"/>
    </row>
    <row r="10" spans="2:26" ht="35.25" customHeight="1" x14ac:dyDescent="0.3">
      <c r="B10" s="167" t="s">
        <v>224</v>
      </c>
      <c r="C10" s="168"/>
      <c r="D10" s="162" t="s">
        <v>347</v>
      </c>
      <c r="E10" s="163"/>
      <c r="F10" s="164"/>
    </row>
    <row r="11" spans="2:26" ht="39" customHeight="1" x14ac:dyDescent="0.3">
      <c r="B11" s="167"/>
      <c r="C11" s="168"/>
      <c r="D11" s="154"/>
      <c r="E11" s="154"/>
      <c r="F11" s="154"/>
    </row>
    <row r="12" spans="2:26" ht="22.5" customHeight="1" x14ac:dyDescent="0.3">
      <c r="B12" s="167"/>
      <c r="C12" s="168"/>
      <c r="D12" s="154"/>
      <c r="E12" s="154"/>
      <c r="F12" s="154"/>
    </row>
    <row r="13" spans="2:26" ht="42" customHeight="1" x14ac:dyDescent="0.3">
      <c r="B13" s="167"/>
      <c r="C13" s="168"/>
      <c r="D13" s="154"/>
      <c r="E13" s="154"/>
      <c r="F13" s="154"/>
    </row>
    <row r="14" spans="2:26" ht="22.5" customHeight="1" x14ac:dyDescent="0.3">
      <c r="B14" s="167"/>
      <c r="C14" s="168"/>
      <c r="D14" s="154"/>
      <c r="E14" s="154"/>
      <c r="F14" s="154"/>
    </row>
    <row r="15" spans="2:26" ht="45.75" customHeight="1" x14ac:dyDescent="0.3">
      <c r="B15" s="167"/>
      <c r="C15" s="168"/>
      <c r="D15" s="154"/>
      <c r="E15" s="154"/>
      <c r="F15" s="154"/>
    </row>
    <row r="16" spans="2:26" ht="28.5" customHeight="1" x14ac:dyDescent="0.3">
      <c r="B16" s="167"/>
      <c r="C16" s="168"/>
      <c r="D16" s="154"/>
      <c r="E16" s="154"/>
      <c r="F16" s="154"/>
    </row>
    <row r="17" spans="2:11" ht="22.5" customHeight="1" x14ac:dyDescent="0.3">
      <c r="B17" s="151"/>
      <c r="C17" s="152"/>
      <c r="D17" s="153"/>
      <c r="E17" s="153"/>
      <c r="F17" s="153"/>
    </row>
    <row r="18" spans="2:11" ht="22.5" customHeight="1" x14ac:dyDescent="0.3">
      <c r="B18" s="151"/>
      <c r="C18" s="152"/>
      <c r="D18" s="153"/>
      <c r="E18" s="153"/>
      <c r="F18" s="153"/>
    </row>
    <row r="19" spans="2:11" ht="22.5" customHeight="1" x14ac:dyDescent="0.3">
      <c r="B19" s="151"/>
      <c r="C19" s="152"/>
      <c r="D19" s="153"/>
      <c r="E19" s="153"/>
      <c r="F19" s="153"/>
    </row>
    <row r="20" spans="2:11" ht="22.5" customHeight="1" x14ac:dyDescent="0.3">
      <c r="B20" s="151"/>
      <c r="C20" s="152"/>
      <c r="D20" s="153"/>
      <c r="E20" s="153"/>
      <c r="F20" s="153"/>
    </row>
    <row r="21" spans="2:11" ht="22.5" customHeight="1" x14ac:dyDescent="0.3">
      <c r="B21" s="151"/>
      <c r="C21" s="152"/>
      <c r="D21" s="153"/>
      <c r="E21" s="153"/>
      <c r="F21" s="153"/>
    </row>
    <row r="22" spans="2:11" ht="22.5" customHeight="1" x14ac:dyDescent="0.3">
      <c r="B22" s="151"/>
      <c r="C22" s="152"/>
      <c r="D22" s="153"/>
      <c r="E22" s="153"/>
      <c r="F22" s="153"/>
    </row>
    <row r="23" spans="2:11" ht="22.5" customHeight="1" x14ac:dyDescent="0.3">
      <c r="B23" s="151"/>
      <c r="C23" s="152"/>
      <c r="D23" s="153"/>
      <c r="E23" s="153"/>
      <c r="F23" s="153"/>
    </row>
    <row r="24" spans="2:11" ht="12.75" customHeight="1" x14ac:dyDescent="0.3">
      <c r="B24" s="28"/>
      <c r="C24" s="28"/>
      <c r="D24" s="29"/>
      <c r="E24" s="29"/>
      <c r="F24" s="29"/>
    </row>
    <row r="25" spans="2:11" x14ac:dyDescent="0.3">
      <c r="B25" s="25" t="s">
        <v>49</v>
      </c>
    </row>
    <row r="26" spans="2:11" ht="38.25" customHeight="1" x14ac:dyDescent="0.3">
      <c r="B26" s="173" t="s">
        <v>47</v>
      </c>
      <c r="C26" s="175" t="s">
        <v>27</v>
      </c>
      <c r="D26" s="175" t="s">
        <v>28</v>
      </c>
      <c r="E26" s="175" t="s">
        <v>30</v>
      </c>
      <c r="F26" s="173" t="s">
        <v>339</v>
      </c>
      <c r="G26" s="172" t="s">
        <v>99</v>
      </c>
      <c r="H26" s="172"/>
      <c r="I26" s="172"/>
      <c r="J26" s="172"/>
      <c r="K26" s="172"/>
    </row>
    <row r="27" spans="2:11" ht="36" customHeight="1" x14ac:dyDescent="0.3">
      <c r="B27" s="174"/>
      <c r="C27" s="176"/>
      <c r="D27" s="176"/>
      <c r="E27" s="176"/>
      <c r="F27" s="174"/>
      <c r="G27" s="64" t="s">
        <v>100</v>
      </c>
      <c r="H27" s="64" t="s">
        <v>101</v>
      </c>
      <c r="I27" s="64" t="s">
        <v>102</v>
      </c>
      <c r="J27" s="64" t="s">
        <v>103</v>
      </c>
      <c r="K27" s="64" t="s">
        <v>104</v>
      </c>
    </row>
    <row r="28" spans="2:11" ht="27.75" customHeight="1" x14ac:dyDescent="0.3">
      <c r="B28" s="30">
        <v>1</v>
      </c>
      <c r="C28" s="31" t="str">
        <f>B9</f>
        <v>Baseline</v>
      </c>
      <c r="D28" s="30" t="s">
        <v>79</v>
      </c>
      <c r="E28" s="31"/>
      <c r="F28" s="30"/>
      <c r="G28" s="147">
        <f>Baseline!$C$4</f>
        <v>-0.13365014884326235</v>
      </c>
      <c r="H28" s="147">
        <f>Baseline!$C$5</f>
        <v>-0.1564335510203019</v>
      </c>
      <c r="I28" s="147">
        <f>Baseline!$C$6</f>
        <v>-0.17181802931389228</v>
      </c>
      <c r="J28" s="147">
        <f>Baseline!$C$7</f>
        <v>-0.18715594853837697</v>
      </c>
      <c r="K28" s="65"/>
    </row>
    <row r="29" spans="2:11" ht="27.75" customHeight="1" x14ac:dyDescent="0.3">
      <c r="B29" s="30">
        <v>2</v>
      </c>
      <c r="C29" s="30" t="str">
        <f>B10</f>
        <v>Option 1</v>
      </c>
      <c r="D29" s="30" t="s">
        <v>29</v>
      </c>
      <c r="E29" s="31"/>
      <c r="F29" s="30"/>
      <c r="G29" s="147">
        <f>'Option 1'!$C$4</f>
        <v>-9.62511019163029E-2</v>
      </c>
      <c r="H29" s="147">
        <f>'Option 1'!$C$5</f>
        <v>-0.10144035660547576</v>
      </c>
      <c r="I29" s="147">
        <f>'Option 1'!$C$6</f>
        <v>-0.1019566938266544</v>
      </c>
      <c r="J29" s="147">
        <f>'Option 1'!$C$7</f>
        <v>-9.6715802557018116E-2</v>
      </c>
      <c r="K29" s="30"/>
    </row>
    <row r="30" spans="2:11" ht="27.75" customHeight="1" x14ac:dyDescent="0.3">
      <c r="B30" s="138">
        <v>3</v>
      </c>
      <c r="C30" s="138"/>
      <c r="D30" s="138"/>
      <c r="E30" s="139"/>
      <c r="F30" s="138"/>
      <c r="G30" s="140"/>
      <c r="H30" s="140"/>
      <c r="I30" s="140"/>
      <c r="J30" s="140"/>
      <c r="K30" s="138"/>
    </row>
    <row r="31" spans="2:11" ht="27.75" customHeight="1" x14ac:dyDescent="0.3">
      <c r="B31" s="138">
        <v>4</v>
      </c>
      <c r="C31" s="138"/>
      <c r="D31" s="138"/>
      <c r="E31" s="139"/>
      <c r="F31" s="138"/>
      <c r="G31" s="140"/>
      <c r="H31" s="140"/>
      <c r="I31" s="140"/>
      <c r="J31" s="140"/>
      <c r="K31" s="138"/>
    </row>
    <row r="32" spans="2:11" ht="27.75" customHeight="1" x14ac:dyDescent="0.3">
      <c r="B32" s="138">
        <v>5</v>
      </c>
      <c r="C32" s="138"/>
      <c r="D32" s="138"/>
      <c r="E32" s="139"/>
      <c r="F32" s="138"/>
      <c r="G32" s="140"/>
      <c r="H32" s="140"/>
      <c r="I32" s="140"/>
      <c r="J32" s="140"/>
      <c r="K32" s="138"/>
    </row>
    <row r="33" spans="2:11" ht="27.75" customHeight="1" x14ac:dyDescent="0.3">
      <c r="B33" s="138">
        <v>6</v>
      </c>
      <c r="C33" s="138"/>
      <c r="D33" s="138"/>
      <c r="E33" s="139"/>
      <c r="F33" s="138"/>
      <c r="G33" s="140"/>
      <c r="H33" s="140"/>
      <c r="I33" s="140"/>
      <c r="J33" s="140"/>
      <c r="K33" s="138"/>
    </row>
    <row r="34" spans="2:11" ht="27.75" customHeight="1" x14ac:dyDescent="0.3">
      <c r="B34" s="138">
        <v>7</v>
      </c>
      <c r="C34" s="138"/>
      <c r="D34" s="138"/>
      <c r="E34" s="139"/>
      <c r="F34" s="138"/>
      <c r="G34" s="140"/>
      <c r="H34" s="140"/>
      <c r="I34" s="140"/>
      <c r="J34" s="140"/>
      <c r="K34" s="138"/>
    </row>
    <row r="35" spans="2:11" ht="27.75" customHeight="1" x14ac:dyDescent="0.3">
      <c r="B35" s="138">
        <v>8</v>
      </c>
      <c r="C35" s="138"/>
      <c r="D35" s="138"/>
      <c r="E35" s="139"/>
      <c r="F35" s="138"/>
      <c r="G35" s="140"/>
      <c r="H35" s="140"/>
      <c r="I35" s="140"/>
      <c r="J35" s="140"/>
      <c r="K35" s="138"/>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77" t="s">
        <v>73</v>
      </c>
      <c r="C13" s="178"/>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9"/>
      <c r="C14" s="180"/>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1"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1"/>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1"/>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1"/>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1"/>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1"/>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1"/>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1"/>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1"/>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1"/>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42"/>
      <c r="I6" s="142"/>
      <c r="J6" s="142"/>
      <c r="K6" s="142"/>
      <c r="L6" s="142"/>
    </row>
    <row r="7" spans="1:12" x14ac:dyDescent="0.25">
      <c r="F7" s="141"/>
      <c r="G7" s="141"/>
      <c r="I7" s="137"/>
      <c r="J7" s="137"/>
      <c r="K7" s="137"/>
      <c r="L7" s="137"/>
    </row>
    <row r="8" spans="1:12" x14ac:dyDescent="0.25">
      <c r="F8" s="141"/>
      <c r="G8" s="141"/>
      <c r="I8" s="137"/>
      <c r="J8" s="137"/>
      <c r="K8" s="137"/>
      <c r="L8" s="137"/>
    </row>
    <row r="9" spans="1:12" x14ac:dyDescent="0.25">
      <c r="F9" s="141"/>
      <c r="G9" s="141"/>
      <c r="I9" s="137"/>
      <c r="J9" s="137"/>
      <c r="K9" s="137"/>
      <c r="L9" s="137"/>
    </row>
    <row r="10" spans="1:12" x14ac:dyDescent="0.25">
      <c r="F10" s="141"/>
      <c r="G10" s="141"/>
      <c r="I10" s="137"/>
      <c r="J10" s="137"/>
      <c r="K10" s="137"/>
      <c r="L10" s="137"/>
    </row>
    <row r="11" spans="1:12" x14ac:dyDescent="0.25">
      <c r="F11" s="141"/>
      <c r="G11" s="141"/>
      <c r="I11" s="137"/>
      <c r="J11" s="137"/>
      <c r="K11" s="137"/>
      <c r="L11" s="137"/>
    </row>
    <row r="12" spans="1:12" x14ac:dyDescent="0.25">
      <c r="F12" s="141"/>
      <c r="G12" s="141"/>
      <c r="I12" s="137"/>
      <c r="J12" s="137"/>
      <c r="K12" s="137"/>
      <c r="L12" s="137"/>
    </row>
    <row r="13" spans="1:12" x14ac:dyDescent="0.25">
      <c r="F13" s="141"/>
      <c r="G13" s="141"/>
      <c r="I13" s="137"/>
      <c r="J13" s="137"/>
      <c r="K13" s="137"/>
      <c r="L13" s="137"/>
    </row>
    <row r="14" spans="1:12" x14ac:dyDescent="0.25">
      <c r="F14" s="141"/>
      <c r="G14" s="141"/>
      <c r="I14" s="137"/>
      <c r="J14" s="137"/>
      <c r="K14" s="137"/>
      <c r="L14" s="137"/>
    </row>
    <row r="15" spans="1:12" x14ac:dyDescent="0.25">
      <c r="F15" s="141"/>
      <c r="G15" s="141"/>
      <c r="I15" s="137"/>
      <c r="J15" s="137"/>
      <c r="K15" s="137"/>
      <c r="L15" s="137"/>
    </row>
    <row r="16" spans="1:12" x14ac:dyDescent="0.25">
      <c r="F16" s="141"/>
      <c r="G16" s="141"/>
      <c r="I16" s="137"/>
      <c r="J16" s="137"/>
      <c r="K16" s="137"/>
      <c r="L16" s="137"/>
    </row>
    <row r="17" spans="6:12" x14ac:dyDescent="0.25">
      <c r="F17" s="141"/>
      <c r="G17" s="141"/>
      <c r="I17" s="137"/>
      <c r="J17" s="137"/>
      <c r="K17" s="137"/>
      <c r="L17" s="137"/>
    </row>
    <row r="18" spans="6:12" x14ac:dyDescent="0.25">
      <c r="F18" s="141"/>
      <c r="G18" s="141"/>
      <c r="I18" s="137"/>
      <c r="J18" s="137"/>
      <c r="K18" s="137"/>
      <c r="L18" s="137"/>
    </row>
    <row r="19" spans="6:12" x14ac:dyDescent="0.25">
      <c r="H19" s="143"/>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E13" sqref="E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-0.13365014884326235</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-0.1564335510203019</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-0.17181802931389228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-0.18715594853837697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2" t="s">
        <v>11</v>
      </c>
      <c r="B13" s="61" t="s">
        <v>158</v>
      </c>
      <c r="C13" s="60"/>
      <c r="D13" s="61" t="s">
        <v>39</v>
      </c>
      <c r="E13" s="62">
        <f>-('Workings template'!B9*'Workings template'!B19)/1000000</f>
        <v>0</v>
      </c>
      <c r="F13" s="62">
        <f>-('Workings template'!C9*'Workings template'!C19)/1000000</f>
        <v>-7.1841511932058365E-3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3"/>
      <c r="B14" s="61" t="s">
        <v>156</v>
      </c>
      <c r="C14" s="60"/>
      <c r="D14" s="61" t="s">
        <v>39</v>
      </c>
      <c r="E14" s="62">
        <f>-('Workings template'!B9*'Workings template'!B20)/1000000</f>
        <v>0</v>
      </c>
      <c r="F14" s="62">
        <f>-('Workings template'!C9*'Workings template'!C20)/1000000</f>
        <v>-4.3104907159235021E-3</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3"/>
      <c r="B15" s="61" t="s">
        <v>313</v>
      </c>
      <c r="C15" s="60"/>
      <c r="D15" s="61" t="s">
        <v>39</v>
      </c>
      <c r="E15" s="62">
        <f>-('Workings template'!B9*'Workings template'!B21)/1000000</f>
        <v>0</v>
      </c>
      <c r="F15" s="62">
        <f>-('Workings template'!C9*'Workings template'!C21)/1000000</f>
        <v>-0.17529328911422243</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4"/>
      <c r="B18" s="122" t="s">
        <v>194</v>
      </c>
      <c r="C18" s="127"/>
      <c r="D18" s="123" t="s">
        <v>39</v>
      </c>
      <c r="E18" s="59">
        <f>SUM(E13:E17)</f>
        <v>0</v>
      </c>
      <c r="F18" s="59">
        <f t="shared" ref="F18:AW18" si="0">SUM(F13:F17)</f>
        <v>-0.18678793102335176</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5"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5"/>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5"/>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5"/>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5"/>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5"/>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6"/>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-0.18678793102335176</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-0.13075155171634623</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-5.6036379307005529E-2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-2.9055900381410272E-3</v>
      </c>
      <c r="H31" s="35">
        <f>$F$28/'Fixed data'!$C$7</f>
        <v>-2.9055900381410272E-3</v>
      </c>
      <c r="I31" s="35">
        <f>$F$28/'Fixed data'!$C$7</f>
        <v>-2.9055900381410272E-3</v>
      </c>
      <c r="J31" s="35">
        <f>$F$28/'Fixed data'!$C$7</f>
        <v>-2.9055900381410272E-3</v>
      </c>
      <c r="K31" s="35">
        <f>$F$28/'Fixed data'!$C$7</f>
        <v>-2.9055900381410272E-3</v>
      </c>
      <c r="L31" s="35">
        <f>$F$28/'Fixed data'!$C$7</f>
        <v>-2.9055900381410272E-3</v>
      </c>
      <c r="M31" s="35">
        <f>$F$28/'Fixed data'!$C$7</f>
        <v>-2.9055900381410272E-3</v>
      </c>
      <c r="N31" s="35">
        <f>$F$28/'Fixed data'!$C$7</f>
        <v>-2.9055900381410272E-3</v>
      </c>
      <c r="O31" s="35">
        <f>$F$28/'Fixed data'!$C$7</f>
        <v>-2.9055900381410272E-3</v>
      </c>
      <c r="P31" s="35">
        <f>$F$28/'Fixed data'!$C$7</f>
        <v>-2.9055900381410272E-3</v>
      </c>
      <c r="Q31" s="35">
        <f>$F$28/'Fixed data'!$C$7</f>
        <v>-2.9055900381410272E-3</v>
      </c>
      <c r="R31" s="35">
        <f>$F$28/'Fixed data'!$C$7</f>
        <v>-2.9055900381410272E-3</v>
      </c>
      <c r="S31" s="35">
        <f>$F$28/'Fixed data'!$C$7</f>
        <v>-2.9055900381410272E-3</v>
      </c>
      <c r="T31" s="35">
        <f>$F$28/'Fixed data'!$C$7</f>
        <v>-2.9055900381410272E-3</v>
      </c>
      <c r="U31" s="35">
        <f>$F$28/'Fixed data'!$C$7</f>
        <v>-2.9055900381410272E-3</v>
      </c>
      <c r="V31" s="35">
        <f>$F$28/'Fixed data'!$C$7</f>
        <v>-2.9055900381410272E-3</v>
      </c>
      <c r="W31" s="35">
        <f>$F$28/'Fixed data'!$C$7</f>
        <v>-2.9055900381410272E-3</v>
      </c>
      <c r="X31" s="35">
        <f>$F$28/'Fixed data'!$C$7</f>
        <v>-2.9055900381410272E-3</v>
      </c>
      <c r="Y31" s="35">
        <f>$F$28/'Fixed data'!$C$7</f>
        <v>-2.9055900381410272E-3</v>
      </c>
      <c r="Z31" s="35">
        <f>$F$28/'Fixed data'!$C$7</f>
        <v>-2.9055900381410272E-3</v>
      </c>
      <c r="AA31" s="35">
        <f>$F$28/'Fixed data'!$C$7</f>
        <v>-2.9055900381410272E-3</v>
      </c>
      <c r="AB31" s="35">
        <f>$F$28/'Fixed data'!$C$7</f>
        <v>-2.9055900381410272E-3</v>
      </c>
      <c r="AC31" s="35">
        <f>$F$28/'Fixed data'!$C$7</f>
        <v>-2.9055900381410272E-3</v>
      </c>
      <c r="AD31" s="35">
        <f>$F$28/'Fixed data'!$C$7</f>
        <v>-2.9055900381410272E-3</v>
      </c>
      <c r="AE31" s="35">
        <f>$F$28/'Fixed data'!$C$7</f>
        <v>-2.9055900381410272E-3</v>
      </c>
      <c r="AF31" s="35">
        <f>$F$28/'Fixed data'!$C$7</f>
        <v>-2.9055900381410272E-3</v>
      </c>
      <c r="AG31" s="35">
        <f>$F$28/'Fixed data'!$C$7</f>
        <v>-2.9055900381410272E-3</v>
      </c>
      <c r="AH31" s="35">
        <f>$F$28/'Fixed data'!$C$7</f>
        <v>-2.9055900381410272E-3</v>
      </c>
      <c r="AI31" s="35">
        <f>$F$28/'Fixed data'!$C$7</f>
        <v>-2.9055900381410272E-3</v>
      </c>
      <c r="AJ31" s="35">
        <f>$F$28/'Fixed data'!$C$7</f>
        <v>-2.9055900381410272E-3</v>
      </c>
      <c r="AK31" s="35">
        <f>$F$28/'Fixed data'!$C$7</f>
        <v>-2.9055900381410272E-3</v>
      </c>
      <c r="AL31" s="35">
        <f>$F$28/'Fixed data'!$C$7</f>
        <v>-2.9055900381410272E-3</v>
      </c>
      <c r="AM31" s="35">
        <f>$F$28/'Fixed data'!$C$7</f>
        <v>-2.9055900381410272E-3</v>
      </c>
      <c r="AN31" s="35">
        <f>$F$28/'Fixed data'!$C$7</f>
        <v>-2.9055900381410272E-3</v>
      </c>
      <c r="AO31" s="35">
        <f>$F$28/'Fixed data'!$C$7</f>
        <v>-2.9055900381410272E-3</v>
      </c>
      <c r="AP31" s="35">
        <f>$F$28/'Fixed data'!$C$7</f>
        <v>-2.9055900381410272E-3</v>
      </c>
      <c r="AQ31" s="35">
        <f>$F$28/'Fixed data'!$C$7</f>
        <v>-2.9055900381410272E-3</v>
      </c>
      <c r="AR31" s="35">
        <f>$F$28/'Fixed data'!$C$7</f>
        <v>-2.9055900381410272E-3</v>
      </c>
      <c r="AS31" s="35">
        <f>$F$28/'Fixed data'!$C$7</f>
        <v>-2.9055900381410272E-3</v>
      </c>
      <c r="AT31" s="35">
        <f>$F$28/'Fixed data'!$C$7</f>
        <v>-2.9055900381410272E-3</v>
      </c>
      <c r="AU31" s="35">
        <f>$F$28/'Fixed data'!$C$7</f>
        <v>-2.9055900381410272E-3</v>
      </c>
      <c r="AV31" s="35">
        <f>$F$28/'Fixed data'!$C$7</f>
        <v>-2.9055900381410272E-3</v>
      </c>
      <c r="AW31" s="35">
        <f>$F$28/'Fixed data'!$C$7</f>
        <v>-2.9055900381410272E-3</v>
      </c>
      <c r="AX31" s="35">
        <f>$F$28/'Fixed data'!$C$7</f>
        <v>-2.9055900381410272E-3</v>
      </c>
      <c r="AY31" s="35">
        <f>$F$28/'Fixed data'!$C$7</f>
        <v>-2.9055900381410272E-3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-2.9055900381410272E-3</v>
      </c>
      <c r="H60" s="35">
        <f t="shared" si="5"/>
        <v>-2.9055900381410272E-3</v>
      </c>
      <c r="I60" s="35">
        <f t="shared" si="5"/>
        <v>-2.9055900381410272E-3</v>
      </c>
      <c r="J60" s="35">
        <f t="shared" si="5"/>
        <v>-2.9055900381410272E-3</v>
      </c>
      <c r="K60" s="35">
        <f t="shared" si="5"/>
        <v>-2.9055900381410272E-3</v>
      </c>
      <c r="L60" s="35">
        <f t="shared" si="5"/>
        <v>-2.9055900381410272E-3</v>
      </c>
      <c r="M60" s="35">
        <f t="shared" si="5"/>
        <v>-2.9055900381410272E-3</v>
      </c>
      <c r="N60" s="35">
        <f t="shared" si="5"/>
        <v>-2.9055900381410272E-3</v>
      </c>
      <c r="O60" s="35">
        <f t="shared" si="5"/>
        <v>-2.9055900381410272E-3</v>
      </c>
      <c r="P60" s="35">
        <f t="shared" si="5"/>
        <v>-2.9055900381410272E-3</v>
      </c>
      <c r="Q60" s="35">
        <f t="shared" si="5"/>
        <v>-2.9055900381410272E-3</v>
      </c>
      <c r="R60" s="35">
        <f t="shared" si="5"/>
        <v>-2.9055900381410272E-3</v>
      </c>
      <c r="S60" s="35">
        <f t="shared" si="5"/>
        <v>-2.9055900381410272E-3</v>
      </c>
      <c r="T60" s="35">
        <f t="shared" si="5"/>
        <v>-2.9055900381410272E-3</v>
      </c>
      <c r="U60" s="35">
        <f t="shared" si="5"/>
        <v>-2.9055900381410272E-3</v>
      </c>
      <c r="V60" s="35">
        <f t="shared" si="5"/>
        <v>-2.9055900381410272E-3</v>
      </c>
      <c r="W60" s="35">
        <f t="shared" si="5"/>
        <v>-2.9055900381410272E-3</v>
      </c>
      <c r="X60" s="35">
        <f t="shared" si="5"/>
        <v>-2.9055900381410272E-3</v>
      </c>
      <c r="Y60" s="35">
        <f t="shared" si="5"/>
        <v>-2.9055900381410272E-3</v>
      </c>
      <c r="Z60" s="35">
        <f t="shared" si="5"/>
        <v>-2.9055900381410272E-3</v>
      </c>
      <c r="AA60" s="35">
        <f t="shared" si="5"/>
        <v>-2.9055900381410272E-3</v>
      </c>
      <c r="AB60" s="35">
        <f t="shared" si="5"/>
        <v>-2.9055900381410272E-3</v>
      </c>
      <c r="AC60" s="35">
        <f t="shared" si="5"/>
        <v>-2.9055900381410272E-3</v>
      </c>
      <c r="AD60" s="35">
        <f t="shared" si="5"/>
        <v>-2.9055900381410272E-3</v>
      </c>
      <c r="AE60" s="35">
        <f t="shared" si="5"/>
        <v>-2.9055900381410272E-3</v>
      </c>
      <c r="AF60" s="35">
        <f t="shared" si="5"/>
        <v>-2.9055900381410272E-3</v>
      </c>
      <c r="AG60" s="35">
        <f t="shared" si="5"/>
        <v>-2.9055900381410272E-3</v>
      </c>
      <c r="AH60" s="35">
        <f t="shared" si="5"/>
        <v>-2.9055900381410272E-3</v>
      </c>
      <c r="AI60" s="35">
        <f t="shared" si="5"/>
        <v>-2.9055900381410272E-3</v>
      </c>
      <c r="AJ60" s="35">
        <f t="shared" si="5"/>
        <v>-2.9055900381410272E-3</v>
      </c>
      <c r="AK60" s="35">
        <f t="shared" si="5"/>
        <v>-2.9055900381410272E-3</v>
      </c>
      <c r="AL60" s="35">
        <f t="shared" si="5"/>
        <v>-2.9055900381410272E-3</v>
      </c>
      <c r="AM60" s="35">
        <f t="shared" si="5"/>
        <v>-2.9055900381410272E-3</v>
      </c>
      <c r="AN60" s="35">
        <f t="shared" si="5"/>
        <v>-2.9055900381410272E-3</v>
      </c>
      <c r="AO60" s="35">
        <f t="shared" si="5"/>
        <v>-2.9055900381410272E-3</v>
      </c>
      <c r="AP60" s="35">
        <f t="shared" si="5"/>
        <v>-2.9055900381410272E-3</v>
      </c>
      <c r="AQ60" s="35">
        <f t="shared" si="5"/>
        <v>-2.9055900381410272E-3</v>
      </c>
      <c r="AR60" s="35">
        <f t="shared" si="5"/>
        <v>-2.9055900381410272E-3</v>
      </c>
      <c r="AS60" s="35">
        <f t="shared" si="5"/>
        <v>-2.9055900381410272E-3</v>
      </c>
      <c r="AT60" s="35">
        <f t="shared" si="5"/>
        <v>-2.9055900381410272E-3</v>
      </c>
      <c r="AU60" s="35">
        <f t="shared" si="5"/>
        <v>-2.9055900381410272E-3</v>
      </c>
      <c r="AV60" s="35">
        <f t="shared" si="5"/>
        <v>-2.9055900381410272E-3</v>
      </c>
      <c r="AW60" s="35">
        <f t="shared" si="5"/>
        <v>-2.9055900381410272E-3</v>
      </c>
      <c r="AX60" s="35">
        <f t="shared" si="5"/>
        <v>-2.9055900381410272E-3</v>
      </c>
      <c r="AY60" s="35">
        <f t="shared" si="5"/>
        <v>-2.9055900381410272E-3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-0.13075155171634623</v>
      </c>
      <c r="H61" s="35">
        <f t="shared" si="6"/>
        <v>-0.12784596167820519</v>
      </c>
      <c r="I61" s="35">
        <f t="shared" si="6"/>
        <v>-0.12494037164006416</v>
      </c>
      <c r="J61" s="35">
        <f t="shared" si="6"/>
        <v>-0.12203478160192313</v>
      </c>
      <c r="K61" s="35">
        <f t="shared" si="6"/>
        <v>-0.1191291915637821</v>
      </c>
      <c r="L61" s="35">
        <f t="shared" si="6"/>
        <v>-0.11622360152564107</v>
      </c>
      <c r="M61" s="35">
        <f t="shared" si="6"/>
        <v>-0.11331801148750004</v>
      </c>
      <c r="N61" s="35">
        <f t="shared" si="6"/>
        <v>-0.11041242144935901</v>
      </c>
      <c r="O61" s="35">
        <f t="shared" si="6"/>
        <v>-0.10750683141121797</v>
      </c>
      <c r="P61" s="35">
        <f t="shared" si="6"/>
        <v>-0.10460124137307694</v>
      </c>
      <c r="Q61" s="35">
        <f t="shared" si="6"/>
        <v>-0.10169565133493591</v>
      </c>
      <c r="R61" s="35">
        <f t="shared" si="6"/>
        <v>-9.8790061296794879E-2</v>
      </c>
      <c r="S61" s="35">
        <f t="shared" si="6"/>
        <v>-9.5884471258653847E-2</v>
      </c>
      <c r="T61" s="35">
        <f t="shared" si="6"/>
        <v>-9.2978881220512816E-2</v>
      </c>
      <c r="U61" s="35">
        <f t="shared" si="6"/>
        <v>-9.0073291182371784E-2</v>
      </c>
      <c r="V61" s="35">
        <f t="shared" si="6"/>
        <v>-8.7167701144230753E-2</v>
      </c>
      <c r="W61" s="35">
        <f t="shared" si="6"/>
        <v>-8.4262111106089721E-2</v>
      </c>
      <c r="X61" s="35">
        <f t="shared" si="6"/>
        <v>-8.1356521067948689E-2</v>
      </c>
      <c r="Y61" s="35">
        <f t="shared" si="6"/>
        <v>-7.8450931029807658E-2</v>
      </c>
      <c r="Z61" s="35">
        <f t="shared" si="6"/>
        <v>-7.5545340991666626E-2</v>
      </c>
      <c r="AA61" s="35">
        <f t="shared" si="6"/>
        <v>-7.2639750953525595E-2</v>
      </c>
      <c r="AB61" s="35">
        <f t="shared" si="6"/>
        <v>-6.9734160915384563E-2</v>
      </c>
      <c r="AC61" s="35">
        <f t="shared" si="6"/>
        <v>-6.6828570877243532E-2</v>
      </c>
      <c r="AD61" s="35">
        <f t="shared" si="6"/>
        <v>-6.39229808391025E-2</v>
      </c>
      <c r="AE61" s="35">
        <f t="shared" si="6"/>
        <v>-6.1017390800961475E-2</v>
      </c>
      <c r="AF61" s="35">
        <f t="shared" si="6"/>
        <v>-5.8111800762820451E-2</v>
      </c>
      <c r="AG61" s="35">
        <f t="shared" si="6"/>
        <v>-5.5206210724679426E-2</v>
      </c>
      <c r="AH61" s="35">
        <f t="shared" si="6"/>
        <v>-5.2300620686538402E-2</v>
      </c>
      <c r="AI61" s="35">
        <f t="shared" si="6"/>
        <v>-4.9395030648397377E-2</v>
      </c>
      <c r="AJ61" s="35">
        <f t="shared" si="6"/>
        <v>-4.6489440610256352E-2</v>
      </c>
      <c r="AK61" s="35">
        <f t="shared" si="6"/>
        <v>-4.3583850572115328E-2</v>
      </c>
      <c r="AL61" s="35">
        <f t="shared" si="6"/>
        <v>-4.0678260533974303E-2</v>
      </c>
      <c r="AM61" s="35">
        <f t="shared" si="6"/>
        <v>-3.7772670495833278E-2</v>
      </c>
      <c r="AN61" s="35">
        <f t="shared" si="6"/>
        <v>-3.4867080457692254E-2</v>
      </c>
      <c r="AO61" s="35">
        <f t="shared" si="6"/>
        <v>-3.1961490419551229E-2</v>
      </c>
      <c r="AP61" s="35">
        <f t="shared" si="6"/>
        <v>-2.9055900381410201E-2</v>
      </c>
      <c r="AQ61" s="35">
        <f t="shared" si="6"/>
        <v>-2.6150310343269173E-2</v>
      </c>
      <c r="AR61" s="35">
        <f t="shared" si="6"/>
        <v>-2.3244720305128145E-2</v>
      </c>
      <c r="AS61" s="35">
        <f t="shared" si="6"/>
        <v>-2.0339130266987117E-2</v>
      </c>
      <c r="AT61" s="35">
        <f t="shared" si="6"/>
        <v>-1.7433540228846089E-2</v>
      </c>
      <c r="AU61" s="35">
        <f t="shared" si="6"/>
        <v>-1.4527950190705061E-2</v>
      </c>
      <c r="AV61" s="35">
        <f t="shared" si="6"/>
        <v>-1.1622360152564033E-2</v>
      </c>
      <c r="AW61" s="35">
        <f t="shared" si="6"/>
        <v>-8.7167701144230045E-3</v>
      </c>
      <c r="AX61" s="35">
        <f t="shared" si="6"/>
        <v>-5.8111800762819773E-3</v>
      </c>
      <c r="AY61" s="35">
        <f t="shared" si="6"/>
        <v>-2.90559003814095E-3</v>
      </c>
      <c r="AZ61" s="35">
        <f t="shared" si="6"/>
        <v>7.7195194680967916E-17</v>
      </c>
      <c r="BA61" s="35">
        <f t="shared" si="6"/>
        <v>7.7195194680967916E-17</v>
      </c>
      <c r="BB61" s="35">
        <f t="shared" si="6"/>
        <v>7.7195194680967916E-17</v>
      </c>
      <c r="BC61" s="35">
        <f t="shared" si="6"/>
        <v>7.7195194680967916E-17</v>
      </c>
      <c r="BD61" s="35">
        <f t="shared" si="6"/>
        <v>7.7195194680967916E-17</v>
      </c>
    </row>
    <row r="62" spans="1:56" ht="16.5" hidden="1" customHeight="1" outlineLevel="1" x14ac:dyDescent="0.3">
      <c r="A62" s="113"/>
      <c r="B62" s="9" t="s">
        <v>33</v>
      </c>
      <c r="C62" s="9" t="s">
        <v>67</v>
      </c>
      <c r="D62" s="9" t="s">
        <v>39</v>
      </c>
      <c r="E62" s="35">
        <f t="shared" ref="E62:BD62" si="7">E28-E60+E61</f>
        <v>0</v>
      </c>
      <c r="F62" s="35">
        <f t="shared" si="7"/>
        <v>-0.13075155171634623</v>
      </c>
      <c r="G62" s="35">
        <f t="shared" si="7"/>
        <v>-0.12784596167820519</v>
      </c>
      <c r="H62" s="35">
        <f t="shared" si="7"/>
        <v>-0.12494037164006416</v>
      </c>
      <c r="I62" s="35">
        <f t="shared" si="7"/>
        <v>-0.12203478160192313</v>
      </c>
      <c r="J62" s="35">
        <f t="shared" si="7"/>
        <v>-0.1191291915637821</v>
      </c>
      <c r="K62" s="35">
        <f t="shared" si="7"/>
        <v>-0.11622360152564107</v>
      </c>
      <c r="L62" s="35">
        <f t="shared" si="7"/>
        <v>-0.11331801148750004</v>
      </c>
      <c r="M62" s="35">
        <f t="shared" si="7"/>
        <v>-0.11041242144935901</v>
      </c>
      <c r="N62" s="35">
        <f t="shared" si="7"/>
        <v>-0.10750683141121797</v>
      </c>
      <c r="O62" s="35">
        <f t="shared" si="7"/>
        <v>-0.10460124137307694</v>
      </c>
      <c r="P62" s="35">
        <f t="shared" si="7"/>
        <v>-0.10169565133493591</v>
      </c>
      <c r="Q62" s="35">
        <f t="shared" si="7"/>
        <v>-9.8790061296794879E-2</v>
      </c>
      <c r="R62" s="35">
        <f t="shared" si="7"/>
        <v>-9.5884471258653847E-2</v>
      </c>
      <c r="S62" s="35">
        <f t="shared" si="7"/>
        <v>-9.2978881220512816E-2</v>
      </c>
      <c r="T62" s="35">
        <f t="shared" si="7"/>
        <v>-9.0073291182371784E-2</v>
      </c>
      <c r="U62" s="35">
        <f t="shared" si="7"/>
        <v>-8.7167701144230753E-2</v>
      </c>
      <c r="V62" s="35">
        <f t="shared" si="7"/>
        <v>-8.4262111106089721E-2</v>
      </c>
      <c r="W62" s="35">
        <f t="shared" si="7"/>
        <v>-8.1356521067948689E-2</v>
      </c>
      <c r="X62" s="35">
        <f t="shared" si="7"/>
        <v>-7.8450931029807658E-2</v>
      </c>
      <c r="Y62" s="35">
        <f t="shared" si="7"/>
        <v>-7.5545340991666626E-2</v>
      </c>
      <c r="Z62" s="35">
        <f t="shared" si="7"/>
        <v>-7.2639750953525595E-2</v>
      </c>
      <c r="AA62" s="35">
        <f t="shared" si="7"/>
        <v>-6.9734160915384563E-2</v>
      </c>
      <c r="AB62" s="35">
        <f t="shared" si="7"/>
        <v>-6.6828570877243532E-2</v>
      </c>
      <c r="AC62" s="35">
        <f t="shared" si="7"/>
        <v>-6.39229808391025E-2</v>
      </c>
      <c r="AD62" s="35">
        <f t="shared" si="7"/>
        <v>-6.1017390800961475E-2</v>
      </c>
      <c r="AE62" s="35">
        <f t="shared" si="7"/>
        <v>-5.8111800762820451E-2</v>
      </c>
      <c r="AF62" s="35">
        <f t="shared" si="7"/>
        <v>-5.5206210724679426E-2</v>
      </c>
      <c r="AG62" s="35">
        <f t="shared" si="7"/>
        <v>-5.2300620686538402E-2</v>
      </c>
      <c r="AH62" s="35">
        <f t="shared" si="7"/>
        <v>-4.9395030648397377E-2</v>
      </c>
      <c r="AI62" s="35">
        <f t="shared" si="7"/>
        <v>-4.6489440610256352E-2</v>
      </c>
      <c r="AJ62" s="35">
        <f t="shared" si="7"/>
        <v>-4.3583850572115328E-2</v>
      </c>
      <c r="AK62" s="35">
        <f t="shared" si="7"/>
        <v>-4.0678260533974303E-2</v>
      </c>
      <c r="AL62" s="35">
        <f t="shared" si="7"/>
        <v>-3.7772670495833278E-2</v>
      </c>
      <c r="AM62" s="35">
        <f t="shared" si="7"/>
        <v>-3.4867080457692254E-2</v>
      </c>
      <c r="AN62" s="35">
        <f t="shared" si="7"/>
        <v>-3.1961490419551229E-2</v>
      </c>
      <c r="AO62" s="35">
        <f t="shared" si="7"/>
        <v>-2.9055900381410201E-2</v>
      </c>
      <c r="AP62" s="35">
        <f t="shared" si="7"/>
        <v>-2.6150310343269173E-2</v>
      </c>
      <c r="AQ62" s="35">
        <f t="shared" si="7"/>
        <v>-2.3244720305128145E-2</v>
      </c>
      <c r="AR62" s="35">
        <f t="shared" si="7"/>
        <v>-2.0339130266987117E-2</v>
      </c>
      <c r="AS62" s="35">
        <f t="shared" si="7"/>
        <v>-1.7433540228846089E-2</v>
      </c>
      <c r="AT62" s="35">
        <f t="shared" si="7"/>
        <v>-1.4527950190705061E-2</v>
      </c>
      <c r="AU62" s="35">
        <f t="shared" si="7"/>
        <v>-1.1622360152564033E-2</v>
      </c>
      <c r="AV62" s="35">
        <f t="shared" si="7"/>
        <v>-8.7167701144230045E-3</v>
      </c>
      <c r="AW62" s="35">
        <f t="shared" si="7"/>
        <v>-5.8111800762819773E-3</v>
      </c>
      <c r="AX62" s="35">
        <f t="shared" si="7"/>
        <v>-2.90559003814095E-3</v>
      </c>
      <c r="AY62" s="35">
        <f t="shared" si="7"/>
        <v>7.7195194680967916E-17</v>
      </c>
      <c r="AZ62" s="35">
        <f t="shared" si="7"/>
        <v>7.7195194680967916E-17</v>
      </c>
      <c r="BA62" s="35">
        <f t="shared" si="7"/>
        <v>7.7195194680967916E-17</v>
      </c>
      <c r="BB62" s="35">
        <f t="shared" si="7"/>
        <v>7.7195194680967916E-17</v>
      </c>
      <c r="BC62" s="35">
        <f t="shared" si="7"/>
        <v>7.7195194680967916E-17</v>
      </c>
      <c r="BD62" s="35">
        <f t="shared" si="7"/>
        <v>7.7195194680967916E-17</v>
      </c>
    </row>
    <row r="63" spans="1:56" ht="16.5" collapsed="1" x14ac:dyDescent="0.3">
      <c r="A63" s="113"/>
      <c r="B63" s="9" t="s">
        <v>8</v>
      </c>
      <c r="C63" s="11" t="s">
        <v>66</v>
      </c>
      <c r="D63" s="9" t="s">
        <v>39</v>
      </c>
      <c r="E63" s="35">
        <f>AVERAGE(E61:E62)*'Fixed data'!$C$3</f>
        <v>0</v>
      </c>
      <c r="F63" s="35">
        <f>AVERAGE(F61:F62)*'Fixed data'!$C$3</f>
        <v>-2.6150310343269244E-3</v>
      </c>
      <c r="G63" s="35">
        <f>AVERAGE(G61:G62)*'Fixed data'!$C$3</f>
        <v>-5.1719502678910277E-3</v>
      </c>
      <c r="H63" s="35">
        <f>AVERAGE(H61:H62)*'Fixed data'!$C$3</f>
        <v>-5.0557266663653882E-3</v>
      </c>
      <c r="I63" s="35">
        <f>AVERAGE(I61:I62)*'Fixed data'!$C$3</f>
        <v>-4.939503064839746E-3</v>
      </c>
      <c r="J63" s="35">
        <f>AVERAGE(J61:J62)*'Fixed data'!$C$3</f>
        <v>-4.8232794633141047E-3</v>
      </c>
      <c r="K63" s="35">
        <f>AVERAGE(K61:K62)*'Fixed data'!$C$3</f>
        <v>-4.7070558617884634E-3</v>
      </c>
      <c r="L63" s="35">
        <f>AVERAGE(L61:L62)*'Fixed data'!$C$3</f>
        <v>-4.5908322602628221E-3</v>
      </c>
      <c r="M63" s="35">
        <f>AVERAGE(M61:M62)*'Fixed data'!$C$3</f>
        <v>-4.4746086587371808E-3</v>
      </c>
      <c r="N63" s="35">
        <f>AVERAGE(N61:N62)*'Fixed data'!$C$3</f>
        <v>-4.3583850572115395E-3</v>
      </c>
      <c r="O63" s="35">
        <f>AVERAGE(O61:O62)*'Fixed data'!$C$3</f>
        <v>-4.2421614556858982E-3</v>
      </c>
      <c r="P63" s="35">
        <f>AVERAGE(P61:P62)*'Fixed data'!$C$3</f>
        <v>-4.1259378541602569E-3</v>
      </c>
      <c r="Q63" s="35">
        <f>AVERAGE(Q61:Q62)*'Fixed data'!$C$3</f>
        <v>-4.0097142526346156E-3</v>
      </c>
      <c r="R63" s="35">
        <f>AVERAGE(R61:R62)*'Fixed data'!$C$3</f>
        <v>-3.8934906511089748E-3</v>
      </c>
      <c r="S63" s="35">
        <f>AVERAGE(S61:S62)*'Fixed data'!$C$3</f>
        <v>-3.7772670495833335E-3</v>
      </c>
      <c r="T63" s="35">
        <f>AVERAGE(T61:T62)*'Fixed data'!$C$3</f>
        <v>-3.6610434480576922E-3</v>
      </c>
      <c r="U63" s="35">
        <f>AVERAGE(U61:U62)*'Fixed data'!$C$3</f>
        <v>-3.5448198465320509E-3</v>
      </c>
      <c r="V63" s="35">
        <f>AVERAGE(V61:V62)*'Fixed data'!$C$3</f>
        <v>-3.4285962450064096E-3</v>
      </c>
      <c r="W63" s="35">
        <f>AVERAGE(W61:W62)*'Fixed data'!$C$3</f>
        <v>-3.3123726434807683E-3</v>
      </c>
      <c r="X63" s="35">
        <f>AVERAGE(X61:X62)*'Fixed data'!$C$3</f>
        <v>-3.196149041955127E-3</v>
      </c>
      <c r="Y63" s="35">
        <f>AVERAGE(Y61:Y62)*'Fixed data'!$C$3</f>
        <v>-3.0799254404294857E-3</v>
      </c>
      <c r="Z63" s="35">
        <f>AVERAGE(Z61:Z62)*'Fixed data'!$C$3</f>
        <v>-2.9637018389038444E-3</v>
      </c>
      <c r="AA63" s="35">
        <f>AVERAGE(AA61:AA62)*'Fixed data'!$C$3</f>
        <v>-2.8474782373782031E-3</v>
      </c>
      <c r="AB63" s="35">
        <f>AVERAGE(AB61:AB62)*'Fixed data'!$C$3</f>
        <v>-2.7312546358525618E-3</v>
      </c>
      <c r="AC63" s="35">
        <f>AVERAGE(AC61:AC62)*'Fixed data'!$C$3</f>
        <v>-2.6150310343269205E-3</v>
      </c>
      <c r="AD63" s="35">
        <f>AVERAGE(AD61:AD62)*'Fixed data'!$C$3</f>
        <v>-2.4988074328012792E-3</v>
      </c>
      <c r="AE63" s="35">
        <f>AVERAGE(AE61:AE62)*'Fixed data'!$C$3</f>
        <v>-2.3825838312756388E-3</v>
      </c>
      <c r="AF63" s="35">
        <f>AVERAGE(AF61:AF62)*'Fixed data'!$C$3</f>
        <v>-2.2663602297499975E-3</v>
      </c>
      <c r="AG63" s="35">
        <f>AVERAGE(AG61:AG62)*'Fixed data'!$C$3</f>
        <v>-2.1501366282243566E-3</v>
      </c>
      <c r="AH63" s="35">
        <f>AVERAGE(AH61:AH62)*'Fixed data'!$C$3</f>
        <v>-2.0339130266987153E-3</v>
      </c>
      <c r="AI63" s="35">
        <f>AVERAGE(AI61:AI62)*'Fixed data'!$C$3</f>
        <v>-1.9176894251730747E-3</v>
      </c>
      <c r="AJ63" s="35">
        <f>AVERAGE(AJ61:AJ62)*'Fixed data'!$C$3</f>
        <v>-1.8014658236474336E-3</v>
      </c>
      <c r="AK63" s="35">
        <f>AVERAGE(AK61:AK62)*'Fixed data'!$C$3</f>
        <v>-1.6852422221217927E-3</v>
      </c>
      <c r="AL63" s="35">
        <f>AVERAGE(AL61:AL62)*'Fixed data'!$C$3</f>
        <v>-1.5690186205961514E-3</v>
      </c>
      <c r="AM63" s="35">
        <f>AVERAGE(AM61:AM62)*'Fixed data'!$C$3</f>
        <v>-1.4527950190705108E-3</v>
      </c>
      <c r="AN63" s="35">
        <f>AVERAGE(AN61:AN62)*'Fixed data'!$C$3</f>
        <v>-1.3365714175448695E-3</v>
      </c>
      <c r="AO63" s="35">
        <f>AVERAGE(AO61:AO62)*'Fixed data'!$C$3</f>
        <v>-1.2203478160192286E-3</v>
      </c>
      <c r="AP63" s="35">
        <f>AVERAGE(AP61:AP62)*'Fixed data'!$C$3</f>
        <v>-1.1041242144935876E-3</v>
      </c>
      <c r="AQ63" s="35">
        <f>AVERAGE(AQ61:AQ62)*'Fixed data'!$C$3</f>
        <v>-9.8790061296794626E-4</v>
      </c>
      <c r="AR63" s="35">
        <f>AVERAGE(AR61:AR62)*'Fixed data'!$C$3</f>
        <v>-8.7167701144230528E-4</v>
      </c>
      <c r="AS63" s="35">
        <f>AVERAGE(AS61:AS62)*'Fixed data'!$C$3</f>
        <v>-7.5545340991666409E-4</v>
      </c>
      <c r="AT63" s="35">
        <f>AVERAGE(AT61:AT62)*'Fixed data'!$C$3</f>
        <v>-6.3922980839102312E-4</v>
      </c>
      <c r="AU63" s="35">
        <f>AVERAGE(AU61:AU62)*'Fixed data'!$C$3</f>
        <v>-5.2300620686538183E-4</v>
      </c>
      <c r="AV63" s="35">
        <f>AVERAGE(AV61:AV62)*'Fixed data'!$C$3</f>
        <v>-4.0678260533974075E-4</v>
      </c>
      <c r="AW63" s="35">
        <f>AVERAGE(AW61:AW62)*'Fixed data'!$C$3</f>
        <v>-2.9055900381409961E-4</v>
      </c>
      <c r="AX63" s="35">
        <f>AVERAGE(AX61:AX62)*'Fixed data'!$C$3</f>
        <v>-1.7433540228845856E-4</v>
      </c>
      <c r="AY63" s="35">
        <f>AVERAGE(AY61:AY62)*'Fixed data'!$C$3</f>
        <v>-5.8111800762817457E-5</v>
      </c>
      <c r="AZ63" s="35">
        <f>AVERAGE(AZ61:AZ62)*'Fixed data'!$C$3</f>
        <v>3.0878077872387167E-18</v>
      </c>
      <c r="BA63" s="35">
        <f>AVERAGE(BA61:BA62)*'Fixed data'!$C$3</f>
        <v>3.0878077872387167E-18</v>
      </c>
      <c r="BB63" s="35">
        <f>AVERAGE(BB61:BB62)*'Fixed data'!$C$3</f>
        <v>3.0878077872387167E-18</v>
      </c>
      <c r="BC63" s="35">
        <f>AVERAGE(BC61:BC62)*'Fixed data'!$C$3</f>
        <v>3.0878077872387167E-18</v>
      </c>
      <c r="BD63" s="35">
        <f>AVERAGE(BD61:BD62)*'Fixed data'!$C$3</f>
        <v>3.0878077872387167E-18</v>
      </c>
    </row>
    <row r="64" spans="1:56" ht="15.75" thickBot="1" x14ac:dyDescent="0.35">
      <c r="A64" s="112"/>
      <c r="B64" s="12" t="s">
        <v>92</v>
      </c>
      <c r="C64" s="12" t="s">
        <v>44</v>
      </c>
      <c r="D64" s="12" t="s">
        <v>39</v>
      </c>
      <c r="E64" s="53">
        <f t="shared" ref="E64:BD64" si="8">E29+E60+E63</f>
        <v>0</v>
      </c>
      <c r="F64" s="53">
        <f t="shared" si="8"/>
        <v>-5.8651410341332456E-2</v>
      </c>
      <c r="G64" s="53">
        <f t="shared" si="8"/>
        <v>-8.077540306032055E-3</v>
      </c>
      <c r="H64" s="53">
        <f t="shared" si="8"/>
        <v>-7.9613167045064145E-3</v>
      </c>
      <c r="I64" s="53">
        <f t="shared" si="8"/>
        <v>-7.8450931029807741E-3</v>
      </c>
      <c r="J64" s="53">
        <f t="shared" si="8"/>
        <v>-7.7288695014551319E-3</v>
      </c>
      <c r="K64" s="53">
        <f t="shared" si="8"/>
        <v>-7.6126458999294907E-3</v>
      </c>
      <c r="L64" s="53">
        <f t="shared" si="8"/>
        <v>-7.4964222984038494E-3</v>
      </c>
      <c r="M64" s="53">
        <f t="shared" si="8"/>
        <v>-7.3801986968782081E-3</v>
      </c>
      <c r="N64" s="53">
        <f t="shared" si="8"/>
        <v>-7.2639750953525668E-3</v>
      </c>
      <c r="O64" s="53">
        <f t="shared" si="8"/>
        <v>-7.1477514938269255E-3</v>
      </c>
      <c r="P64" s="53">
        <f t="shared" si="8"/>
        <v>-7.0315278923012842E-3</v>
      </c>
      <c r="Q64" s="53">
        <f t="shared" si="8"/>
        <v>-6.9153042907756429E-3</v>
      </c>
      <c r="R64" s="53">
        <f t="shared" si="8"/>
        <v>-6.7990806892500016E-3</v>
      </c>
      <c r="S64" s="53">
        <f t="shared" si="8"/>
        <v>-6.6828570877243611E-3</v>
      </c>
      <c r="T64" s="53">
        <f t="shared" si="8"/>
        <v>-6.566633486198719E-3</v>
      </c>
      <c r="U64" s="53">
        <f t="shared" si="8"/>
        <v>-6.4504098846730785E-3</v>
      </c>
      <c r="V64" s="53">
        <f t="shared" si="8"/>
        <v>-6.3341862831474364E-3</v>
      </c>
      <c r="W64" s="53">
        <f t="shared" si="8"/>
        <v>-6.217962681621796E-3</v>
      </c>
      <c r="X64" s="53">
        <f t="shared" si="8"/>
        <v>-6.1017390800961538E-3</v>
      </c>
      <c r="Y64" s="53">
        <f t="shared" si="8"/>
        <v>-5.9855154785705134E-3</v>
      </c>
      <c r="Z64" s="53">
        <f t="shared" si="8"/>
        <v>-5.8692918770448712E-3</v>
      </c>
      <c r="AA64" s="53">
        <f t="shared" si="8"/>
        <v>-5.7530682755192308E-3</v>
      </c>
      <c r="AB64" s="53">
        <f t="shared" si="8"/>
        <v>-5.6368446739935886E-3</v>
      </c>
      <c r="AC64" s="53">
        <f t="shared" si="8"/>
        <v>-5.5206210724679482E-3</v>
      </c>
      <c r="AD64" s="53">
        <f t="shared" si="8"/>
        <v>-5.404397470942306E-3</v>
      </c>
      <c r="AE64" s="53">
        <f t="shared" si="8"/>
        <v>-5.2881738694166656E-3</v>
      </c>
      <c r="AF64" s="53">
        <f t="shared" si="8"/>
        <v>-5.1719502678910251E-3</v>
      </c>
      <c r="AG64" s="53">
        <f t="shared" si="8"/>
        <v>-5.0557266663653838E-3</v>
      </c>
      <c r="AH64" s="53">
        <f t="shared" si="8"/>
        <v>-4.9395030648397426E-3</v>
      </c>
      <c r="AI64" s="53">
        <f t="shared" si="8"/>
        <v>-4.8232794633141021E-3</v>
      </c>
      <c r="AJ64" s="53">
        <f t="shared" si="8"/>
        <v>-4.7070558617884608E-3</v>
      </c>
      <c r="AK64" s="53">
        <f t="shared" si="8"/>
        <v>-4.5908322602628195E-3</v>
      </c>
      <c r="AL64" s="53">
        <f t="shared" si="8"/>
        <v>-4.4746086587371791E-3</v>
      </c>
      <c r="AM64" s="53">
        <f t="shared" si="8"/>
        <v>-4.3583850572115378E-3</v>
      </c>
      <c r="AN64" s="53">
        <f t="shared" si="8"/>
        <v>-4.2421614556858965E-3</v>
      </c>
      <c r="AO64" s="53">
        <f t="shared" si="8"/>
        <v>-4.1259378541602561E-3</v>
      </c>
      <c r="AP64" s="53">
        <f t="shared" si="8"/>
        <v>-4.0097142526346148E-3</v>
      </c>
      <c r="AQ64" s="53">
        <f t="shared" si="8"/>
        <v>-3.8934906511089735E-3</v>
      </c>
      <c r="AR64" s="53">
        <f t="shared" si="8"/>
        <v>-3.7772670495833326E-3</v>
      </c>
      <c r="AS64" s="53">
        <f t="shared" si="8"/>
        <v>-3.6610434480576913E-3</v>
      </c>
      <c r="AT64" s="53">
        <f t="shared" si="8"/>
        <v>-3.5448198465320505E-3</v>
      </c>
      <c r="AU64" s="53">
        <f t="shared" si="8"/>
        <v>-3.4285962450064092E-3</v>
      </c>
      <c r="AV64" s="53">
        <f t="shared" si="8"/>
        <v>-3.3123726434807679E-3</v>
      </c>
      <c r="AW64" s="53">
        <f t="shared" si="8"/>
        <v>-3.196149041955127E-3</v>
      </c>
      <c r="AX64" s="53">
        <f t="shared" si="8"/>
        <v>-3.0799254404294857E-3</v>
      </c>
      <c r="AY64" s="53">
        <f t="shared" si="8"/>
        <v>-2.9637018389038448E-3</v>
      </c>
      <c r="AZ64" s="53">
        <f t="shared" si="8"/>
        <v>3.0878077872387167E-18</v>
      </c>
      <c r="BA64" s="53">
        <f t="shared" si="8"/>
        <v>3.0878077872387167E-18</v>
      </c>
      <c r="BB64" s="53">
        <f t="shared" si="8"/>
        <v>3.0878077872387167E-18</v>
      </c>
      <c r="BC64" s="53">
        <f t="shared" si="8"/>
        <v>3.0878077872387167E-18</v>
      </c>
      <c r="BD64" s="53">
        <f t="shared" si="8"/>
        <v>3.0878077872387167E-18</v>
      </c>
    </row>
    <row r="65" spans="1:56" ht="12.75" customHeight="1" x14ac:dyDescent="0.3">
      <c r="A65" s="187"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8"/>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8"/>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8"/>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9"/>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-5.8651410341332456E-2</v>
      </c>
      <c r="G77" s="54">
        <f>IF('Fixed data'!$G$19=FALSE,G64+G76,G64)</f>
        <v>-8.077540306032055E-3</v>
      </c>
      <c r="H77" s="54">
        <f>IF('Fixed data'!$G$19=FALSE,H64+H76,H64)</f>
        <v>-7.9613167045064145E-3</v>
      </c>
      <c r="I77" s="54">
        <f>IF('Fixed data'!$G$19=FALSE,I64+I76,I64)</f>
        <v>-7.8450931029807741E-3</v>
      </c>
      <c r="J77" s="54">
        <f>IF('Fixed data'!$G$19=FALSE,J64+J76,J64)</f>
        <v>-7.7288695014551319E-3</v>
      </c>
      <c r="K77" s="54">
        <f>IF('Fixed data'!$G$19=FALSE,K64+K76,K64)</f>
        <v>-7.6126458999294907E-3</v>
      </c>
      <c r="L77" s="54">
        <f>IF('Fixed data'!$G$19=FALSE,L64+L76,L64)</f>
        <v>-7.4964222984038494E-3</v>
      </c>
      <c r="M77" s="54">
        <f>IF('Fixed data'!$G$19=FALSE,M64+M76,M64)</f>
        <v>-7.3801986968782081E-3</v>
      </c>
      <c r="N77" s="54">
        <f>IF('Fixed data'!$G$19=FALSE,N64+N76,N64)</f>
        <v>-7.2639750953525668E-3</v>
      </c>
      <c r="O77" s="54">
        <f>IF('Fixed data'!$G$19=FALSE,O64+O76,O64)</f>
        <v>-7.1477514938269255E-3</v>
      </c>
      <c r="P77" s="54">
        <f>IF('Fixed data'!$G$19=FALSE,P64+P76,P64)</f>
        <v>-7.0315278923012842E-3</v>
      </c>
      <c r="Q77" s="54">
        <f>IF('Fixed data'!$G$19=FALSE,Q64+Q76,Q64)</f>
        <v>-6.9153042907756429E-3</v>
      </c>
      <c r="R77" s="54">
        <f>IF('Fixed data'!$G$19=FALSE,R64+R76,R64)</f>
        <v>-6.7990806892500016E-3</v>
      </c>
      <c r="S77" s="54">
        <f>IF('Fixed data'!$G$19=FALSE,S64+S76,S64)</f>
        <v>-6.6828570877243611E-3</v>
      </c>
      <c r="T77" s="54">
        <f>IF('Fixed data'!$G$19=FALSE,T64+T76,T64)</f>
        <v>-6.566633486198719E-3</v>
      </c>
      <c r="U77" s="54">
        <f>IF('Fixed data'!$G$19=FALSE,U64+U76,U64)</f>
        <v>-6.4504098846730785E-3</v>
      </c>
      <c r="V77" s="54">
        <f>IF('Fixed data'!$G$19=FALSE,V64+V76,V64)</f>
        <v>-6.3341862831474364E-3</v>
      </c>
      <c r="W77" s="54">
        <f>IF('Fixed data'!$G$19=FALSE,W64+W76,W64)</f>
        <v>-6.217962681621796E-3</v>
      </c>
      <c r="X77" s="54">
        <f>IF('Fixed data'!$G$19=FALSE,X64+X76,X64)</f>
        <v>-6.1017390800961538E-3</v>
      </c>
      <c r="Y77" s="54">
        <f>IF('Fixed data'!$G$19=FALSE,Y64+Y76,Y64)</f>
        <v>-5.9855154785705134E-3</v>
      </c>
      <c r="Z77" s="54">
        <f>IF('Fixed data'!$G$19=FALSE,Z64+Z76,Z64)</f>
        <v>-5.8692918770448712E-3</v>
      </c>
      <c r="AA77" s="54">
        <f>IF('Fixed data'!$G$19=FALSE,AA64+AA76,AA64)</f>
        <v>-5.7530682755192308E-3</v>
      </c>
      <c r="AB77" s="54">
        <f>IF('Fixed data'!$G$19=FALSE,AB64+AB76,AB64)</f>
        <v>-5.6368446739935886E-3</v>
      </c>
      <c r="AC77" s="54">
        <f>IF('Fixed data'!$G$19=FALSE,AC64+AC76,AC64)</f>
        <v>-5.5206210724679482E-3</v>
      </c>
      <c r="AD77" s="54">
        <f>IF('Fixed data'!$G$19=FALSE,AD64+AD76,AD64)</f>
        <v>-5.404397470942306E-3</v>
      </c>
      <c r="AE77" s="54">
        <f>IF('Fixed data'!$G$19=FALSE,AE64+AE76,AE64)</f>
        <v>-5.2881738694166656E-3</v>
      </c>
      <c r="AF77" s="54">
        <f>IF('Fixed data'!$G$19=FALSE,AF64+AF76,AF64)</f>
        <v>-5.1719502678910251E-3</v>
      </c>
      <c r="AG77" s="54">
        <f>IF('Fixed data'!$G$19=FALSE,AG64+AG76,AG64)</f>
        <v>-5.0557266663653838E-3</v>
      </c>
      <c r="AH77" s="54">
        <f>IF('Fixed data'!$G$19=FALSE,AH64+AH76,AH64)</f>
        <v>-4.9395030648397426E-3</v>
      </c>
      <c r="AI77" s="54">
        <f>IF('Fixed data'!$G$19=FALSE,AI64+AI76,AI64)</f>
        <v>-4.8232794633141021E-3</v>
      </c>
      <c r="AJ77" s="54">
        <f>IF('Fixed data'!$G$19=FALSE,AJ64+AJ76,AJ64)</f>
        <v>-4.7070558617884608E-3</v>
      </c>
      <c r="AK77" s="54">
        <f>IF('Fixed data'!$G$19=FALSE,AK64+AK76,AK64)</f>
        <v>-4.5908322602628195E-3</v>
      </c>
      <c r="AL77" s="54">
        <f>IF('Fixed data'!$G$19=FALSE,AL64+AL76,AL64)</f>
        <v>-4.4746086587371791E-3</v>
      </c>
      <c r="AM77" s="54">
        <f>IF('Fixed data'!$G$19=FALSE,AM64+AM76,AM64)</f>
        <v>-4.3583850572115378E-3</v>
      </c>
      <c r="AN77" s="54">
        <f>IF('Fixed data'!$G$19=FALSE,AN64+AN76,AN64)</f>
        <v>-4.2421614556858965E-3</v>
      </c>
      <c r="AO77" s="54">
        <f>IF('Fixed data'!$G$19=FALSE,AO64+AO76,AO64)</f>
        <v>-4.1259378541602561E-3</v>
      </c>
      <c r="AP77" s="54">
        <f>IF('Fixed data'!$G$19=FALSE,AP64+AP76,AP64)</f>
        <v>-4.0097142526346148E-3</v>
      </c>
      <c r="AQ77" s="54">
        <f>IF('Fixed data'!$G$19=FALSE,AQ64+AQ76,AQ64)</f>
        <v>-3.8934906511089735E-3</v>
      </c>
      <c r="AR77" s="54">
        <f>IF('Fixed data'!$G$19=FALSE,AR64+AR76,AR64)</f>
        <v>-3.7772670495833326E-3</v>
      </c>
      <c r="AS77" s="54">
        <f>IF('Fixed data'!$G$19=FALSE,AS64+AS76,AS64)</f>
        <v>-3.6610434480576913E-3</v>
      </c>
      <c r="AT77" s="54">
        <f>IF('Fixed data'!$G$19=FALSE,AT64+AT76,AT64)</f>
        <v>-3.5448198465320505E-3</v>
      </c>
      <c r="AU77" s="54">
        <f>IF('Fixed data'!$G$19=FALSE,AU64+AU76,AU64)</f>
        <v>-3.4285962450064092E-3</v>
      </c>
      <c r="AV77" s="54">
        <f>IF('Fixed data'!$G$19=FALSE,AV64+AV76,AV64)</f>
        <v>-3.3123726434807679E-3</v>
      </c>
      <c r="AW77" s="54">
        <f>IF('Fixed data'!$G$19=FALSE,AW64+AW76,AW64)</f>
        <v>-3.196149041955127E-3</v>
      </c>
      <c r="AX77" s="54">
        <f>IF('Fixed data'!$G$19=FALSE,AX64+AX76,AX64)</f>
        <v>-3.0799254404294857E-3</v>
      </c>
      <c r="AY77" s="54">
        <f>IF('Fixed data'!$G$19=FALSE,AY64+AY76,AY64)</f>
        <v>-2.9637018389038448E-3</v>
      </c>
      <c r="AZ77" s="54">
        <f>IF('Fixed data'!$G$19=FALSE,AZ64+AZ76,AZ64)</f>
        <v>3.0878077872387167E-18</v>
      </c>
      <c r="BA77" s="54">
        <f>IF('Fixed data'!$G$19=FALSE,BA64+BA76,BA64)</f>
        <v>3.0878077872387167E-18</v>
      </c>
      <c r="BB77" s="54">
        <f>IF('Fixed data'!$G$19=FALSE,BB64+BB76,BB64)</f>
        <v>3.0878077872387167E-18</v>
      </c>
      <c r="BC77" s="54">
        <f>IF('Fixed data'!$G$19=FALSE,BC64+BC76,BC64)</f>
        <v>3.0878077872387167E-18</v>
      </c>
      <c r="BD77" s="54">
        <f>IF('Fixed data'!$G$19=FALSE,BD64+BD76,BD64)</f>
        <v>3.0878077872387167E-18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-5.4751719145214553E-2</v>
      </c>
      <c r="G80" s="55">
        <f t="shared" si="10"/>
        <v>-7.2854785587650574E-3</v>
      </c>
      <c r="H80" s="55">
        <f t="shared" si="10"/>
        <v>-6.9378275643889268E-3</v>
      </c>
      <c r="I80" s="55">
        <f t="shared" si="10"/>
        <v>-6.6053578842166887E-3</v>
      </c>
      <c r="J80" s="55">
        <f t="shared" si="10"/>
        <v>-6.2874403192042898E-3</v>
      </c>
      <c r="K80" s="55">
        <f t="shared" si="10"/>
        <v>-5.983470864231317E-3</v>
      </c>
      <c r="L80" s="55">
        <f t="shared" si="10"/>
        <v>-5.692869723685069E-3</v>
      </c>
      <c r="M80" s="55">
        <f t="shared" si="10"/>
        <v>-5.4150803648129707E-3</v>
      </c>
      <c r="N80" s="55">
        <f t="shared" si="10"/>
        <v>-5.1495686074146708E-3</v>
      </c>
      <c r="O80" s="55">
        <f t="shared" si="10"/>
        <v>-4.8958217484985859E-3</v>
      </c>
      <c r="P80" s="55">
        <f t="shared" si="10"/>
        <v>-4.6533477205791514E-3</v>
      </c>
      <c r="Q80" s="55">
        <f t="shared" si="10"/>
        <v>-4.4216742823405524E-3</v>
      </c>
      <c r="R80" s="55">
        <f t="shared" si="10"/>
        <v>-4.2003482404404215E-3</v>
      </c>
      <c r="S80" s="55">
        <f t="shared" si="10"/>
        <v>-3.9889347012729568E-3</v>
      </c>
      <c r="T80" s="55">
        <f t="shared" si="10"/>
        <v>-3.7870163515550856E-3</v>
      </c>
      <c r="U80" s="55">
        <f t="shared" si="10"/>
        <v>-3.5941927666419955E-3</v>
      </c>
      <c r="V80" s="55">
        <f t="shared" si="10"/>
        <v>-3.4100797455192361E-3</v>
      </c>
      <c r="W80" s="55">
        <f t="shared" si="10"/>
        <v>-3.2343086714582137E-3</v>
      </c>
      <c r="X80" s="55">
        <f t="shared" si="10"/>
        <v>-3.066525897359812E-3</v>
      </c>
      <c r="Y80" s="55">
        <f t="shared" si="10"/>
        <v>-2.9063921548475799E-3</v>
      </c>
      <c r="Z80" s="55">
        <f t="shared" si="10"/>
        <v>-2.7535819862070775E-3</v>
      </c>
      <c r="AA80" s="55">
        <f t="shared" si="10"/>
        <v>-2.6077831983020109E-3</v>
      </c>
      <c r="AB80" s="55">
        <f t="shared" si="10"/>
        <v>-2.4686963376303623E-3</v>
      </c>
      <c r="AC80" s="55">
        <f t="shared" si="10"/>
        <v>-2.336034185715269E-3</v>
      </c>
      <c r="AD80" s="55">
        <f t="shared" si="10"/>
        <v>-2.2095212740556318E-3</v>
      </c>
      <c r="AE80" s="55">
        <f t="shared" si="10"/>
        <v>-2.0888934178906289E-3</v>
      </c>
      <c r="AF80" s="55">
        <f t="shared" si="10"/>
        <v>-1.9738972680603704E-3</v>
      </c>
      <c r="AG80" s="55">
        <f t="shared" si="10"/>
        <v>-1.8642898802719674E-3</v>
      </c>
      <c r="AH80" s="55">
        <f t="shared" si="10"/>
        <v>-1.7598383011063047E-3</v>
      </c>
      <c r="AI80" s="55">
        <f t="shared" si="10"/>
        <v>-1.9292497828450478E-3</v>
      </c>
      <c r="AJ80" s="55">
        <f t="shared" si="10"/>
        <v>-1.8279241128839499E-3</v>
      </c>
      <c r="AK80" s="55">
        <f t="shared" si="10"/>
        <v>-1.7308642564764717E-3</v>
      </c>
      <c r="AL80" s="55">
        <f t="shared" si="10"/>
        <v>-1.6379076778749954E-3</v>
      </c>
      <c r="AM80" s="55">
        <f t="shared" si="10"/>
        <v>-1.5488976905891391E-3</v>
      </c>
      <c r="AN80" s="55">
        <f t="shared" si="10"/>
        <v>-1.4636832545373093E-3</v>
      </c>
      <c r="AO80" s="55">
        <f t="shared" si="10"/>
        <v>-1.3821187800525201E-3</v>
      </c>
      <c r="AP80" s="55">
        <f t="shared" si="10"/>
        <v>-1.3040639385153E-3</v>
      </c>
      <c r="AQ80" s="55">
        <f t="shared" si="10"/>
        <v>-1.2293834793939084E-3</v>
      </c>
      <c r="AR80" s="55">
        <f t="shared" si="10"/>
        <v>-1.157947053479265E-3</v>
      </c>
      <c r="AS80" s="55">
        <f t="shared" si="10"/>
        <v>-1.0896290421089421E-3</v>
      </c>
      <c r="AT80" s="55">
        <f t="shared" si="10"/>
        <v>-1.0243083921813141E-3</v>
      </c>
      <c r="AU80" s="55">
        <f t="shared" si="10"/>
        <v>-9.6186845676742841E-4</v>
      </c>
      <c r="AV80" s="55">
        <f t="shared" si="10"/>
        <v>-9.0219684113449763E-4</v>
      </c>
      <c r="AW80" s="55">
        <f t="shared" si="10"/>
        <v>-8.4518525400097719E-4</v>
      </c>
      <c r="AX80" s="55">
        <f t="shared" si="10"/>
        <v>-7.9072936384910471E-4</v>
      </c>
      <c r="AY80" s="55">
        <f t="shared" si="10"/>
        <v>-7.3872866012647629E-4</v>
      </c>
      <c r="AZ80" s="55">
        <f t="shared" si="10"/>
        <v>7.4724578207259983E-19</v>
      </c>
      <c r="BA80" s="55">
        <f t="shared" si="10"/>
        <v>7.2548134181805819E-19</v>
      </c>
      <c r="BB80" s="55">
        <f t="shared" si="10"/>
        <v>7.043508172990856E-19</v>
      </c>
      <c r="BC80" s="55">
        <f t="shared" si="10"/>
        <v>6.8383574495056861E-19</v>
      </c>
      <c r="BD80" s="55">
        <f t="shared" si="10"/>
        <v>6.6391819898113455E-19</v>
      </c>
    </row>
    <row r="81" spans="1:56" x14ac:dyDescent="0.3">
      <c r="A81" s="74"/>
      <c r="B81" s="15" t="s">
        <v>18</v>
      </c>
      <c r="C81" s="15"/>
      <c r="D81" s="14" t="s">
        <v>39</v>
      </c>
      <c r="E81" s="56">
        <f>+E80</f>
        <v>0</v>
      </c>
      <c r="F81" s="56">
        <f t="shared" ref="F81:BD81" si="11">+E81+F80</f>
        <v>-5.4751719145214553E-2</v>
      </c>
      <c r="G81" s="56">
        <f t="shared" si="11"/>
        <v>-6.2037197703979613E-2</v>
      </c>
      <c r="H81" s="56">
        <f t="shared" si="11"/>
        <v>-6.8975025268368545E-2</v>
      </c>
      <c r="I81" s="56">
        <f t="shared" si="11"/>
        <v>-7.5580383152585237E-2</v>
      </c>
      <c r="J81" s="56">
        <f t="shared" si="11"/>
        <v>-8.186782347178953E-2</v>
      </c>
      <c r="K81" s="56">
        <f t="shared" si="11"/>
        <v>-8.7851294336020846E-2</v>
      </c>
      <c r="L81" s="56">
        <f t="shared" si="11"/>
        <v>-9.354416405970592E-2</v>
      </c>
      <c r="M81" s="56">
        <f t="shared" si="11"/>
        <v>-9.8959244424518894E-2</v>
      </c>
      <c r="N81" s="56">
        <f t="shared" si="11"/>
        <v>-0.10410881303193356</v>
      </c>
      <c r="O81" s="56">
        <f t="shared" si="11"/>
        <v>-0.10900463478043215</v>
      </c>
      <c r="P81" s="56">
        <f t="shared" si="11"/>
        <v>-0.11365798250101131</v>
      </c>
      <c r="Q81" s="56">
        <f t="shared" si="11"/>
        <v>-0.11807965678335186</v>
      </c>
      <c r="R81" s="56">
        <f t="shared" si="11"/>
        <v>-0.12228000502379228</v>
      </c>
      <c r="S81" s="56">
        <f t="shared" si="11"/>
        <v>-0.12626893972506525</v>
      </c>
      <c r="T81" s="56">
        <f t="shared" si="11"/>
        <v>-0.13005595607662035</v>
      </c>
      <c r="U81" s="56">
        <f t="shared" si="11"/>
        <v>-0.13365014884326235</v>
      </c>
      <c r="V81" s="56">
        <f t="shared" si="11"/>
        <v>-0.13706022858878159</v>
      </c>
      <c r="W81" s="56">
        <f t="shared" si="11"/>
        <v>-0.1402945372602398</v>
      </c>
      <c r="X81" s="56">
        <f t="shared" si="11"/>
        <v>-0.14336106315759961</v>
      </c>
      <c r="Y81" s="56">
        <f t="shared" si="11"/>
        <v>-0.1462674553124472</v>
      </c>
      <c r="Z81" s="56">
        <f t="shared" si="11"/>
        <v>-0.14902103729865426</v>
      </c>
      <c r="AA81" s="56">
        <f t="shared" si="11"/>
        <v>-0.15162882049695628</v>
      </c>
      <c r="AB81" s="56">
        <f t="shared" si="11"/>
        <v>-0.15409751683458664</v>
      </c>
      <c r="AC81" s="56">
        <f t="shared" si="11"/>
        <v>-0.1564335510203019</v>
      </c>
      <c r="AD81" s="56">
        <f t="shared" si="11"/>
        <v>-0.15864307229435753</v>
      </c>
      <c r="AE81" s="56">
        <f t="shared" si="11"/>
        <v>-0.16073196571224815</v>
      </c>
      <c r="AF81" s="56">
        <f t="shared" si="11"/>
        <v>-0.16270586298030854</v>
      </c>
      <c r="AG81" s="56">
        <f t="shared" si="11"/>
        <v>-0.16457015286058049</v>
      </c>
      <c r="AH81" s="56">
        <f t="shared" si="11"/>
        <v>-0.16632999116168679</v>
      </c>
      <c r="AI81" s="56">
        <f t="shared" si="11"/>
        <v>-0.16825924094453185</v>
      </c>
      <c r="AJ81" s="56">
        <f t="shared" si="11"/>
        <v>-0.17008716505741581</v>
      </c>
      <c r="AK81" s="56">
        <f t="shared" si="11"/>
        <v>-0.17181802931389228</v>
      </c>
      <c r="AL81" s="56">
        <f t="shared" si="11"/>
        <v>-0.17345593699176728</v>
      </c>
      <c r="AM81" s="56">
        <f t="shared" si="11"/>
        <v>-0.17500483468235642</v>
      </c>
      <c r="AN81" s="56">
        <f t="shared" si="11"/>
        <v>-0.17646851793689372</v>
      </c>
      <c r="AO81" s="56">
        <f t="shared" si="11"/>
        <v>-0.17785063671694623</v>
      </c>
      <c r="AP81" s="56">
        <f t="shared" si="11"/>
        <v>-0.17915470065546152</v>
      </c>
      <c r="AQ81" s="56">
        <f t="shared" si="11"/>
        <v>-0.18038408413485543</v>
      </c>
      <c r="AR81" s="56">
        <f t="shared" si="11"/>
        <v>-0.1815420311883347</v>
      </c>
      <c r="AS81" s="56">
        <f t="shared" si="11"/>
        <v>-0.18263166023044364</v>
      </c>
      <c r="AT81" s="56">
        <f t="shared" si="11"/>
        <v>-0.18365596862262495</v>
      </c>
      <c r="AU81" s="56">
        <f t="shared" si="11"/>
        <v>-0.18461783707939239</v>
      </c>
      <c r="AV81" s="56">
        <f t="shared" si="11"/>
        <v>-0.18552003392052688</v>
      </c>
      <c r="AW81" s="56">
        <f t="shared" si="11"/>
        <v>-0.18636521917452786</v>
      </c>
      <c r="AX81" s="56">
        <f t="shared" si="11"/>
        <v>-0.18715594853837697</v>
      </c>
      <c r="AY81" s="56">
        <f t="shared" si="11"/>
        <v>-0.18789467719850345</v>
      </c>
      <c r="AZ81" s="56">
        <f t="shared" si="11"/>
        <v>-0.18789467719850345</v>
      </c>
      <c r="BA81" s="56">
        <f t="shared" si="11"/>
        <v>-0.18789467719850345</v>
      </c>
      <c r="BB81" s="56">
        <f t="shared" si="11"/>
        <v>-0.18789467719850345</v>
      </c>
      <c r="BC81" s="56">
        <f t="shared" si="11"/>
        <v>-0.18789467719850345</v>
      </c>
      <c r="BD81" s="56">
        <f t="shared" si="11"/>
        <v>-0.18789467719850345</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0"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0"/>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0"/>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0"/>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0"/>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78" activePane="bottomRight" state="frozen"/>
      <selection activeCell="B5" sqref="B5:F5"/>
      <selection pane="topRight" activeCell="B5" sqref="B5:F5"/>
      <selection pane="bottomLeft" activeCell="B5" sqref="B5:F5"/>
      <selection pane="bottomRight" activeCell="E86" sqref="E8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-9.62511019163029E-2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-0.10144035660547576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-0.1019566938266544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-9.6715802557018116E-2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2" t="s">
        <v>11</v>
      </c>
      <c r="B13" s="61" t="s">
        <v>158</v>
      </c>
      <c r="C13" s="60"/>
      <c r="D13" s="61" t="s">
        <v>39</v>
      </c>
      <c r="E13" s="62">
        <f>-('Workings template'!B10*'Workings template'!B19)/1000000</f>
        <v>0</v>
      </c>
      <c r="F13" s="62">
        <f>-('Workings template'!C10*'Workings template'!C19)/1000000</f>
        <v>-9.0072294907616712E-3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3"/>
      <c r="B14" s="61" t="s">
        <v>156</v>
      </c>
      <c r="C14" s="60"/>
      <c r="D14" s="61" t="s">
        <v>39</v>
      </c>
      <c r="E14" s="62">
        <f>-('Workings template'!B10*'Workings template'!B20)/1000000</f>
        <v>0</v>
      </c>
      <c r="F14" s="62">
        <f>-('Workings template'!C10*'Workings template'!C20)/1000000</f>
        <v>-5.4043376944570027E-3</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3"/>
      <c r="B15" s="61" t="s">
        <v>313</v>
      </c>
      <c r="C15" s="60"/>
      <c r="D15" s="61" t="s">
        <v>39</v>
      </c>
      <c r="E15" s="62">
        <f>-('Workings template'!B10*'Workings template'!B21)/1000000</f>
        <v>0</v>
      </c>
      <c r="F15" s="62">
        <f>-('Workings template'!C10*'Workings template'!C21)/1000000</f>
        <v>-0.21977639957458475</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4"/>
      <c r="B18" s="122" t="s">
        <v>194</v>
      </c>
      <c r="C18" s="127"/>
      <c r="D18" s="123" t="s">
        <v>39</v>
      </c>
      <c r="E18" s="59">
        <f>SUM(E13:E17)</f>
        <v>0</v>
      </c>
      <c r="F18" s="59">
        <f t="shared" ref="F18:AW18" si="0">SUM(F13:F17)</f>
        <v>-0.23418796675980341</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5"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5"/>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5"/>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5"/>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5"/>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5"/>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6"/>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-0.23418796675980341</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-0.16393157673186237</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-7.025639002794104E-2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-3.6429239273747193E-3</v>
      </c>
      <c r="H31" s="35">
        <f>$F$28/'Fixed data'!$C$7</f>
        <v>-3.6429239273747193E-3</v>
      </c>
      <c r="I31" s="35">
        <f>$F$28/'Fixed data'!$C$7</f>
        <v>-3.6429239273747193E-3</v>
      </c>
      <c r="J31" s="35">
        <f>$F$28/'Fixed data'!$C$7</f>
        <v>-3.6429239273747193E-3</v>
      </c>
      <c r="K31" s="35">
        <f>$F$28/'Fixed data'!$C$7</f>
        <v>-3.6429239273747193E-3</v>
      </c>
      <c r="L31" s="35">
        <f>$F$28/'Fixed data'!$C$7</f>
        <v>-3.6429239273747193E-3</v>
      </c>
      <c r="M31" s="35">
        <f>$F$28/'Fixed data'!$C$7</f>
        <v>-3.6429239273747193E-3</v>
      </c>
      <c r="N31" s="35">
        <f>$F$28/'Fixed data'!$C$7</f>
        <v>-3.6429239273747193E-3</v>
      </c>
      <c r="O31" s="35">
        <f>$F$28/'Fixed data'!$C$7</f>
        <v>-3.6429239273747193E-3</v>
      </c>
      <c r="P31" s="35">
        <f>$F$28/'Fixed data'!$C$7</f>
        <v>-3.6429239273747193E-3</v>
      </c>
      <c r="Q31" s="35">
        <f>$F$28/'Fixed data'!$C$7</f>
        <v>-3.6429239273747193E-3</v>
      </c>
      <c r="R31" s="35">
        <f>$F$28/'Fixed data'!$C$7</f>
        <v>-3.6429239273747193E-3</v>
      </c>
      <c r="S31" s="35">
        <f>$F$28/'Fixed data'!$C$7</f>
        <v>-3.6429239273747193E-3</v>
      </c>
      <c r="T31" s="35">
        <f>$F$28/'Fixed data'!$C$7</f>
        <v>-3.6429239273747193E-3</v>
      </c>
      <c r="U31" s="35">
        <f>$F$28/'Fixed data'!$C$7</f>
        <v>-3.6429239273747193E-3</v>
      </c>
      <c r="V31" s="35">
        <f>$F$28/'Fixed data'!$C$7</f>
        <v>-3.6429239273747193E-3</v>
      </c>
      <c r="W31" s="35">
        <f>$F$28/'Fixed data'!$C$7</f>
        <v>-3.6429239273747193E-3</v>
      </c>
      <c r="X31" s="35">
        <f>$F$28/'Fixed data'!$C$7</f>
        <v>-3.6429239273747193E-3</v>
      </c>
      <c r="Y31" s="35">
        <f>$F$28/'Fixed data'!$C$7</f>
        <v>-3.6429239273747193E-3</v>
      </c>
      <c r="Z31" s="35">
        <f>$F$28/'Fixed data'!$C$7</f>
        <v>-3.6429239273747193E-3</v>
      </c>
      <c r="AA31" s="35">
        <f>$F$28/'Fixed data'!$C$7</f>
        <v>-3.6429239273747193E-3</v>
      </c>
      <c r="AB31" s="35">
        <f>$F$28/'Fixed data'!$C$7</f>
        <v>-3.6429239273747193E-3</v>
      </c>
      <c r="AC31" s="35">
        <f>$F$28/'Fixed data'!$C$7</f>
        <v>-3.6429239273747193E-3</v>
      </c>
      <c r="AD31" s="35">
        <f>$F$28/'Fixed data'!$C$7</f>
        <v>-3.6429239273747193E-3</v>
      </c>
      <c r="AE31" s="35">
        <f>$F$28/'Fixed data'!$C$7</f>
        <v>-3.6429239273747193E-3</v>
      </c>
      <c r="AF31" s="35">
        <f>$F$28/'Fixed data'!$C$7</f>
        <v>-3.6429239273747193E-3</v>
      </c>
      <c r="AG31" s="35">
        <f>$F$28/'Fixed data'!$C$7</f>
        <v>-3.6429239273747193E-3</v>
      </c>
      <c r="AH31" s="35">
        <f>$F$28/'Fixed data'!$C$7</f>
        <v>-3.6429239273747193E-3</v>
      </c>
      <c r="AI31" s="35">
        <f>$F$28/'Fixed data'!$C$7</f>
        <v>-3.6429239273747193E-3</v>
      </c>
      <c r="AJ31" s="35">
        <f>$F$28/'Fixed data'!$C$7</f>
        <v>-3.6429239273747193E-3</v>
      </c>
      <c r="AK31" s="35">
        <f>$F$28/'Fixed data'!$C$7</f>
        <v>-3.6429239273747193E-3</v>
      </c>
      <c r="AL31" s="35">
        <f>$F$28/'Fixed data'!$C$7</f>
        <v>-3.6429239273747193E-3</v>
      </c>
      <c r="AM31" s="35">
        <f>$F$28/'Fixed data'!$C$7</f>
        <v>-3.6429239273747193E-3</v>
      </c>
      <c r="AN31" s="35">
        <f>$F$28/'Fixed data'!$C$7</f>
        <v>-3.6429239273747193E-3</v>
      </c>
      <c r="AO31" s="35">
        <f>$F$28/'Fixed data'!$C$7</f>
        <v>-3.6429239273747193E-3</v>
      </c>
      <c r="AP31" s="35">
        <f>$F$28/'Fixed data'!$C$7</f>
        <v>-3.6429239273747193E-3</v>
      </c>
      <c r="AQ31" s="35">
        <f>$F$28/'Fixed data'!$C$7</f>
        <v>-3.6429239273747193E-3</v>
      </c>
      <c r="AR31" s="35">
        <f>$F$28/'Fixed data'!$C$7</f>
        <v>-3.6429239273747193E-3</v>
      </c>
      <c r="AS31" s="35">
        <f>$F$28/'Fixed data'!$C$7</f>
        <v>-3.6429239273747193E-3</v>
      </c>
      <c r="AT31" s="35">
        <f>$F$28/'Fixed data'!$C$7</f>
        <v>-3.6429239273747193E-3</v>
      </c>
      <c r="AU31" s="35">
        <f>$F$28/'Fixed data'!$C$7</f>
        <v>-3.6429239273747193E-3</v>
      </c>
      <c r="AV31" s="35">
        <f>$F$28/'Fixed data'!$C$7</f>
        <v>-3.6429239273747193E-3</v>
      </c>
      <c r="AW31" s="35">
        <f>$F$28/'Fixed data'!$C$7</f>
        <v>-3.6429239273747193E-3</v>
      </c>
      <c r="AX31" s="35">
        <f>$F$28/'Fixed data'!$C$7</f>
        <v>-3.6429239273747193E-3</v>
      </c>
      <c r="AY31" s="35">
        <f>$F$28/'Fixed data'!$C$7</f>
        <v>-3.6429239273747193E-3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-3.6429239273747193E-3</v>
      </c>
      <c r="H60" s="35">
        <f t="shared" si="5"/>
        <v>-3.6429239273747193E-3</v>
      </c>
      <c r="I60" s="35">
        <f t="shared" si="5"/>
        <v>-3.6429239273747193E-3</v>
      </c>
      <c r="J60" s="35">
        <f t="shared" si="5"/>
        <v>-3.6429239273747193E-3</v>
      </c>
      <c r="K60" s="35">
        <f t="shared" si="5"/>
        <v>-3.6429239273747193E-3</v>
      </c>
      <c r="L60" s="35">
        <f t="shared" si="5"/>
        <v>-3.6429239273747193E-3</v>
      </c>
      <c r="M60" s="35">
        <f t="shared" si="5"/>
        <v>-3.6429239273747193E-3</v>
      </c>
      <c r="N60" s="35">
        <f t="shared" si="5"/>
        <v>-3.6429239273747193E-3</v>
      </c>
      <c r="O60" s="35">
        <f t="shared" si="5"/>
        <v>-3.6429239273747193E-3</v>
      </c>
      <c r="P60" s="35">
        <f t="shared" si="5"/>
        <v>-3.6429239273747193E-3</v>
      </c>
      <c r="Q60" s="35">
        <f t="shared" si="5"/>
        <v>-3.6429239273747193E-3</v>
      </c>
      <c r="R60" s="35">
        <f t="shared" si="5"/>
        <v>-3.6429239273747193E-3</v>
      </c>
      <c r="S60" s="35">
        <f t="shared" si="5"/>
        <v>-3.6429239273747193E-3</v>
      </c>
      <c r="T60" s="35">
        <f t="shared" si="5"/>
        <v>-3.6429239273747193E-3</v>
      </c>
      <c r="U60" s="35">
        <f t="shared" si="5"/>
        <v>-3.6429239273747193E-3</v>
      </c>
      <c r="V60" s="35">
        <f t="shared" si="5"/>
        <v>-3.6429239273747193E-3</v>
      </c>
      <c r="W60" s="35">
        <f t="shared" si="5"/>
        <v>-3.6429239273747193E-3</v>
      </c>
      <c r="X60" s="35">
        <f t="shared" si="5"/>
        <v>-3.6429239273747193E-3</v>
      </c>
      <c r="Y60" s="35">
        <f t="shared" si="5"/>
        <v>-3.6429239273747193E-3</v>
      </c>
      <c r="Z60" s="35">
        <f t="shared" si="5"/>
        <v>-3.6429239273747193E-3</v>
      </c>
      <c r="AA60" s="35">
        <f t="shared" si="5"/>
        <v>-3.6429239273747193E-3</v>
      </c>
      <c r="AB60" s="35">
        <f t="shared" si="5"/>
        <v>-3.6429239273747193E-3</v>
      </c>
      <c r="AC60" s="35">
        <f t="shared" si="5"/>
        <v>-3.6429239273747193E-3</v>
      </c>
      <c r="AD60" s="35">
        <f t="shared" si="5"/>
        <v>-3.6429239273747193E-3</v>
      </c>
      <c r="AE60" s="35">
        <f t="shared" si="5"/>
        <v>-3.6429239273747193E-3</v>
      </c>
      <c r="AF60" s="35">
        <f t="shared" si="5"/>
        <v>-3.6429239273747193E-3</v>
      </c>
      <c r="AG60" s="35">
        <f t="shared" si="5"/>
        <v>-3.6429239273747193E-3</v>
      </c>
      <c r="AH60" s="35">
        <f t="shared" si="5"/>
        <v>-3.6429239273747193E-3</v>
      </c>
      <c r="AI60" s="35">
        <f t="shared" si="5"/>
        <v>-3.6429239273747193E-3</v>
      </c>
      <c r="AJ60" s="35">
        <f t="shared" si="5"/>
        <v>-3.6429239273747193E-3</v>
      </c>
      <c r="AK60" s="35">
        <f t="shared" si="5"/>
        <v>-3.6429239273747193E-3</v>
      </c>
      <c r="AL60" s="35">
        <f t="shared" si="5"/>
        <v>-3.6429239273747193E-3</v>
      </c>
      <c r="AM60" s="35">
        <f t="shared" si="5"/>
        <v>-3.6429239273747193E-3</v>
      </c>
      <c r="AN60" s="35">
        <f t="shared" si="5"/>
        <v>-3.6429239273747193E-3</v>
      </c>
      <c r="AO60" s="35">
        <f t="shared" si="5"/>
        <v>-3.6429239273747193E-3</v>
      </c>
      <c r="AP60" s="35">
        <f t="shared" si="5"/>
        <v>-3.6429239273747193E-3</v>
      </c>
      <c r="AQ60" s="35">
        <f t="shared" si="5"/>
        <v>-3.6429239273747193E-3</v>
      </c>
      <c r="AR60" s="35">
        <f t="shared" si="5"/>
        <v>-3.6429239273747193E-3</v>
      </c>
      <c r="AS60" s="35">
        <f t="shared" si="5"/>
        <v>-3.6429239273747193E-3</v>
      </c>
      <c r="AT60" s="35">
        <f t="shared" si="5"/>
        <v>-3.6429239273747193E-3</v>
      </c>
      <c r="AU60" s="35">
        <f t="shared" si="5"/>
        <v>-3.6429239273747193E-3</v>
      </c>
      <c r="AV60" s="35">
        <f t="shared" si="5"/>
        <v>-3.6429239273747193E-3</v>
      </c>
      <c r="AW60" s="35">
        <f t="shared" si="5"/>
        <v>-3.6429239273747193E-3</v>
      </c>
      <c r="AX60" s="35">
        <f t="shared" si="5"/>
        <v>-3.6429239273747193E-3</v>
      </c>
      <c r="AY60" s="35">
        <f t="shared" si="5"/>
        <v>-3.6429239273747193E-3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-0.16393157673186237</v>
      </c>
      <c r="H61" s="35">
        <f t="shared" si="6"/>
        <v>-0.16028865280448765</v>
      </c>
      <c r="I61" s="35">
        <f t="shared" si="6"/>
        <v>-0.15664572887711292</v>
      </c>
      <c r="J61" s="35">
        <f t="shared" si="6"/>
        <v>-0.1530028049497382</v>
      </c>
      <c r="K61" s="35">
        <f t="shared" si="6"/>
        <v>-0.14935988102236347</v>
      </c>
      <c r="L61" s="35">
        <f t="shared" si="6"/>
        <v>-0.14571695709498875</v>
      </c>
      <c r="M61" s="35">
        <f t="shared" si="6"/>
        <v>-0.14207403316761402</v>
      </c>
      <c r="N61" s="35">
        <f t="shared" si="6"/>
        <v>-0.1384311092402393</v>
      </c>
      <c r="O61" s="35">
        <f t="shared" si="6"/>
        <v>-0.13478818531286457</v>
      </c>
      <c r="P61" s="35">
        <f t="shared" si="6"/>
        <v>-0.13114526138548985</v>
      </c>
      <c r="Q61" s="35">
        <f t="shared" si="6"/>
        <v>-0.12750233745811512</v>
      </c>
      <c r="R61" s="35">
        <f t="shared" si="6"/>
        <v>-0.1238594135307404</v>
      </c>
      <c r="S61" s="35">
        <f t="shared" si="6"/>
        <v>-0.12021648960336567</v>
      </c>
      <c r="T61" s="35">
        <f t="shared" si="6"/>
        <v>-0.11657356567599095</v>
      </c>
      <c r="U61" s="35">
        <f t="shared" si="6"/>
        <v>-0.11293064174861622</v>
      </c>
      <c r="V61" s="35">
        <f t="shared" si="6"/>
        <v>-0.1092877178212415</v>
      </c>
      <c r="W61" s="35">
        <f t="shared" si="6"/>
        <v>-0.10564479389386677</v>
      </c>
      <c r="X61" s="35">
        <f t="shared" si="6"/>
        <v>-0.10200186996649205</v>
      </c>
      <c r="Y61" s="35">
        <f t="shared" si="6"/>
        <v>-9.8358946039117323E-2</v>
      </c>
      <c r="Z61" s="35">
        <f t="shared" si="6"/>
        <v>-9.4716022111742598E-2</v>
      </c>
      <c r="AA61" s="35">
        <f t="shared" si="6"/>
        <v>-9.1073098184367873E-2</v>
      </c>
      <c r="AB61" s="35">
        <f t="shared" si="6"/>
        <v>-8.7430174256993148E-2</v>
      </c>
      <c r="AC61" s="35">
        <f t="shared" si="6"/>
        <v>-8.3787250329618423E-2</v>
      </c>
      <c r="AD61" s="35">
        <f t="shared" si="6"/>
        <v>-8.0144326402243699E-2</v>
      </c>
      <c r="AE61" s="35">
        <f t="shared" si="6"/>
        <v>-7.6501402474868974E-2</v>
      </c>
      <c r="AF61" s="35">
        <f t="shared" si="6"/>
        <v>-7.2858478547494249E-2</v>
      </c>
      <c r="AG61" s="35">
        <f t="shared" si="6"/>
        <v>-6.9215554620119524E-2</v>
      </c>
      <c r="AH61" s="35">
        <f t="shared" si="6"/>
        <v>-6.5572630692744799E-2</v>
      </c>
      <c r="AI61" s="35">
        <f t="shared" si="6"/>
        <v>-6.1929706765370081E-2</v>
      </c>
      <c r="AJ61" s="35">
        <f t="shared" si="6"/>
        <v>-5.8286782837995363E-2</v>
      </c>
      <c r="AK61" s="35">
        <f t="shared" si="6"/>
        <v>-5.4643858910620645E-2</v>
      </c>
      <c r="AL61" s="35">
        <f t="shared" si="6"/>
        <v>-5.1000934983245927E-2</v>
      </c>
      <c r="AM61" s="35">
        <f t="shared" si="6"/>
        <v>-4.7358011055871209E-2</v>
      </c>
      <c r="AN61" s="35">
        <f t="shared" si="6"/>
        <v>-4.3715087128496491E-2</v>
      </c>
      <c r="AO61" s="35">
        <f t="shared" si="6"/>
        <v>-4.0072163201121773E-2</v>
      </c>
      <c r="AP61" s="35">
        <f t="shared" si="6"/>
        <v>-3.6429239273747055E-2</v>
      </c>
      <c r="AQ61" s="35">
        <f t="shared" si="6"/>
        <v>-3.2786315346372337E-2</v>
      </c>
      <c r="AR61" s="35">
        <f t="shared" si="6"/>
        <v>-2.9143391418997619E-2</v>
      </c>
      <c r="AS61" s="35">
        <f t="shared" si="6"/>
        <v>-2.5500467491622901E-2</v>
      </c>
      <c r="AT61" s="35">
        <f t="shared" si="6"/>
        <v>-2.1857543564248183E-2</v>
      </c>
      <c r="AU61" s="35">
        <f t="shared" si="6"/>
        <v>-1.8214619636873465E-2</v>
      </c>
      <c r="AV61" s="35">
        <f t="shared" si="6"/>
        <v>-1.4571695709498745E-2</v>
      </c>
      <c r="AW61" s="35">
        <f t="shared" si="6"/>
        <v>-1.0928771782124026E-2</v>
      </c>
      <c r="AX61" s="35">
        <f t="shared" si="6"/>
        <v>-7.2858478547493059E-3</v>
      </c>
      <c r="AY61" s="35">
        <f t="shared" si="6"/>
        <v>-3.6429239273745866E-3</v>
      </c>
      <c r="AZ61" s="35">
        <f t="shared" si="6"/>
        <v>1.3270634591222574E-16</v>
      </c>
      <c r="BA61" s="35">
        <f t="shared" si="6"/>
        <v>1.3270634591222574E-16</v>
      </c>
      <c r="BB61" s="35">
        <f t="shared" si="6"/>
        <v>1.3270634591222574E-16</v>
      </c>
      <c r="BC61" s="35">
        <f t="shared" si="6"/>
        <v>1.3270634591222574E-16</v>
      </c>
      <c r="BD61" s="35">
        <f t="shared" si="6"/>
        <v>1.3270634591222574E-16</v>
      </c>
    </row>
    <row r="62" spans="1:56" ht="16.5" hidden="1" customHeight="1" outlineLevel="1" x14ac:dyDescent="0.3">
      <c r="A62" s="113"/>
      <c r="B62" s="9" t="s">
        <v>33</v>
      </c>
      <c r="C62" s="9" t="s">
        <v>67</v>
      </c>
      <c r="D62" s="9" t="s">
        <v>39</v>
      </c>
      <c r="E62" s="35">
        <f t="shared" ref="E62:BD62" si="7">E28-E60+E61</f>
        <v>0</v>
      </c>
      <c r="F62" s="35">
        <f t="shared" si="7"/>
        <v>-0.16393157673186237</v>
      </c>
      <c r="G62" s="35">
        <f t="shared" si="7"/>
        <v>-0.16028865280448765</v>
      </c>
      <c r="H62" s="35">
        <f t="shared" si="7"/>
        <v>-0.15664572887711292</v>
      </c>
      <c r="I62" s="35">
        <f t="shared" si="7"/>
        <v>-0.1530028049497382</v>
      </c>
      <c r="J62" s="35">
        <f t="shared" si="7"/>
        <v>-0.14935988102236347</v>
      </c>
      <c r="K62" s="35">
        <f t="shared" si="7"/>
        <v>-0.14571695709498875</v>
      </c>
      <c r="L62" s="35">
        <f t="shared" si="7"/>
        <v>-0.14207403316761402</v>
      </c>
      <c r="M62" s="35">
        <f t="shared" si="7"/>
        <v>-0.1384311092402393</v>
      </c>
      <c r="N62" s="35">
        <f t="shared" si="7"/>
        <v>-0.13478818531286457</v>
      </c>
      <c r="O62" s="35">
        <f t="shared" si="7"/>
        <v>-0.13114526138548985</v>
      </c>
      <c r="P62" s="35">
        <f t="shared" si="7"/>
        <v>-0.12750233745811512</v>
      </c>
      <c r="Q62" s="35">
        <f t="shared" si="7"/>
        <v>-0.1238594135307404</v>
      </c>
      <c r="R62" s="35">
        <f t="shared" si="7"/>
        <v>-0.12021648960336567</v>
      </c>
      <c r="S62" s="35">
        <f t="shared" si="7"/>
        <v>-0.11657356567599095</v>
      </c>
      <c r="T62" s="35">
        <f t="shared" si="7"/>
        <v>-0.11293064174861622</v>
      </c>
      <c r="U62" s="35">
        <f t="shared" si="7"/>
        <v>-0.1092877178212415</v>
      </c>
      <c r="V62" s="35">
        <f t="shared" si="7"/>
        <v>-0.10564479389386677</v>
      </c>
      <c r="W62" s="35">
        <f t="shared" si="7"/>
        <v>-0.10200186996649205</v>
      </c>
      <c r="X62" s="35">
        <f t="shared" si="7"/>
        <v>-9.8358946039117323E-2</v>
      </c>
      <c r="Y62" s="35">
        <f t="shared" si="7"/>
        <v>-9.4716022111742598E-2</v>
      </c>
      <c r="Z62" s="35">
        <f t="shared" si="7"/>
        <v>-9.1073098184367873E-2</v>
      </c>
      <c r="AA62" s="35">
        <f t="shared" si="7"/>
        <v>-8.7430174256993148E-2</v>
      </c>
      <c r="AB62" s="35">
        <f t="shared" si="7"/>
        <v>-8.3787250329618423E-2</v>
      </c>
      <c r="AC62" s="35">
        <f t="shared" si="7"/>
        <v>-8.0144326402243699E-2</v>
      </c>
      <c r="AD62" s="35">
        <f t="shared" si="7"/>
        <v>-7.6501402474868974E-2</v>
      </c>
      <c r="AE62" s="35">
        <f t="shared" si="7"/>
        <v>-7.2858478547494249E-2</v>
      </c>
      <c r="AF62" s="35">
        <f t="shared" si="7"/>
        <v>-6.9215554620119524E-2</v>
      </c>
      <c r="AG62" s="35">
        <f t="shared" si="7"/>
        <v>-6.5572630692744799E-2</v>
      </c>
      <c r="AH62" s="35">
        <f t="shared" si="7"/>
        <v>-6.1929706765370081E-2</v>
      </c>
      <c r="AI62" s="35">
        <f t="shared" si="7"/>
        <v>-5.8286782837995363E-2</v>
      </c>
      <c r="AJ62" s="35">
        <f t="shared" si="7"/>
        <v>-5.4643858910620645E-2</v>
      </c>
      <c r="AK62" s="35">
        <f t="shared" si="7"/>
        <v>-5.1000934983245927E-2</v>
      </c>
      <c r="AL62" s="35">
        <f t="shared" si="7"/>
        <v>-4.7358011055871209E-2</v>
      </c>
      <c r="AM62" s="35">
        <f t="shared" si="7"/>
        <v>-4.3715087128496491E-2</v>
      </c>
      <c r="AN62" s="35">
        <f t="shared" si="7"/>
        <v>-4.0072163201121773E-2</v>
      </c>
      <c r="AO62" s="35">
        <f t="shared" si="7"/>
        <v>-3.6429239273747055E-2</v>
      </c>
      <c r="AP62" s="35">
        <f t="shared" si="7"/>
        <v>-3.2786315346372337E-2</v>
      </c>
      <c r="AQ62" s="35">
        <f t="shared" si="7"/>
        <v>-2.9143391418997619E-2</v>
      </c>
      <c r="AR62" s="35">
        <f t="shared" si="7"/>
        <v>-2.5500467491622901E-2</v>
      </c>
      <c r="AS62" s="35">
        <f t="shared" si="7"/>
        <v>-2.1857543564248183E-2</v>
      </c>
      <c r="AT62" s="35">
        <f t="shared" si="7"/>
        <v>-1.8214619636873465E-2</v>
      </c>
      <c r="AU62" s="35">
        <f t="shared" si="7"/>
        <v>-1.4571695709498745E-2</v>
      </c>
      <c r="AV62" s="35">
        <f t="shared" si="7"/>
        <v>-1.0928771782124026E-2</v>
      </c>
      <c r="AW62" s="35">
        <f t="shared" si="7"/>
        <v>-7.2858478547493059E-3</v>
      </c>
      <c r="AX62" s="35">
        <f t="shared" si="7"/>
        <v>-3.6429239273745866E-3</v>
      </c>
      <c r="AY62" s="35">
        <f t="shared" si="7"/>
        <v>1.3270634591222574E-16</v>
      </c>
      <c r="AZ62" s="35">
        <f t="shared" si="7"/>
        <v>1.3270634591222574E-16</v>
      </c>
      <c r="BA62" s="35">
        <f t="shared" si="7"/>
        <v>1.3270634591222574E-16</v>
      </c>
      <c r="BB62" s="35">
        <f t="shared" si="7"/>
        <v>1.3270634591222574E-16</v>
      </c>
      <c r="BC62" s="35">
        <f t="shared" si="7"/>
        <v>1.3270634591222574E-16</v>
      </c>
      <c r="BD62" s="35">
        <f t="shared" si="7"/>
        <v>1.3270634591222574E-16</v>
      </c>
    </row>
    <row r="63" spans="1:56" ht="16.5" collapsed="1" x14ac:dyDescent="0.3">
      <c r="A63" s="113"/>
      <c r="B63" s="9" t="s">
        <v>8</v>
      </c>
      <c r="C63" s="11" t="s">
        <v>66</v>
      </c>
      <c r="D63" s="9" t="s">
        <v>39</v>
      </c>
      <c r="E63" s="35">
        <f>AVERAGE(E61:E62)*'Fixed data'!$C$3</f>
        <v>0</v>
      </c>
      <c r="F63" s="35">
        <f>AVERAGE(F61:F62)*'Fixed data'!$C$3</f>
        <v>-3.2786315346372474E-3</v>
      </c>
      <c r="G63" s="35">
        <f>AVERAGE(G61:G62)*'Fixed data'!$C$3</f>
        <v>-6.4844045907270003E-3</v>
      </c>
      <c r="H63" s="35">
        <f>AVERAGE(H61:H62)*'Fixed data'!$C$3</f>
        <v>-6.3386876336320123E-3</v>
      </c>
      <c r="I63" s="35">
        <f>AVERAGE(I61:I62)*'Fixed data'!$C$3</f>
        <v>-6.1929706765370216E-3</v>
      </c>
      <c r="J63" s="35">
        <f>AVERAGE(J61:J62)*'Fixed data'!$C$3</f>
        <v>-6.0472537194420344E-3</v>
      </c>
      <c r="K63" s="35">
        <f>AVERAGE(K61:K62)*'Fixed data'!$C$3</f>
        <v>-5.9015367623470438E-3</v>
      </c>
      <c r="L63" s="35">
        <f>AVERAGE(L61:L62)*'Fixed data'!$C$3</f>
        <v>-5.7558198052520557E-3</v>
      </c>
      <c r="M63" s="35">
        <f>AVERAGE(M61:M62)*'Fixed data'!$C$3</f>
        <v>-5.6101028481570659E-3</v>
      </c>
      <c r="N63" s="35">
        <f>AVERAGE(N61:N62)*'Fixed data'!$C$3</f>
        <v>-5.4643858910620778E-3</v>
      </c>
      <c r="O63" s="35">
        <f>AVERAGE(O61:O62)*'Fixed data'!$C$3</f>
        <v>-5.318668933967088E-3</v>
      </c>
      <c r="P63" s="35">
        <f>AVERAGE(P61:P62)*'Fixed data'!$C$3</f>
        <v>-5.1729519768721E-3</v>
      </c>
      <c r="Q63" s="35">
        <f>AVERAGE(Q61:Q62)*'Fixed data'!$C$3</f>
        <v>-5.0272350197771102E-3</v>
      </c>
      <c r="R63" s="35">
        <f>AVERAGE(R61:R62)*'Fixed data'!$C$3</f>
        <v>-4.8815180626821213E-3</v>
      </c>
      <c r="S63" s="35">
        <f>AVERAGE(S61:S62)*'Fixed data'!$C$3</f>
        <v>-4.7358011055871323E-3</v>
      </c>
      <c r="T63" s="35">
        <f>AVERAGE(T61:T62)*'Fixed data'!$C$3</f>
        <v>-4.5900841484921434E-3</v>
      </c>
      <c r="U63" s="35">
        <f>AVERAGE(U61:U62)*'Fixed data'!$C$3</f>
        <v>-4.4443671913971545E-3</v>
      </c>
      <c r="V63" s="35">
        <f>AVERAGE(V61:V62)*'Fixed data'!$C$3</f>
        <v>-4.2986502343021656E-3</v>
      </c>
      <c r="W63" s="35">
        <f>AVERAGE(W61:W62)*'Fixed data'!$C$3</f>
        <v>-4.1529332772071766E-3</v>
      </c>
      <c r="X63" s="35">
        <f>AVERAGE(X61:X62)*'Fixed data'!$C$3</f>
        <v>-4.0072163201121877E-3</v>
      </c>
      <c r="Y63" s="35">
        <f>AVERAGE(Y61:Y62)*'Fixed data'!$C$3</f>
        <v>-3.8614993630171983E-3</v>
      </c>
      <c r="Z63" s="35">
        <f>AVERAGE(Z61:Z62)*'Fixed data'!$C$3</f>
        <v>-3.7157824059222094E-3</v>
      </c>
      <c r="AA63" s="35">
        <f>AVERAGE(AA61:AA62)*'Fixed data'!$C$3</f>
        <v>-3.5700654488272205E-3</v>
      </c>
      <c r="AB63" s="35">
        <f>AVERAGE(AB61:AB62)*'Fixed data'!$C$3</f>
        <v>-3.4243484917322316E-3</v>
      </c>
      <c r="AC63" s="35">
        <f>AVERAGE(AC61:AC62)*'Fixed data'!$C$3</f>
        <v>-3.2786315346372426E-3</v>
      </c>
      <c r="AD63" s="35">
        <f>AVERAGE(AD61:AD62)*'Fixed data'!$C$3</f>
        <v>-3.1329145775422537E-3</v>
      </c>
      <c r="AE63" s="35">
        <f>AVERAGE(AE61:AE62)*'Fixed data'!$C$3</f>
        <v>-2.9871976204472643E-3</v>
      </c>
      <c r="AF63" s="35">
        <f>AVERAGE(AF61:AF62)*'Fixed data'!$C$3</f>
        <v>-2.8414806633522754E-3</v>
      </c>
      <c r="AG63" s="35">
        <f>AVERAGE(AG61:AG62)*'Fixed data'!$C$3</f>
        <v>-2.6957637062572865E-3</v>
      </c>
      <c r="AH63" s="35">
        <f>AVERAGE(AH61:AH62)*'Fixed data'!$C$3</f>
        <v>-2.5500467491622976E-3</v>
      </c>
      <c r="AI63" s="35">
        <f>AVERAGE(AI61:AI62)*'Fixed data'!$C$3</f>
        <v>-2.4043297920673091E-3</v>
      </c>
      <c r="AJ63" s="35">
        <f>AVERAGE(AJ61:AJ62)*'Fixed data'!$C$3</f>
        <v>-2.2586128349723201E-3</v>
      </c>
      <c r="AK63" s="35">
        <f>AVERAGE(AK61:AK62)*'Fixed data'!$C$3</f>
        <v>-2.1128958778773316E-3</v>
      </c>
      <c r="AL63" s="35">
        <f>AVERAGE(AL61:AL62)*'Fixed data'!$C$3</f>
        <v>-1.9671789207823427E-3</v>
      </c>
      <c r="AM63" s="35">
        <f>AVERAGE(AM61:AM62)*'Fixed data'!$C$3</f>
        <v>-1.8214619636873542E-3</v>
      </c>
      <c r="AN63" s="35">
        <f>AVERAGE(AN61:AN62)*'Fixed data'!$C$3</f>
        <v>-1.6757450065923651E-3</v>
      </c>
      <c r="AO63" s="35">
        <f>AVERAGE(AO61:AO62)*'Fixed data'!$C$3</f>
        <v>-1.5300280494973768E-3</v>
      </c>
      <c r="AP63" s="35">
        <f>AVERAGE(AP61:AP62)*'Fixed data'!$C$3</f>
        <v>-1.3843110924023877E-3</v>
      </c>
      <c r="AQ63" s="35">
        <f>AVERAGE(AQ61:AQ62)*'Fixed data'!$C$3</f>
        <v>-1.2385941353073992E-3</v>
      </c>
      <c r="AR63" s="35">
        <f>AVERAGE(AR61:AR62)*'Fixed data'!$C$3</f>
        <v>-1.0928771782124105E-3</v>
      </c>
      <c r="AS63" s="35">
        <f>AVERAGE(AS61:AS62)*'Fixed data'!$C$3</f>
        <v>-9.4716022111742174E-4</v>
      </c>
      <c r="AT63" s="35">
        <f>AVERAGE(AT61:AT62)*'Fixed data'!$C$3</f>
        <v>-8.0144326402243303E-4</v>
      </c>
      <c r="AU63" s="35">
        <f>AVERAGE(AU61:AU62)*'Fixed data'!$C$3</f>
        <v>-6.5572630692744421E-4</v>
      </c>
      <c r="AV63" s="35">
        <f>AVERAGE(AV61:AV62)*'Fixed data'!$C$3</f>
        <v>-5.1000934983245539E-4</v>
      </c>
      <c r="AW63" s="35">
        <f>AVERAGE(AW61:AW62)*'Fixed data'!$C$3</f>
        <v>-3.6429239273746668E-4</v>
      </c>
      <c r="AX63" s="35">
        <f>AVERAGE(AX61:AX62)*'Fixed data'!$C$3</f>
        <v>-2.1857543564247783E-4</v>
      </c>
      <c r="AY63" s="35">
        <f>AVERAGE(AY61:AY62)*'Fixed data'!$C$3</f>
        <v>-7.2858478547489083E-5</v>
      </c>
      <c r="AZ63" s="35">
        <f>AVERAGE(AZ61:AZ62)*'Fixed data'!$C$3</f>
        <v>5.3082538364890298E-18</v>
      </c>
      <c r="BA63" s="35">
        <f>AVERAGE(BA61:BA62)*'Fixed data'!$C$3</f>
        <v>5.3082538364890298E-18</v>
      </c>
      <c r="BB63" s="35">
        <f>AVERAGE(BB61:BB62)*'Fixed data'!$C$3</f>
        <v>5.3082538364890298E-18</v>
      </c>
      <c r="BC63" s="35">
        <f>AVERAGE(BC61:BC62)*'Fixed data'!$C$3</f>
        <v>5.3082538364890298E-18</v>
      </c>
      <c r="BD63" s="35">
        <f>AVERAGE(BD61:BD62)*'Fixed data'!$C$3</f>
        <v>5.3082538364890298E-18</v>
      </c>
    </row>
    <row r="64" spans="1:56" ht="15.75" thickBot="1" x14ac:dyDescent="0.35">
      <c r="A64" s="112"/>
      <c r="B64" s="12" t="s">
        <v>92</v>
      </c>
      <c r="C64" s="12" t="s">
        <v>44</v>
      </c>
      <c r="D64" s="12" t="s">
        <v>39</v>
      </c>
      <c r="E64" s="53">
        <f t="shared" ref="E64:BD64" si="8">E29+E60+E63</f>
        <v>0</v>
      </c>
      <c r="F64" s="53">
        <f t="shared" si="8"/>
        <v>-7.3535021562578282E-2</v>
      </c>
      <c r="G64" s="53">
        <f t="shared" si="8"/>
        <v>-1.0127328518101719E-2</v>
      </c>
      <c r="H64" s="53">
        <f t="shared" si="8"/>
        <v>-9.981611561006732E-3</v>
      </c>
      <c r="I64" s="53">
        <f t="shared" si="8"/>
        <v>-9.8358946039117413E-3</v>
      </c>
      <c r="J64" s="53">
        <f t="shared" si="8"/>
        <v>-9.6901776468167541E-3</v>
      </c>
      <c r="K64" s="53">
        <f t="shared" si="8"/>
        <v>-9.5444606897217635E-3</v>
      </c>
      <c r="L64" s="53">
        <f t="shared" si="8"/>
        <v>-9.3987437326267746E-3</v>
      </c>
      <c r="M64" s="53">
        <f t="shared" si="8"/>
        <v>-9.2530267755317856E-3</v>
      </c>
      <c r="N64" s="53">
        <f t="shared" si="8"/>
        <v>-9.1073098184367967E-3</v>
      </c>
      <c r="O64" s="53">
        <f t="shared" si="8"/>
        <v>-8.9615928613418078E-3</v>
      </c>
      <c r="P64" s="53">
        <f t="shared" si="8"/>
        <v>-8.8158759042468188E-3</v>
      </c>
      <c r="Q64" s="53">
        <f t="shared" si="8"/>
        <v>-8.6701589471518299E-3</v>
      </c>
      <c r="R64" s="53">
        <f t="shared" si="8"/>
        <v>-8.524441990056841E-3</v>
      </c>
      <c r="S64" s="53">
        <f t="shared" si="8"/>
        <v>-8.3787250329618521E-3</v>
      </c>
      <c r="T64" s="53">
        <f t="shared" si="8"/>
        <v>-8.2330080758668631E-3</v>
      </c>
      <c r="U64" s="53">
        <f t="shared" si="8"/>
        <v>-8.0872911187718742E-3</v>
      </c>
      <c r="V64" s="53">
        <f t="shared" si="8"/>
        <v>-7.9415741616768853E-3</v>
      </c>
      <c r="W64" s="53">
        <f t="shared" si="8"/>
        <v>-7.7958572045818963E-3</v>
      </c>
      <c r="X64" s="53">
        <f t="shared" si="8"/>
        <v>-7.6501402474869074E-3</v>
      </c>
      <c r="Y64" s="53">
        <f t="shared" si="8"/>
        <v>-7.5044232903919176E-3</v>
      </c>
      <c r="Z64" s="53">
        <f t="shared" si="8"/>
        <v>-7.3587063332969287E-3</v>
      </c>
      <c r="AA64" s="53">
        <f t="shared" si="8"/>
        <v>-7.2129893762019398E-3</v>
      </c>
      <c r="AB64" s="53">
        <f t="shared" si="8"/>
        <v>-7.0672724191069508E-3</v>
      </c>
      <c r="AC64" s="53">
        <f t="shared" si="8"/>
        <v>-6.9215554620119619E-3</v>
      </c>
      <c r="AD64" s="53">
        <f t="shared" si="8"/>
        <v>-6.775838504916973E-3</v>
      </c>
      <c r="AE64" s="53">
        <f t="shared" si="8"/>
        <v>-6.6301215478219832E-3</v>
      </c>
      <c r="AF64" s="53">
        <f t="shared" si="8"/>
        <v>-6.4844045907269943E-3</v>
      </c>
      <c r="AG64" s="53">
        <f t="shared" si="8"/>
        <v>-6.3386876336320053E-3</v>
      </c>
      <c r="AH64" s="53">
        <f t="shared" si="8"/>
        <v>-6.1929706765370164E-3</v>
      </c>
      <c r="AI64" s="53">
        <f t="shared" si="8"/>
        <v>-6.0472537194420284E-3</v>
      </c>
      <c r="AJ64" s="53">
        <f t="shared" si="8"/>
        <v>-5.9015367623470394E-3</v>
      </c>
      <c r="AK64" s="53">
        <f t="shared" si="8"/>
        <v>-5.7558198052520514E-3</v>
      </c>
      <c r="AL64" s="53">
        <f t="shared" si="8"/>
        <v>-5.6101028481570624E-3</v>
      </c>
      <c r="AM64" s="53">
        <f t="shared" si="8"/>
        <v>-5.4643858910620735E-3</v>
      </c>
      <c r="AN64" s="53">
        <f t="shared" si="8"/>
        <v>-5.3186689339670846E-3</v>
      </c>
      <c r="AO64" s="53">
        <f t="shared" si="8"/>
        <v>-5.1729519768720957E-3</v>
      </c>
      <c r="AP64" s="53">
        <f t="shared" si="8"/>
        <v>-5.0272350197771067E-3</v>
      </c>
      <c r="AQ64" s="53">
        <f t="shared" si="8"/>
        <v>-4.8815180626821187E-3</v>
      </c>
      <c r="AR64" s="53">
        <f t="shared" si="8"/>
        <v>-4.7358011055871297E-3</v>
      </c>
      <c r="AS64" s="53">
        <f t="shared" si="8"/>
        <v>-4.5900841484921408E-3</v>
      </c>
      <c r="AT64" s="53">
        <f t="shared" si="8"/>
        <v>-4.4443671913971527E-3</v>
      </c>
      <c r="AU64" s="53">
        <f t="shared" si="8"/>
        <v>-4.2986502343021638E-3</v>
      </c>
      <c r="AV64" s="53">
        <f t="shared" si="8"/>
        <v>-4.1529332772071749E-3</v>
      </c>
      <c r="AW64" s="53">
        <f t="shared" si="8"/>
        <v>-4.007216320112186E-3</v>
      </c>
      <c r="AX64" s="53">
        <f t="shared" si="8"/>
        <v>-3.861499363017197E-3</v>
      </c>
      <c r="AY64" s="53">
        <f t="shared" si="8"/>
        <v>-3.7157824059222085E-3</v>
      </c>
      <c r="AZ64" s="53">
        <f t="shared" si="8"/>
        <v>5.3082538364890298E-18</v>
      </c>
      <c r="BA64" s="53">
        <f t="shared" si="8"/>
        <v>5.3082538364890298E-18</v>
      </c>
      <c r="BB64" s="53">
        <f t="shared" si="8"/>
        <v>5.3082538364890298E-18</v>
      </c>
      <c r="BC64" s="53">
        <f t="shared" si="8"/>
        <v>5.3082538364890298E-18</v>
      </c>
      <c r="BD64" s="53">
        <f t="shared" si="8"/>
        <v>5.3082538364890298E-18</v>
      </c>
    </row>
    <row r="65" spans="1:56" ht="12.75" customHeight="1" x14ac:dyDescent="0.3">
      <c r="A65" s="187" t="s">
        <v>227</v>
      </c>
      <c r="B65" s="9" t="s">
        <v>35</v>
      </c>
      <c r="D65" s="4" t="s">
        <v>39</v>
      </c>
      <c r="E65" s="35">
        <f>'Fixed data'!$G$6*E86/1000000</f>
        <v>0</v>
      </c>
      <c r="F65" s="35">
        <f>'Fixed data'!$G$6*F86/1000000</f>
        <v>6.1030205470144813E-3</v>
      </c>
      <c r="G65" s="35">
        <f>'Fixed data'!$G$6*G86/1000000</f>
        <v>6.1030205470144813E-3</v>
      </c>
      <c r="H65" s="35">
        <f>'Fixed data'!$G$6*H86/1000000</f>
        <v>6.1030205470144813E-3</v>
      </c>
      <c r="I65" s="35">
        <f>'Fixed data'!$G$6*I86/1000000</f>
        <v>6.1030205470144813E-3</v>
      </c>
      <c r="J65" s="35">
        <f>'Fixed data'!$G$6*J86/1000000</f>
        <v>6.1030205470144813E-3</v>
      </c>
      <c r="K65" s="35">
        <f>'Fixed data'!$G$6*K86/1000000</f>
        <v>6.1030205470144813E-3</v>
      </c>
      <c r="L65" s="35">
        <f>'Fixed data'!$G$6*L86/1000000</f>
        <v>6.1030205470144813E-3</v>
      </c>
      <c r="M65" s="35">
        <f>'Fixed data'!$G$6*M86/1000000</f>
        <v>6.1030205470144813E-3</v>
      </c>
      <c r="N65" s="35">
        <f>'Fixed data'!$G$6*N86/1000000</f>
        <v>6.1030205470144813E-3</v>
      </c>
      <c r="O65" s="35">
        <f>'Fixed data'!$G$6*O86/1000000</f>
        <v>6.1030205470144813E-3</v>
      </c>
      <c r="P65" s="35">
        <f>'Fixed data'!$G$6*P86/1000000</f>
        <v>6.1030205470144813E-3</v>
      </c>
      <c r="Q65" s="35">
        <f>'Fixed data'!$G$6*Q86/1000000</f>
        <v>6.1030205470144813E-3</v>
      </c>
      <c r="R65" s="35">
        <f>'Fixed data'!$G$6*R86/1000000</f>
        <v>6.1030205470144813E-3</v>
      </c>
      <c r="S65" s="35">
        <f>'Fixed data'!$G$6*S86/1000000</f>
        <v>6.1030205470144813E-3</v>
      </c>
      <c r="T65" s="35">
        <f>'Fixed data'!$G$6*T86/1000000</f>
        <v>6.1030205470144813E-3</v>
      </c>
      <c r="U65" s="35">
        <f>'Fixed data'!$G$6*U86/1000000</f>
        <v>6.1030205470144813E-3</v>
      </c>
      <c r="V65" s="35">
        <f>'Fixed data'!$G$6*V86/1000000</f>
        <v>6.1030205470144813E-3</v>
      </c>
      <c r="W65" s="35">
        <f>'Fixed data'!$G$6*W86/1000000</f>
        <v>6.1030205470144813E-3</v>
      </c>
      <c r="X65" s="35">
        <f>'Fixed data'!$G$6*X86/1000000</f>
        <v>6.1030205470144813E-3</v>
      </c>
      <c r="Y65" s="35">
        <f>'Fixed data'!$G$6*Y86/1000000</f>
        <v>6.1030205470144813E-3</v>
      </c>
      <c r="Z65" s="35">
        <f>'Fixed data'!$G$6*Z86/1000000</f>
        <v>6.1030205470144813E-3</v>
      </c>
      <c r="AA65" s="35">
        <f>'Fixed data'!$G$6*AA86/1000000</f>
        <v>6.1030205470144813E-3</v>
      </c>
      <c r="AB65" s="35">
        <f>'Fixed data'!$G$6*AB86/1000000</f>
        <v>6.1030205470144813E-3</v>
      </c>
      <c r="AC65" s="35">
        <f>'Fixed data'!$G$6*AC86/1000000</f>
        <v>6.1030205470144813E-3</v>
      </c>
      <c r="AD65" s="35">
        <f>'Fixed data'!$G$6*AD86/1000000</f>
        <v>6.1030205470144813E-3</v>
      </c>
      <c r="AE65" s="35">
        <f>'Fixed data'!$G$6*AE86/1000000</f>
        <v>6.1030205470144813E-3</v>
      </c>
      <c r="AF65" s="35">
        <f>'Fixed data'!$G$6*AF86/1000000</f>
        <v>6.1030205470144813E-3</v>
      </c>
      <c r="AG65" s="35">
        <f>'Fixed data'!$G$6*AG86/1000000</f>
        <v>6.1030205470144813E-3</v>
      </c>
      <c r="AH65" s="35">
        <f>'Fixed data'!$G$6*AH86/1000000</f>
        <v>6.1030205470144813E-3</v>
      </c>
      <c r="AI65" s="35">
        <f>'Fixed data'!$G$6*AI86/1000000</f>
        <v>6.1030205470144813E-3</v>
      </c>
      <c r="AJ65" s="35">
        <f>'Fixed data'!$G$6*AJ86/1000000</f>
        <v>6.1030205470144813E-3</v>
      </c>
      <c r="AK65" s="35">
        <f>'Fixed data'!$G$6*AK86/1000000</f>
        <v>6.1030205470144813E-3</v>
      </c>
      <c r="AL65" s="35">
        <f>'Fixed data'!$G$6*AL86/1000000</f>
        <v>6.1030205470144813E-3</v>
      </c>
      <c r="AM65" s="35">
        <f>'Fixed data'!$G$6*AM86/1000000</f>
        <v>6.1030205470144813E-3</v>
      </c>
      <c r="AN65" s="35">
        <f>'Fixed data'!$G$6*AN86/1000000</f>
        <v>6.1030205470144813E-3</v>
      </c>
      <c r="AO65" s="35">
        <f>'Fixed data'!$G$6*AO86/1000000</f>
        <v>6.1030205470144813E-3</v>
      </c>
      <c r="AP65" s="35">
        <f>'Fixed data'!$G$6*AP86/1000000</f>
        <v>6.1030205470144813E-3</v>
      </c>
      <c r="AQ65" s="35">
        <f>'Fixed data'!$G$6*AQ86/1000000</f>
        <v>6.1030205470144813E-3</v>
      </c>
      <c r="AR65" s="35">
        <f>'Fixed data'!$G$6*AR86/1000000</f>
        <v>6.1030205470144813E-3</v>
      </c>
      <c r="AS65" s="35">
        <f>'Fixed data'!$G$6*AS86/1000000</f>
        <v>6.1030205470144813E-3</v>
      </c>
      <c r="AT65" s="35">
        <f>'Fixed data'!$G$6*AT86/1000000</f>
        <v>6.1030205470144813E-3</v>
      </c>
      <c r="AU65" s="35">
        <f>'Fixed data'!$G$6*AU86/1000000</f>
        <v>6.1030205470144813E-3</v>
      </c>
      <c r="AV65" s="35">
        <f>'Fixed data'!$G$6*AV86/1000000</f>
        <v>6.1030205470144813E-3</v>
      </c>
      <c r="AW65" s="35">
        <f>'Fixed data'!$G$6*AW86/1000000</f>
        <v>6.1030205470144813E-3</v>
      </c>
      <c r="AX65" s="35">
        <f>'Fixed data'!$G$6*AX86/1000000</f>
        <v>6.1030205470144813E-3</v>
      </c>
      <c r="AY65" s="35">
        <f>'Fixed data'!$G$6*AY86/1000000</f>
        <v>6.1030205470144813E-3</v>
      </c>
      <c r="AZ65" s="35">
        <f>'Fixed data'!$G$6*AZ86/1000000</f>
        <v>6.1030205470144813E-3</v>
      </c>
      <c r="BA65" s="35">
        <f>'Fixed data'!$G$6*BA86/1000000</f>
        <v>6.1030205470144813E-3</v>
      </c>
      <c r="BB65" s="35">
        <f>'Fixed data'!$G$6*BB86/1000000</f>
        <v>6.1030205470144813E-3</v>
      </c>
      <c r="BC65" s="35">
        <f>'Fixed data'!$G$6*BC86/1000000</f>
        <v>6.1030205470144813E-3</v>
      </c>
      <c r="BD65" s="35">
        <f>'Fixed data'!$G$6*BD86/1000000</f>
        <v>6.1030205470144813E-3</v>
      </c>
    </row>
    <row r="66" spans="1:56" ht="15" customHeight="1" x14ac:dyDescent="0.3">
      <c r="A66" s="18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8"/>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8"/>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8"/>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9"/>
      <c r="B76" s="13" t="s">
        <v>98</v>
      </c>
      <c r="C76" s="13"/>
      <c r="D76" s="13" t="s">
        <v>39</v>
      </c>
      <c r="E76" s="53">
        <f>SUM(E65:E75)</f>
        <v>0</v>
      </c>
      <c r="F76" s="53">
        <f t="shared" ref="F76:BD76" si="9">SUM(F65:F75)</f>
        <v>6.1030205470144813E-3</v>
      </c>
      <c r="G76" s="53">
        <f t="shared" si="9"/>
        <v>6.1030205470144813E-3</v>
      </c>
      <c r="H76" s="53">
        <f t="shared" si="9"/>
        <v>6.1030205470144813E-3</v>
      </c>
      <c r="I76" s="53">
        <f t="shared" si="9"/>
        <v>6.1030205470144813E-3</v>
      </c>
      <c r="J76" s="53">
        <f t="shared" si="9"/>
        <v>6.1030205470144813E-3</v>
      </c>
      <c r="K76" s="53">
        <f t="shared" si="9"/>
        <v>6.1030205470144813E-3</v>
      </c>
      <c r="L76" s="53">
        <f t="shared" si="9"/>
        <v>6.1030205470144813E-3</v>
      </c>
      <c r="M76" s="53">
        <f t="shared" si="9"/>
        <v>6.1030205470144813E-3</v>
      </c>
      <c r="N76" s="53">
        <f t="shared" si="9"/>
        <v>6.1030205470144813E-3</v>
      </c>
      <c r="O76" s="53">
        <f t="shared" si="9"/>
        <v>6.1030205470144813E-3</v>
      </c>
      <c r="P76" s="53">
        <f t="shared" si="9"/>
        <v>6.1030205470144813E-3</v>
      </c>
      <c r="Q76" s="53">
        <f t="shared" si="9"/>
        <v>6.1030205470144813E-3</v>
      </c>
      <c r="R76" s="53">
        <f t="shared" si="9"/>
        <v>6.1030205470144813E-3</v>
      </c>
      <c r="S76" s="53">
        <f t="shared" si="9"/>
        <v>6.1030205470144813E-3</v>
      </c>
      <c r="T76" s="53">
        <f t="shared" si="9"/>
        <v>6.1030205470144813E-3</v>
      </c>
      <c r="U76" s="53">
        <f t="shared" si="9"/>
        <v>6.1030205470144813E-3</v>
      </c>
      <c r="V76" s="53">
        <f t="shared" si="9"/>
        <v>6.1030205470144813E-3</v>
      </c>
      <c r="W76" s="53">
        <f t="shared" si="9"/>
        <v>6.1030205470144813E-3</v>
      </c>
      <c r="X76" s="53">
        <f t="shared" si="9"/>
        <v>6.1030205470144813E-3</v>
      </c>
      <c r="Y76" s="53">
        <f t="shared" si="9"/>
        <v>6.1030205470144813E-3</v>
      </c>
      <c r="Z76" s="53">
        <f t="shared" si="9"/>
        <v>6.1030205470144813E-3</v>
      </c>
      <c r="AA76" s="53">
        <f t="shared" si="9"/>
        <v>6.1030205470144813E-3</v>
      </c>
      <c r="AB76" s="53">
        <f t="shared" si="9"/>
        <v>6.1030205470144813E-3</v>
      </c>
      <c r="AC76" s="53">
        <f t="shared" si="9"/>
        <v>6.1030205470144813E-3</v>
      </c>
      <c r="AD76" s="53">
        <f t="shared" si="9"/>
        <v>6.1030205470144813E-3</v>
      </c>
      <c r="AE76" s="53">
        <f t="shared" si="9"/>
        <v>6.1030205470144813E-3</v>
      </c>
      <c r="AF76" s="53">
        <f t="shared" si="9"/>
        <v>6.1030205470144813E-3</v>
      </c>
      <c r="AG76" s="53">
        <f t="shared" si="9"/>
        <v>6.1030205470144813E-3</v>
      </c>
      <c r="AH76" s="53">
        <f t="shared" si="9"/>
        <v>6.1030205470144813E-3</v>
      </c>
      <c r="AI76" s="53">
        <f t="shared" si="9"/>
        <v>6.1030205470144813E-3</v>
      </c>
      <c r="AJ76" s="53">
        <f t="shared" si="9"/>
        <v>6.1030205470144813E-3</v>
      </c>
      <c r="AK76" s="53">
        <f t="shared" si="9"/>
        <v>6.1030205470144813E-3</v>
      </c>
      <c r="AL76" s="53">
        <f t="shared" si="9"/>
        <v>6.1030205470144813E-3</v>
      </c>
      <c r="AM76" s="53">
        <f t="shared" si="9"/>
        <v>6.1030205470144813E-3</v>
      </c>
      <c r="AN76" s="53">
        <f t="shared" si="9"/>
        <v>6.1030205470144813E-3</v>
      </c>
      <c r="AO76" s="53">
        <f t="shared" si="9"/>
        <v>6.1030205470144813E-3</v>
      </c>
      <c r="AP76" s="53">
        <f t="shared" si="9"/>
        <v>6.1030205470144813E-3</v>
      </c>
      <c r="AQ76" s="53">
        <f t="shared" si="9"/>
        <v>6.1030205470144813E-3</v>
      </c>
      <c r="AR76" s="53">
        <f t="shared" si="9"/>
        <v>6.1030205470144813E-3</v>
      </c>
      <c r="AS76" s="53">
        <f t="shared" si="9"/>
        <v>6.1030205470144813E-3</v>
      </c>
      <c r="AT76" s="53">
        <f t="shared" si="9"/>
        <v>6.1030205470144813E-3</v>
      </c>
      <c r="AU76" s="53">
        <f t="shared" si="9"/>
        <v>6.1030205470144813E-3</v>
      </c>
      <c r="AV76" s="53">
        <f t="shared" si="9"/>
        <v>6.1030205470144813E-3</v>
      </c>
      <c r="AW76" s="53">
        <f t="shared" si="9"/>
        <v>6.1030205470144813E-3</v>
      </c>
      <c r="AX76" s="53">
        <f t="shared" si="9"/>
        <v>6.1030205470144813E-3</v>
      </c>
      <c r="AY76" s="53">
        <f t="shared" si="9"/>
        <v>6.1030205470144813E-3</v>
      </c>
      <c r="AZ76" s="53">
        <f t="shared" si="9"/>
        <v>6.1030205470144813E-3</v>
      </c>
      <c r="BA76" s="53">
        <f t="shared" si="9"/>
        <v>6.1030205470144813E-3</v>
      </c>
      <c r="BB76" s="53">
        <f t="shared" si="9"/>
        <v>6.1030205470144813E-3</v>
      </c>
      <c r="BC76" s="53">
        <f t="shared" si="9"/>
        <v>6.1030205470144813E-3</v>
      </c>
      <c r="BD76" s="53">
        <f t="shared" si="9"/>
        <v>6.1030205470144813E-3</v>
      </c>
    </row>
    <row r="77" spans="1:56" x14ac:dyDescent="0.3">
      <c r="A77" s="74"/>
      <c r="B77" s="14" t="s">
        <v>16</v>
      </c>
      <c r="C77" s="14"/>
      <c r="D77" s="14" t="s">
        <v>39</v>
      </c>
      <c r="E77" s="54">
        <f>IF('Fixed data'!$G$19=FALSE,E64+E76,E64)</f>
        <v>0</v>
      </c>
      <c r="F77" s="54">
        <f>IF('Fixed data'!$G$19=FALSE,F64+F76,F64)</f>
        <v>-6.7432001015563806E-2</v>
      </c>
      <c r="G77" s="54">
        <f>IF('Fixed data'!$G$19=FALSE,G64+G76,G64)</f>
        <v>-4.0243079710872379E-3</v>
      </c>
      <c r="H77" s="54">
        <f>IF('Fixed data'!$G$19=FALSE,H64+H76,H64)</f>
        <v>-3.8785910139922507E-3</v>
      </c>
      <c r="I77" s="54">
        <f>IF('Fixed data'!$G$19=FALSE,I64+I76,I64)</f>
        <v>-3.7328740568972601E-3</v>
      </c>
      <c r="J77" s="54">
        <f>IF('Fixed data'!$G$19=FALSE,J64+J76,J64)</f>
        <v>-3.5871570998022729E-3</v>
      </c>
      <c r="K77" s="54">
        <f>IF('Fixed data'!$G$19=FALSE,K64+K76,K64)</f>
        <v>-3.4414401427072822E-3</v>
      </c>
      <c r="L77" s="54">
        <f>IF('Fixed data'!$G$19=FALSE,L64+L76,L64)</f>
        <v>-3.2957231856122933E-3</v>
      </c>
      <c r="M77" s="54">
        <f>IF('Fixed data'!$G$19=FALSE,M64+M76,M64)</f>
        <v>-3.1500062285173044E-3</v>
      </c>
      <c r="N77" s="54">
        <f>IF('Fixed data'!$G$19=FALSE,N64+N76,N64)</f>
        <v>-3.0042892714223154E-3</v>
      </c>
      <c r="O77" s="54">
        <f>IF('Fixed data'!$G$19=FALSE,O64+O76,O64)</f>
        <v>-2.8585723143273265E-3</v>
      </c>
      <c r="P77" s="54">
        <f>IF('Fixed data'!$G$19=FALSE,P64+P76,P64)</f>
        <v>-2.7128553572323376E-3</v>
      </c>
      <c r="Q77" s="54">
        <f>IF('Fixed data'!$G$19=FALSE,Q64+Q76,Q64)</f>
        <v>-2.5671384001373487E-3</v>
      </c>
      <c r="R77" s="54">
        <f>IF('Fixed data'!$G$19=FALSE,R64+R76,R64)</f>
        <v>-2.4214214430423597E-3</v>
      </c>
      <c r="S77" s="54">
        <f>IF('Fixed data'!$G$19=FALSE,S64+S76,S64)</f>
        <v>-2.2757044859473708E-3</v>
      </c>
      <c r="T77" s="54">
        <f>IF('Fixed data'!$G$19=FALSE,T64+T76,T64)</f>
        <v>-2.1299875288523819E-3</v>
      </c>
      <c r="U77" s="54">
        <f>IF('Fixed data'!$G$19=FALSE,U64+U76,U64)</f>
        <v>-1.984270571757393E-3</v>
      </c>
      <c r="V77" s="54">
        <f>IF('Fixed data'!$G$19=FALSE,V64+V76,V64)</f>
        <v>-1.838553614662404E-3</v>
      </c>
      <c r="W77" s="54">
        <f>IF('Fixed data'!$G$19=FALSE,W64+W76,W64)</f>
        <v>-1.6928366575674151E-3</v>
      </c>
      <c r="X77" s="54">
        <f>IF('Fixed data'!$G$19=FALSE,X64+X76,X64)</f>
        <v>-1.5471197004724262E-3</v>
      </c>
      <c r="Y77" s="54">
        <f>IF('Fixed data'!$G$19=FALSE,Y64+Y76,Y64)</f>
        <v>-1.4014027433774364E-3</v>
      </c>
      <c r="Z77" s="54">
        <f>IF('Fixed data'!$G$19=FALSE,Z64+Z76,Z64)</f>
        <v>-1.2556857862824474E-3</v>
      </c>
      <c r="AA77" s="54">
        <f>IF('Fixed data'!$G$19=FALSE,AA64+AA76,AA64)</f>
        <v>-1.1099688291874585E-3</v>
      </c>
      <c r="AB77" s="54">
        <f>IF('Fixed data'!$G$19=FALSE,AB64+AB76,AB64)</f>
        <v>-9.6425187209246959E-4</v>
      </c>
      <c r="AC77" s="54">
        <f>IF('Fixed data'!$G$19=FALSE,AC64+AC76,AC64)</f>
        <v>-8.1853491499748066E-4</v>
      </c>
      <c r="AD77" s="54">
        <f>IF('Fixed data'!$G$19=FALSE,AD64+AD76,AD64)</f>
        <v>-6.7281795790249174E-4</v>
      </c>
      <c r="AE77" s="54">
        <f>IF('Fixed data'!$G$19=FALSE,AE64+AE76,AE64)</f>
        <v>-5.2710100080750194E-4</v>
      </c>
      <c r="AF77" s="54">
        <f>IF('Fixed data'!$G$19=FALSE,AF64+AF76,AF64)</f>
        <v>-3.8138404371251301E-4</v>
      </c>
      <c r="AG77" s="54">
        <f>IF('Fixed data'!$G$19=FALSE,AG64+AG76,AG64)</f>
        <v>-2.3566708661752409E-4</v>
      </c>
      <c r="AH77" s="54">
        <f>IF('Fixed data'!$G$19=FALSE,AH64+AH76,AH64)</f>
        <v>-8.9950129522535158E-5</v>
      </c>
      <c r="AI77" s="54">
        <f>IF('Fixed data'!$G$19=FALSE,AI64+AI76,AI64)</f>
        <v>5.5766827572452903E-5</v>
      </c>
      <c r="AJ77" s="54">
        <f>IF('Fixed data'!$G$19=FALSE,AJ64+AJ76,AJ64)</f>
        <v>2.0148378466744183E-4</v>
      </c>
      <c r="AK77" s="54">
        <f>IF('Fixed data'!$G$19=FALSE,AK64+AK76,AK64)</f>
        <v>3.4720074176242989E-4</v>
      </c>
      <c r="AL77" s="54">
        <f>IF('Fixed data'!$G$19=FALSE,AL64+AL76,AL64)</f>
        <v>4.9291769885741882E-4</v>
      </c>
      <c r="AM77" s="54">
        <f>IF('Fixed data'!$G$19=FALSE,AM64+AM76,AM64)</f>
        <v>6.3863465595240775E-4</v>
      </c>
      <c r="AN77" s="54">
        <f>IF('Fixed data'!$G$19=FALSE,AN64+AN76,AN64)</f>
        <v>7.8435161304739667E-4</v>
      </c>
      <c r="AO77" s="54">
        <f>IF('Fixed data'!$G$19=FALSE,AO64+AO76,AO64)</f>
        <v>9.300685701423856E-4</v>
      </c>
      <c r="AP77" s="54">
        <f>IF('Fixed data'!$G$19=FALSE,AP64+AP76,AP64)</f>
        <v>1.0757855272373745E-3</v>
      </c>
      <c r="AQ77" s="54">
        <f>IF('Fixed data'!$G$19=FALSE,AQ64+AQ76,AQ64)</f>
        <v>1.2215024843323626E-3</v>
      </c>
      <c r="AR77" s="54">
        <f>IF('Fixed data'!$G$19=FALSE,AR64+AR76,AR64)</f>
        <v>1.3672194414273515E-3</v>
      </c>
      <c r="AS77" s="54">
        <f>IF('Fixed data'!$G$19=FALSE,AS64+AS76,AS64)</f>
        <v>1.5129363985223404E-3</v>
      </c>
      <c r="AT77" s="54">
        <f>IF('Fixed data'!$G$19=FALSE,AT64+AT76,AT64)</f>
        <v>1.6586533556173285E-3</v>
      </c>
      <c r="AU77" s="54">
        <f>IF('Fixed data'!$G$19=FALSE,AU64+AU76,AU64)</f>
        <v>1.8043703127123174E-3</v>
      </c>
      <c r="AV77" s="54">
        <f>IF('Fixed data'!$G$19=FALSE,AV64+AV76,AV64)</f>
        <v>1.9500872698073064E-3</v>
      </c>
      <c r="AW77" s="54">
        <f>IF('Fixed data'!$G$19=FALSE,AW64+AW76,AW64)</f>
        <v>2.0958042269022953E-3</v>
      </c>
      <c r="AX77" s="54">
        <f>IF('Fixed data'!$G$19=FALSE,AX64+AX76,AX64)</f>
        <v>2.2415211839972842E-3</v>
      </c>
      <c r="AY77" s="54">
        <f>IF('Fixed data'!$G$19=FALSE,AY64+AY76,AY64)</f>
        <v>2.3872381410922727E-3</v>
      </c>
      <c r="AZ77" s="54">
        <f>IF('Fixed data'!$G$19=FALSE,AZ64+AZ76,AZ64)</f>
        <v>6.1030205470144865E-3</v>
      </c>
      <c r="BA77" s="54">
        <f>IF('Fixed data'!$G$19=FALSE,BA64+BA76,BA64)</f>
        <v>6.1030205470144865E-3</v>
      </c>
      <c r="BB77" s="54">
        <f>IF('Fixed data'!$G$19=FALSE,BB64+BB76,BB64)</f>
        <v>6.1030205470144865E-3</v>
      </c>
      <c r="BC77" s="54">
        <f>IF('Fixed data'!$G$19=FALSE,BC64+BC76,BC64)</f>
        <v>6.1030205470144865E-3</v>
      </c>
      <c r="BD77" s="54">
        <f>IF('Fixed data'!$G$19=FALSE,BD64+BD76,BD64)</f>
        <v>6.1030205470144865E-3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-6.2948494495146973E-2</v>
      </c>
      <c r="G80" s="55">
        <f t="shared" si="10"/>
        <v>-3.629695219883813E-3</v>
      </c>
      <c r="H80" s="55">
        <f t="shared" si="10"/>
        <v>-3.3799679935650716E-3</v>
      </c>
      <c r="I80" s="55">
        <f t="shared" si="10"/>
        <v>-3.142979791169813E-3</v>
      </c>
      <c r="J80" s="55">
        <f t="shared" si="10"/>
        <v>-2.918154611922279E-3</v>
      </c>
      <c r="K80" s="55">
        <f t="shared" si="10"/>
        <v>-2.7049408439023563E-3</v>
      </c>
      <c r="L80" s="55">
        <f t="shared" si="10"/>
        <v>-2.5028102732438107E-3</v>
      </c>
      <c r="M80" s="55">
        <f t="shared" si="10"/>
        <v>-2.3112571324533414E-3</v>
      </c>
      <c r="N80" s="55">
        <f t="shared" si="10"/>
        <v>-2.1297971863377036E-3</v>
      </c>
      <c r="O80" s="55">
        <f t="shared" si="10"/>
        <v>-1.9579668540836005E-3</v>
      </c>
      <c r="P80" s="55">
        <f t="shared" si="10"/>
        <v>-1.7953223660905496E-3</v>
      </c>
      <c r="Q80" s="55">
        <f t="shared" si="10"/>
        <v>-1.6414389542102152E-3</v>
      </c>
      <c r="R80" s="55">
        <f t="shared" si="10"/>
        <v>-1.4959100740970341E-3</v>
      </c>
      <c r="S80" s="55">
        <f t="shared" si="10"/>
        <v>-1.35834665842437E-3</v>
      </c>
      <c r="T80" s="55">
        <f t="shared" si="10"/>
        <v>-1.2283763997679401E-3</v>
      </c>
      <c r="U80" s="55">
        <f t="shared" si="10"/>
        <v>-1.105643062004029E-3</v>
      </c>
      <c r="V80" s="55">
        <f t="shared" si="10"/>
        <v>-9.8980581911400499E-4</v>
      </c>
      <c r="W80" s="55">
        <f t="shared" si="10"/>
        <v>-8.8053862032902636E-4</v>
      </c>
      <c r="X80" s="55">
        <f t="shared" si="10"/>
        <v>-7.7752958058958618E-4</v>
      </c>
      <c r="Y80" s="55">
        <f t="shared" si="10"/>
        <v>-6.804803953337691E-4</v>
      </c>
      <c r="Z80" s="55">
        <f t="shared" si="10"/>
        <v>-5.8910577866584147E-4</v>
      </c>
      <c r="AA80" s="55">
        <f t="shared" si="10"/>
        <v>-5.0313292399311335E-4</v>
      </c>
      <c r="AB80" s="55">
        <f t="shared" si="10"/>
        <v>-4.2230098625396458E-4</v>
      </c>
      <c r="AC80" s="55">
        <f t="shared" si="10"/>
        <v>-3.4636058489355019E-4</v>
      </c>
      <c r="AD80" s="55">
        <f t="shared" si="10"/>
        <v>-2.7507332677605942E-4</v>
      </c>
      <c r="AE80" s="55">
        <f t="shared" si="10"/>
        <v>-2.0821134825353441E-4</v>
      </c>
      <c r="AF80" s="55">
        <f t="shared" si="10"/>
        <v>-1.4555687564121188E-4</v>
      </c>
      <c r="AG80" s="55">
        <f t="shared" si="10"/>
        <v>-8.6901803378164436E-5</v>
      </c>
      <c r="AH80" s="55">
        <f t="shared" si="10"/>
        <v>-3.204728917976006E-5</v>
      </c>
      <c r="AI80" s="55">
        <f t="shared" si="10"/>
        <v>2.2306014155395334E-5</v>
      </c>
      <c r="AJ80" s="55">
        <f t="shared" si="10"/>
        <v>7.8243615364445397E-5</v>
      </c>
      <c r="AK80" s="55">
        <f t="shared" si="10"/>
        <v>1.3090379253026849E-4</v>
      </c>
      <c r="AL80" s="55">
        <f t="shared" si="10"/>
        <v>1.8043000965963621E-4</v>
      </c>
      <c r="AM80" s="55">
        <f t="shared" si="10"/>
        <v>2.269601539905571E-4</v>
      </c>
      <c r="AN80" s="55">
        <f t="shared" si="10"/>
        <v>2.7062673914686724E-4</v>
      </c>
      <c r="AO80" s="55">
        <f t="shared" si="10"/>
        <v>3.1155710118954612E-4</v>
      </c>
      <c r="AP80" s="55">
        <f t="shared" si="10"/>
        <v>3.498735878062002E-4</v>
      </c>
      <c r="AQ80" s="55">
        <f t="shared" si="10"/>
        <v>3.8569374087211409E-4</v>
      </c>
      <c r="AR80" s="55">
        <f t="shared" si="10"/>
        <v>4.1913047260849773E-4</v>
      </c>
      <c r="AS80" s="55">
        <f t="shared" si="10"/>
        <v>4.5029223555602903E-4</v>
      </c>
      <c r="AT80" s="55">
        <f t="shared" si="10"/>
        <v>4.7928318657453268E-4</v>
      </c>
      <c r="AU80" s="55">
        <f t="shared" si="10"/>
        <v>5.0620334507258801E-4</v>
      </c>
      <c r="AV80" s="55">
        <f t="shared" si="10"/>
        <v>5.3114874566405768E-4</v>
      </c>
      <c r="AW80" s="55">
        <f t="shared" si="10"/>
        <v>5.5421158544195553E-4</v>
      </c>
      <c r="AX80" s="55">
        <f t="shared" si="10"/>
        <v>5.7548036605370033E-4</v>
      </c>
      <c r="AY80" s="55">
        <f t="shared" si="10"/>
        <v>5.9504003075564805E-4</v>
      </c>
      <c r="AZ80" s="55">
        <f t="shared" si="10"/>
        <v>1.4769236545443105E-3</v>
      </c>
      <c r="BA80" s="55">
        <f t="shared" si="10"/>
        <v>1.4339064607226317E-3</v>
      </c>
      <c r="BB80" s="55">
        <f t="shared" si="10"/>
        <v>1.3921421948763415E-3</v>
      </c>
      <c r="BC80" s="55">
        <f t="shared" si="10"/>
        <v>1.351594363957613E-3</v>
      </c>
      <c r="BD80" s="55">
        <f t="shared" si="10"/>
        <v>1.3122275378229253E-3</v>
      </c>
    </row>
    <row r="81" spans="1:56" x14ac:dyDescent="0.3">
      <c r="A81" s="74"/>
      <c r="B81" s="15" t="s">
        <v>18</v>
      </c>
      <c r="C81" s="15"/>
      <c r="D81" s="14" t="s">
        <v>39</v>
      </c>
      <c r="E81" s="56">
        <f>+E80</f>
        <v>0</v>
      </c>
      <c r="F81" s="56">
        <f t="shared" ref="F81:BD81" si="11">+E81+F80</f>
        <v>-6.2948494495146973E-2</v>
      </c>
      <c r="G81" s="56">
        <f t="shared" si="11"/>
        <v>-6.6578189715030781E-2</v>
      </c>
      <c r="H81" s="56">
        <f t="shared" si="11"/>
        <v>-6.9958157708595856E-2</v>
      </c>
      <c r="I81" s="56">
        <f t="shared" si="11"/>
        <v>-7.310113749976567E-2</v>
      </c>
      <c r="J81" s="56">
        <f t="shared" si="11"/>
        <v>-7.6019292111687953E-2</v>
      </c>
      <c r="K81" s="56">
        <f t="shared" si="11"/>
        <v>-7.8724232955590306E-2</v>
      </c>
      <c r="L81" s="56">
        <f t="shared" si="11"/>
        <v>-8.1227043228834117E-2</v>
      </c>
      <c r="M81" s="56">
        <f t="shared" si="11"/>
        <v>-8.3538300361287454E-2</v>
      </c>
      <c r="N81" s="56">
        <f t="shared" si="11"/>
        <v>-8.5668097547625152E-2</v>
      </c>
      <c r="O81" s="56">
        <f t="shared" si="11"/>
        <v>-8.7626064401708753E-2</v>
      </c>
      <c r="P81" s="56">
        <f t="shared" si="11"/>
        <v>-8.9421386767799302E-2</v>
      </c>
      <c r="Q81" s="56">
        <f t="shared" si="11"/>
        <v>-9.1062825722009522E-2</v>
      </c>
      <c r="R81" s="56">
        <f t="shared" si="11"/>
        <v>-9.2558735796106559E-2</v>
      </c>
      <c r="S81" s="56">
        <f t="shared" si="11"/>
        <v>-9.3917082454530926E-2</v>
      </c>
      <c r="T81" s="56">
        <f t="shared" si="11"/>
        <v>-9.514545885429887E-2</v>
      </c>
      <c r="U81" s="56">
        <f t="shared" si="11"/>
        <v>-9.62511019163029E-2</v>
      </c>
      <c r="V81" s="56">
        <f t="shared" si="11"/>
        <v>-9.7240907735416909E-2</v>
      </c>
      <c r="W81" s="56">
        <f t="shared" si="11"/>
        <v>-9.8121446355745934E-2</v>
      </c>
      <c r="X81" s="56">
        <f t="shared" si="11"/>
        <v>-9.8898975936335523E-2</v>
      </c>
      <c r="Y81" s="56">
        <f t="shared" si="11"/>
        <v>-9.9579456331669286E-2</v>
      </c>
      <c r="Z81" s="56">
        <f t="shared" si="11"/>
        <v>-0.10016856211033513</v>
      </c>
      <c r="AA81" s="56">
        <f t="shared" si="11"/>
        <v>-0.10067169503432824</v>
      </c>
      <c r="AB81" s="56">
        <f t="shared" si="11"/>
        <v>-0.10109399602058221</v>
      </c>
      <c r="AC81" s="56">
        <f t="shared" si="11"/>
        <v>-0.10144035660547576</v>
      </c>
      <c r="AD81" s="56">
        <f t="shared" si="11"/>
        <v>-0.10171542993225183</v>
      </c>
      <c r="AE81" s="56">
        <f t="shared" si="11"/>
        <v>-0.10192364128050536</v>
      </c>
      <c r="AF81" s="56">
        <f t="shared" si="11"/>
        <v>-0.10206919815614658</v>
      </c>
      <c r="AG81" s="56">
        <f t="shared" si="11"/>
        <v>-0.10215609995952475</v>
      </c>
      <c r="AH81" s="56">
        <f t="shared" si="11"/>
        <v>-0.10218814724870451</v>
      </c>
      <c r="AI81" s="56">
        <f t="shared" si="11"/>
        <v>-0.10216584123454911</v>
      </c>
      <c r="AJ81" s="56">
        <f t="shared" si="11"/>
        <v>-0.10208759761918466</v>
      </c>
      <c r="AK81" s="56">
        <f t="shared" si="11"/>
        <v>-0.1019566938266544</v>
      </c>
      <c r="AL81" s="56">
        <f t="shared" si="11"/>
        <v>-0.10177626381699477</v>
      </c>
      <c r="AM81" s="56">
        <f t="shared" si="11"/>
        <v>-0.10154930366300421</v>
      </c>
      <c r="AN81" s="56">
        <f t="shared" si="11"/>
        <v>-0.10127867692385735</v>
      </c>
      <c r="AO81" s="56">
        <f t="shared" si="11"/>
        <v>-0.1009671198226678</v>
      </c>
      <c r="AP81" s="56">
        <f t="shared" si="11"/>
        <v>-0.1006172462348616</v>
      </c>
      <c r="AQ81" s="56">
        <f t="shared" si="11"/>
        <v>-0.10023155249398948</v>
      </c>
      <c r="AR81" s="56">
        <f t="shared" si="11"/>
        <v>-9.9812422021380978E-2</v>
      </c>
      <c r="AS81" s="56">
        <f t="shared" si="11"/>
        <v>-9.9362129785824954E-2</v>
      </c>
      <c r="AT81" s="56">
        <f t="shared" si="11"/>
        <v>-9.8882846599250424E-2</v>
      </c>
      <c r="AU81" s="56">
        <f t="shared" si="11"/>
        <v>-9.8376643254177831E-2</v>
      </c>
      <c r="AV81" s="56">
        <f t="shared" si="11"/>
        <v>-9.7845494508513778E-2</v>
      </c>
      <c r="AW81" s="56">
        <f t="shared" si="11"/>
        <v>-9.729128292307182E-2</v>
      </c>
      <c r="AX81" s="56">
        <f t="shared" si="11"/>
        <v>-9.6715802557018116E-2</v>
      </c>
      <c r="AY81" s="56">
        <f t="shared" si="11"/>
        <v>-9.6120762526262463E-2</v>
      </c>
      <c r="AZ81" s="56">
        <f t="shared" si="11"/>
        <v>-9.464383887171815E-2</v>
      </c>
      <c r="BA81" s="56">
        <f t="shared" si="11"/>
        <v>-9.3209932410995525E-2</v>
      </c>
      <c r="BB81" s="56">
        <f t="shared" si="11"/>
        <v>-9.1817790216119188E-2</v>
      </c>
      <c r="BC81" s="56">
        <f t="shared" si="11"/>
        <v>-9.0466195852161577E-2</v>
      </c>
      <c r="BD81" s="56">
        <f t="shared" si="11"/>
        <v>-8.9153968314338652E-2</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0" t="s">
        <v>297</v>
      </c>
      <c r="B86" s="4" t="s">
        <v>209</v>
      </c>
      <c r="D86" s="4" t="s">
        <v>85</v>
      </c>
      <c r="E86" s="44">
        <f>'Workings template'!B27+'Workings template'!B28+'Workings template'!B29</f>
        <v>0</v>
      </c>
      <c r="F86" s="44">
        <f>'Workings template'!$C$27+'Workings template'!$C$28+'Workings template'!$C$29</f>
        <v>126.04007782887089</v>
      </c>
      <c r="G86" s="44">
        <f>'Workings template'!$C$27+'Workings template'!$C$28+'Workings template'!$C$29</f>
        <v>126.04007782887089</v>
      </c>
      <c r="H86" s="44">
        <f>'Workings template'!$C$27+'Workings template'!$C$28+'Workings template'!$C$29</f>
        <v>126.04007782887089</v>
      </c>
      <c r="I86" s="44">
        <f>'Workings template'!$C$27+'Workings template'!$C$28+'Workings template'!$C$29</f>
        <v>126.04007782887089</v>
      </c>
      <c r="J86" s="44">
        <f>'Workings template'!$C$27+'Workings template'!$C$28+'Workings template'!$C$29</f>
        <v>126.04007782887089</v>
      </c>
      <c r="K86" s="44">
        <f>'Workings template'!$C$27+'Workings template'!$C$28+'Workings template'!$C$29</f>
        <v>126.04007782887089</v>
      </c>
      <c r="L86" s="44">
        <f>'Workings template'!$C$27+'Workings template'!$C$28+'Workings template'!$C$29</f>
        <v>126.04007782887089</v>
      </c>
      <c r="M86" s="44">
        <f>'Workings template'!$C$27+'Workings template'!$C$28+'Workings template'!$C$29</f>
        <v>126.04007782887089</v>
      </c>
      <c r="N86" s="44">
        <f>'Workings template'!$C$27+'Workings template'!$C$28+'Workings template'!$C$29</f>
        <v>126.04007782887089</v>
      </c>
      <c r="O86" s="44">
        <f>'Workings template'!$C$27+'Workings template'!$C$28+'Workings template'!$C$29</f>
        <v>126.04007782887089</v>
      </c>
      <c r="P86" s="44">
        <f>'Workings template'!$C$27+'Workings template'!$C$28+'Workings template'!$C$29</f>
        <v>126.04007782887089</v>
      </c>
      <c r="Q86" s="44">
        <f>'Workings template'!$C$27+'Workings template'!$C$28+'Workings template'!$C$29</f>
        <v>126.04007782887089</v>
      </c>
      <c r="R86" s="44">
        <f>'Workings template'!$C$27+'Workings template'!$C$28+'Workings template'!$C$29</f>
        <v>126.04007782887089</v>
      </c>
      <c r="S86" s="44">
        <f>'Workings template'!$C$27+'Workings template'!$C$28+'Workings template'!$C$29</f>
        <v>126.04007782887089</v>
      </c>
      <c r="T86" s="44">
        <f>'Workings template'!$C$27+'Workings template'!$C$28+'Workings template'!$C$29</f>
        <v>126.04007782887089</v>
      </c>
      <c r="U86" s="44">
        <f>'Workings template'!$C$27+'Workings template'!$C$28+'Workings template'!$C$29</f>
        <v>126.04007782887089</v>
      </c>
      <c r="V86" s="44">
        <f>'Workings template'!$C$27+'Workings template'!$C$28+'Workings template'!$C$29</f>
        <v>126.04007782887089</v>
      </c>
      <c r="W86" s="44">
        <f>'Workings template'!$C$27+'Workings template'!$C$28+'Workings template'!$C$29</f>
        <v>126.04007782887089</v>
      </c>
      <c r="X86" s="44">
        <f>'Workings template'!$C$27+'Workings template'!$C$28+'Workings template'!$C$29</f>
        <v>126.04007782887089</v>
      </c>
      <c r="Y86" s="44">
        <f>'Workings template'!$C$27+'Workings template'!$C$28+'Workings template'!$C$29</f>
        <v>126.04007782887089</v>
      </c>
      <c r="Z86" s="44">
        <f>'Workings template'!$C$27+'Workings template'!$C$28+'Workings template'!$C$29</f>
        <v>126.04007782887089</v>
      </c>
      <c r="AA86" s="44">
        <f>'Workings template'!$C$27+'Workings template'!$C$28+'Workings template'!$C$29</f>
        <v>126.04007782887089</v>
      </c>
      <c r="AB86" s="44">
        <f>'Workings template'!$C$27+'Workings template'!$C$28+'Workings template'!$C$29</f>
        <v>126.04007782887089</v>
      </c>
      <c r="AC86" s="44">
        <f>'Workings template'!$C$27+'Workings template'!$C$28+'Workings template'!$C$29</f>
        <v>126.04007782887089</v>
      </c>
      <c r="AD86" s="44">
        <f>'Workings template'!$C$27+'Workings template'!$C$28+'Workings template'!$C$29</f>
        <v>126.04007782887089</v>
      </c>
      <c r="AE86" s="44">
        <f>'Workings template'!$C$27+'Workings template'!$C$28+'Workings template'!$C$29</f>
        <v>126.04007782887089</v>
      </c>
      <c r="AF86" s="44">
        <f>'Workings template'!$C$27+'Workings template'!$C$28+'Workings template'!$C$29</f>
        <v>126.04007782887089</v>
      </c>
      <c r="AG86" s="44">
        <f>'Workings template'!$C$27+'Workings template'!$C$28+'Workings template'!$C$29</f>
        <v>126.04007782887089</v>
      </c>
      <c r="AH86" s="44">
        <f>'Workings template'!$C$27+'Workings template'!$C$28+'Workings template'!$C$29</f>
        <v>126.04007782887089</v>
      </c>
      <c r="AI86" s="44">
        <f>'Workings template'!$C$27+'Workings template'!$C$28+'Workings template'!$C$29</f>
        <v>126.04007782887089</v>
      </c>
      <c r="AJ86" s="44">
        <f>'Workings template'!$C$27+'Workings template'!$C$28+'Workings template'!$C$29</f>
        <v>126.04007782887089</v>
      </c>
      <c r="AK86" s="44">
        <f>'Workings template'!$C$27+'Workings template'!$C$28+'Workings template'!$C$29</f>
        <v>126.04007782887089</v>
      </c>
      <c r="AL86" s="44">
        <f>'Workings template'!$C$27+'Workings template'!$C$28+'Workings template'!$C$29</f>
        <v>126.04007782887089</v>
      </c>
      <c r="AM86" s="44">
        <f>'Workings template'!$C$27+'Workings template'!$C$28+'Workings template'!$C$29</f>
        <v>126.04007782887089</v>
      </c>
      <c r="AN86" s="44">
        <f>'Workings template'!$C$27+'Workings template'!$C$28+'Workings template'!$C$29</f>
        <v>126.04007782887089</v>
      </c>
      <c r="AO86" s="44">
        <f>'Workings template'!$C$27+'Workings template'!$C$28+'Workings template'!$C$29</f>
        <v>126.04007782887089</v>
      </c>
      <c r="AP86" s="44">
        <f>'Workings template'!$C$27+'Workings template'!$C$28+'Workings template'!$C$29</f>
        <v>126.04007782887089</v>
      </c>
      <c r="AQ86" s="44">
        <f>'Workings template'!$C$27+'Workings template'!$C$28+'Workings template'!$C$29</f>
        <v>126.04007782887089</v>
      </c>
      <c r="AR86" s="44">
        <f>'Workings template'!$C$27+'Workings template'!$C$28+'Workings template'!$C$29</f>
        <v>126.04007782887089</v>
      </c>
      <c r="AS86" s="44">
        <f>'Workings template'!$C$27+'Workings template'!$C$28+'Workings template'!$C$29</f>
        <v>126.04007782887089</v>
      </c>
      <c r="AT86" s="44">
        <f>'Workings template'!$C$27+'Workings template'!$C$28+'Workings template'!$C$29</f>
        <v>126.04007782887089</v>
      </c>
      <c r="AU86" s="44">
        <f>'Workings template'!$C$27+'Workings template'!$C$28+'Workings template'!$C$29</f>
        <v>126.04007782887089</v>
      </c>
      <c r="AV86" s="44">
        <f>'Workings template'!$C$27+'Workings template'!$C$28+'Workings template'!$C$29</f>
        <v>126.04007782887089</v>
      </c>
      <c r="AW86" s="44">
        <f>'Workings template'!$C$27+'Workings template'!$C$28+'Workings template'!$C$29</f>
        <v>126.04007782887089</v>
      </c>
      <c r="AX86" s="44">
        <f>'Workings template'!$C$27+'Workings template'!$C$28+'Workings template'!$C$29</f>
        <v>126.04007782887089</v>
      </c>
      <c r="AY86" s="44">
        <f>'Workings template'!$C$27+'Workings template'!$C$28+'Workings template'!$C$29</f>
        <v>126.04007782887089</v>
      </c>
      <c r="AZ86" s="44">
        <f>'Workings template'!$C$27+'Workings template'!$C$28+'Workings template'!$C$29</f>
        <v>126.04007782887089</v>
      </c>
      <c r="BA86" s="44">
        <f>'Workings template'!$C$27+'Workings template'!$C$28+'Workings template'!$C$29</f>
        <v>126.04007782887089</v>
      </c>
      <c r="BB86" s="44">
        <f>'Workings template'!$C$27+'Workings template'!$C$28+'Workings template'!$C$29</f>
        <v>126.04007782887089</v>
      </c>
      <c r="BC86" s="44">
        <f>'Workings template'!$C$27+'Workings template'!$C$28+'Workings template'!$C$29</f>
        <v>126.04007782887089</v>
      </c>
      <c r="BD86" s="44">
        <f>'Workings template'!$C$27+'Workings template'!$C$28+'Workings template'!$C$29</f>
        <v>126.04007782887089</v>
      </c>
    </row>
    <row r="87" spans="1:56" x14ac:dyDescent="0.3">
      <c r="A87" s="19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0"/>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0"/>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0"/>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0"/>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9"/>
  <sheetViews>
    <sheetView workbookViewId="0">
      <selection activeCell="A19" sqref="A19:D21"/>
    </sheetView>
  </sheetViews>
  <sheetFormatPr defaultRowHeight="15" x14ac:dyDescent="0.25"/>
  <cols>
    <col min="1" max="1" width="121.7109375" customWidth="1"/>
    <col min="2" max="2" width="10.5703125" customWidth="1"/>
    <col min="3" max="3" width="10.5703125" bestFit="1"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row>
    <row r="6" spans="1:7" x14ac:dyDescent="0.25">
      <c r="A6" t="s">
        <v>362</v>
      </c>
      <c r="B6">
        <v>12.37</v>
      </c>
    </row>
    <row r="7" spans="1:7" x14ac:dyDescent="0.25">
      <c r="A7" t="s">
        <v>351</v>
      </c>
      <c r="B7" t="s">
        <v>352</v>
      </c>
    </row>
    <row r="9" spans="1:7" x14ac:dyDescent="0.25">
      <c r="A9" t="s">
        <v>348</v>
      </c>
      <c r="B9" s="192">
        <v>9394</v>
      </c>
      <c r="C9" s="192">
        <v>9166</v>
      </c>
      <c r="D9" s="192">
        <v>9167</v>
      </c>
    </row>
    <row r="10" spans="1:7" x14ac:dyDescent="0.25">
      <c r="A10" t="s">
        <v>349</v>
      </c>
      <c r="B10" s="192">
        <v>11794</v>
      </c>
      <c r="C10" s="192">
        <v>11492</v>
      </c>
      <c r="D10" s="192">
        <v>11949</v>
      </c>
    </row>
    <row r="11" spans="1:7" x14ac:dyDescent="0.25">
      <c r="A11" t="s">
        <v>350</v>
      </c>
      <c r="B11" s="137">
        <f>SUM(B10-B9)</f>
        <v>2400</v>
      </c>
      <c r="C11" s="137">
        <f>SUM(C10-C9)</f>
        <v>2326</v>
      </c>
      <c r="D11" s="137">
        <f>D10-D9</f>
        <v>2782</v>
      </c>
    </row>
    <row r="12" spans="1:7" x14ac:dyDescent="0.25">
      <c r="B12" s="137"/>
      <c r="C12" s="137"/>
      <c r="D12" s="136"/>
    </row>
    <row r="13" spans="1:7" x14ac:dyDescent="0.25">
      <c r="A13" t="s">
        <v>353</v>
      </c>
      <c r="B13" s="148">
        <v>0</v>
      </c>
      <c r="C13">
        <v>5</v>
      </c>
      <c r="D13" s="144"/>
    </row>
    <row r="14" spans="1:7" x14ac:dyDescent="0.25">
      <c r="A14" t="s">
        <v>354</v>
      </c>
      <c r="B14" s="148">
        <v>0</v>
      </c>
      <c r="C14" s="148">
        <v>3</v>
      </c>
      <c r="D14" s="148"/>
    </row>
    <row r="15" spans="1:7" x14ac:dyDescent="0.25">
      <c r="A15" t="s">
        <v>357</v>
      </c>
      <c r="B15" s="148">
        <v>0</v>
      </c>
      <c r="C15" s="148">
        <v>122</v>
      </c>
      <c r="D15" s="148"/>
    </row>
    <row r="16" spans="1:7" x14ac:dyDescent="0.25">
      <c r="B16" s="148"/>
      <c r="C16" s="148"/>
      <c r="D16" s="148"/>
    </row>
    <row r="17" spans="1:4" x14ac:dyDescent="0.25">
      <c r="A17" t="s">
        <v>373</v>
      </c>
      <c r="B17" s="191">
        <v>0</v>
      </c>
      <c r="C17" s="191">
        <v>0.15675651741666674</v>
      </c>
      <c r="D17" s="191">
        <v>0.18528969324154332</v>
      </c>
    </row>
    <row r="18" spans="1:4" x14ac:dyDescent="0.25">
      <c r="B18" s="148"/>
      <c r="C18" s="148"/>
      <c r="D18" s="148"/>
    </row>
    <row r="19" spans="1:4" x14ac:dyDescent="0.25">
      <c r="A19" t="s">
        <v>390</v>
      </c>
      <c r="B19">
        <v>0</v>
      </c>
      <c r="C19" s="146">
        <f>C13*$C$17</f>
        <v>0.7837825870833337</v>
      </c>
    </row>
    <row r="20" spans="1:4" x14ac:dyDescent="0.25">
      <c r="A20" t="s">
        <v>391</v>
      </c>
      <c r="B20">
        <v>0</v>
      </c>
      <c r="C20" s="146">
        <f t="shared" ref="C20:C21" si="0">C14*$C$17</f>
        <v>0.47026955225000022</v>
      </c>
    </row>
    <row r="21" spans="1:4" x14ac:dyDescent="0.25">
      <c r="A21" t="s">
        <v>392</v>
      </c>
      <c r="B21">
        <v>0</v>
      </c>
      <c r="C21" s="146">
        <f t="shared" si="0"/>
        <v>19.124295124833342</v>
      </c>
    </row>
    <row r="23" spans="1:4" x14ac:dyDescent="0.25">
      <c r="A23" t="s">
        <v>355</v>
      </c>
      <c r="B23" s="137">
        <f>$B$11*B19</f>
        <v>0</v>
      </c>
      <c r="C23" s="137">
        <f>$C$11*C19</f>
        <v>1823.0782975558343</v>
      </c>
    </row>
    <row r="24" spans="1:4" x14ac:dyDescent="0.25">
      <c r="A24" t="s">
        <v>356</v>
      </c>
      <c r="B24" s="137">
        <f t="shared" ref="B24:B25" si="1">$B$11*B20</f>
        <v>0</v>
      </c>
      <c r="C24" s="137">
        <f t="shared" ref="C24" si="2">$C$11*C20</f>
        <v>1093.8469785335005</v>
      </c>
    </row>
    <row r="25" spans="1:4" x14ac:dyDescent="0.25">
      <c r="A25" t="s">
        <v>358</v>
      </c>
      <c r="B25" s="137">
        <f t="shared" si="1"/>
        <v>0</v>
      </c>
      <c r="C25" s="137">
        <f>$C$11*C21</f>
        <v>44483.110460362353</v>
      </c>
    </row>
    <row r="27" spans="1:4" x14ac:dyDescent="0.25">
      <c r="A27" t="s">
        <v>359</v>
      </c>
      <c r="B27" s="145">
        <f>B19*$B$6</f>
        <v>0</v>
      </c>
      <c r="C27" s="145">
        <f>C19*$B$6/2</f>
        <v>4.8476953011104182</v>
      </c>
    </row>
    <row r="28" spans="1:4" x14ac:dyDescent="0.25">
      <c r="A28" t="s">
        <v>360</v>
      </c>
      <c r="B28" s="145">
        <f t="shared" ref="B28:C29" si="3">B20*$B$6</f>
        <v>0</v>
      </c>
      <c r="C28" s="145">
        <f>C20*$B$6/2</f>
        <v>2.9086171806662513</v>
      </c>
    </row>
    <row r="29" spans="1:4" x14ac:dyDescent="0.25">
      <c r="A29" t="s">
        <v>361</v>
      </c>
      <c r="B29" s="145">
        <f t="shared" si="3"/>
        <v>0</v>
      </c>
      <c r="C29" s="145">
        <f>C21*$B$6/2</f>
        <v>118.28376534709422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D15" sqref="D15"/>
    </sheetView>
  </sheetViews>
  <sheetFormatPr defaultRowHeight="15" x14ac:dyDescent="0.25"/>
  <cols>
    <col min="1" max="1" width="52.140625" customWidth="1"/>
    <col min="2" max="2" width="11.140625" bestFit="1" customWidth="1"/>
    <col min="4" max="4" width="89.85546875" customWidth="1"/>
    <col min="5" max="5" width="14.42578125" customWidth="1"/>
  </cols>
  <sheetData>
    <row r="1" spans="1:5" x14ac:dyDescent="0.25">
      <c r="A1" s="149" t="s">
        <v>363</v>
      </c>
    </row>
    <row r="2" spans="1:5" x14ac:dyDescent="0.25">
      <c r="A2" s="193" t="s">
        <v>364</v>
      </c>
      <c r="B2" s="193" t="s">
        <v>365</v>
      </c>
      <c r="C2" s="193" t="s">
        <v>367</v>
      </c>
      <c r="D2" s="193" t="s">
        <v>368</v>
      </c>
      <c r="E2" s="193" t="s">
        <v>366</v>
      </c>
    </row>
    <row r="3" spans="1:5" ht="30" x14ac:dyDescent="0.25">
      <c r="A3" s="194" t="s">
        <v>374</v>
      </c>
      <c r="B3" s="194" t="s">
        <v>369</v>
      </c>
      <c r="C3" s="195"/>
      <c r="D3" s="196" t="s">
        <v>389</v>
      </c>
      <c r="E3" s="194" t="s">
        <v>372</v>
      </c>
    </row>
    <row r="4" spans="1:5" x14ac:dyDescent="0.25">
      <c r="A4" s="194" t="s">
        <v>375</v>
      </c>
      <c r="B4" s="194" t="s">
        <v>369</v>
      </c>
      <c r="C4" s="195"/>
      <c r="D4" s="194" t="s">
        <v>376</v>
      </c>
      <c r="E4" s="194" t="s">
        <v>377</v>
      </c>
    </row>
    <row r="5" spans="1:5" x14ac:dyDescent="0.25">
      <c r="A5" s="194" t="s">
        <v>378</v>
      </c>
      <c r="B5" s="194" t="s">
        <v>369</v>
      </c>
      <c r="C5" s="195"/>
      <c r="D5" s="194" t="s">
        <v>379</v>
      </c>
      <c r="E5" s="194" t="s">
        <v>380</v>
      </c>
    </row>
    <row r="6" spans="1:5" x14ac:dyDescent="0.25">
      <c r="A6" s="194" t="s">
        <v>373</v>
      </c>
      <c r="B6" s="194" t="s">
        <v>369</v>
      </c>
      <c r="C6" s="195"/>
      <c r="D6" s="194" t="s">
        <v>381</v>
      </c>
      <c r="E6" s="194" t="s">
        <v>382</v>
      </c>
    </row>
    <row r="7" spans="1:5" x14ac:dyDescent="0.25">
      <c r="A7" s="194" t="s">
        <v>383</v>
      </c>
      <c r="B7" s="194" t="s">
        <v>369</v>
      </c>
      <c r="C7" s="195"/>
      <c r="D7" s="194" t="s">
        <v>384</v>
      </c>
      <c r="E7" s="194" t="s">
        <v>385</v>
      </c>
    </row>
    <row r="8" spans="1:5" ht="30" x14ac:dyDescent="0.25">
      <c r="A8" s="194" t="s">
        <v>386</v>
      </c>
      <c r="B8" s="194" t="s">
        <v>369</v>
      </c>
      <c r="C8" s="197"/>
      <c r="D8" s="196" t="s">
        <v>387</v>
      </c>
      <c r="E8" s="194" t="s">
        <v>388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http://purl.org/dc/term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efb98dbe-6680-48eb-ac67-85b3a61e7855"/>
    <ds:schemaRef ds:uri="http://schemas.microsoft.com/sharepoint/v3/fields"/>
    <ds:schemaRef ds:uri="eecedeb9-13b3-4e62-b003-046c92e1668a"/>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2018-07-03T09:13:47Z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