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90" tabRatio="779" firstSheet="7" activeTab="8"/>
  </bookViews>
  <sheets>
    <sheet name="version control" sheetId="30" r:id="rId1"/>
    <sheet name="Guidance" sheetId="28" r:id="rId2"/>
    <sheet name="Option summary" sheetId="29" r:id="rId3"/>
    <sheet name="Fixed data" sheetId="20" r:id="rId4"/>
    <sheet name="Workings baseline 2015.16" sheetId="27" r:id="rId5"/>
    <sheet name="Workings baseline 2016.17" sheetId="40" r:id="rId6"/>
    <sheet name="Workings baseline 2017.18" sheetId="43" r:id="rId7"/>
    <sheet name="Option 1 (Baseline)" sheetId="33" r:id="rId8"/>
    <sheet name="Option 2" sheetId="34" r:id="rId9"/>
    <sheet name="Workings template 2015.16" sheetId="32" r:id="rId10"/>
    <sheet name="Workings template 2016.17" sheetId="41" r:id="rId11"/>
    <sheet name="Workings template 2017.18" sheetId="42" r:id="rId12"/>
  </sheets>
  <externalReferences>
    <externalReference r:id="rId13"/>
    <externalReference r:id="rId14"/>
  </externalReferences>
  <definedNames>
    <definedName name="_xlnm.Print_Area" localSheetId="7">'Option 1 (Baseline)'!$A$1:$AB$104</definedName>
    <definedName name="_xlnm.Print_Area" localSheetId="8">'Option 2'!$A$1:$AB$104</definedName>
  </definedNames>
  <calcPr calcId="145621"/>
</workbook>
</file>

<file path=xl/calcChain.xml><?xml version="1.0" encoding="utf-8"?>
<calcChain xmlns="http://schemas.openxmlformats.org/spreadsheetml/2006/main">
  <c r="G68" i="33" l="1"/>
  <c r="G67" i="33"/>
  <c r="G90" i="34" l="1"/>
  <c r="E73" i="42"/>
  <c r="E72" i="42"/>
  <c r="D81" i="42"/>
  <c r="D82" i="42"/>
  <c r="G90" i="33"/>
  <c r="G89" i="33"/>
  <c r="G88" i="33"/>
  <c r="E86" i="43"/>
  <c r="E85" i="43"/>
  <c r="E82" i="40"/>
  <c r="E84" i="43"/>
  <c r="E83" i="43"/>
  <c r="E82" i="43"/>
  <c r="E80" i="40"/>
  <c r="E79" i="40" l="1"/>
  <c r="F86" i="43" l="1"/>
  <c r="F85" i="43"/>
  <c r="F84" i="43"/>
  <c r="F83" i="43"/>
  <c r="F82" i="43"/>
  <c r="K61" i="43"/>
  <c r="P58" i="43"/>
  <c r="O58" i="43"/>
  <c r="N58" i="43"/>
  <c r="L58" i="43"/>
  <c r="K62" i="43" s="1"/>
  <c r="K63" i="43" s="1"/>
  <c r="K58" i="43"/>
  <c r="I58" i="43"/>
  <c r="AI53" i="43"/>
  <c r="AJ53" i="43" s="1"/>
  <c r="AF53" i="43"/>
  <c r="AM53" i="43" s="1"/>
  <c r="AE53" i="43"/>
  <c r="AK53" i="43" s="1"/>
  <c r="Z53" i="43"/>
  <c r="AA53" i="43" s="1"/>
  <c r="Y53" i="43"/>
  <c r="X53" i="43"/>
  <c r="W53" i="43"/>
  <c r="V53" i="43"/>
  <c r="U53" i="43"/>
  <c r="AI52" i="43"/>
  <c r="AJ52" i="43" s="1"/>
  <c r="AF52" i="43"/>
  <c r="AM52" i="43" s="1"/>
  <c r="AE52" i="43"/>
  <c r="AK52" i="43" s="1"/>
  <c r="Z52" i="43"/>
  <c r="AA52" i="43" s="1"/>
  <c r="Y52" i="43"/>
  <c r="X52" i="43"/>
  <c r="V52" i="43"/>
  <c r="U52" i="43"/>
  <c r="W52" i="43" s="1"/>
  <c r="AI51" i="43"/>
  <c r="AJ51" i="43" s="1"/>
  <c r="AF51" i="43"/>
  <c r="AM51" i="43" s="1"/>
  <c r="AE51" i="43"/>
  <c r="AK51" i="43" s="1"/>
  <c r="Z51" i="43"/>
  <c r="Y51" i="43"/>
  <c r="AA51" i="43" s="1"/>
  <c r="X51" i="43"/>
  <c r="V51" i="43"/>
  <c r="U51" i="43"/>
  <c r="W51" i="43" s="1"/>
  <c r="J51" i="43"/>
  <c r="AI50" i="43"/>
  <c r="AJ50" i="43" s="1"/>
  <c r="AF50" i="43"/>
  <c r="AM50" i="43" s="1"/>
  <c r="AE50" i="43"/>
  <c r="AK50" i="43" s="1"/>
  <c r="Z50" i="43"/>
  <c r="Y50" i="43"/>
  <c r="AA50" i="43" s="1"/>
  <c r="W50" i="43"/>
  <c r="U50" i="43"/>
  <c r="X50" i="43" s="1"/>
  <c r="AI49" i="43"/>
  <c r="AJ49" i="43" s="1"/>
  <c r="AF49" i="43"/>
  <c r="AM49" i="43" s="1"/>
  <c r="AE49" i="43"/>
  <c r="AG49" i="43" s="1"/>
  <c r="Y49" i="43"/>
  <c r="V49" i="43"/>
  <c r="U49" i="43"/>
  <c r="Z49" i="43" s="1"/>
  <c r="AA49" i="43" s="1"/>
  <c r="AI48" i="43"/>
  <c r="AJ48" i="43" s="1"/>
  <c r="AF48" i="43"/>
  <c r="AM48" i="43" s="1"/>
  <c r="AE48" i="43"/>
  <c r="AK48" i="43" s="1"/>
  <c r="V48" i="43"/>
  <c r="U48" i="43"/>
  <c r="Z48" i="43" s="1"/>
  <c r="J48" i="43"/>
  <c r="AK47" i="43"/>
  <c r="AJ47" i="43"/>
  <c r="AI47" i="43"/>
  <c r="AG47" i="43"/>
  <c r="AN47" i="43" s="1"/>
  <c r="AF47" i="43"/>
  <c r="AM47" i="43" s="1"/>
  <c r="AE47" i="43"/>
  <c r="U47" i="43"/>
  <c r="Z47" i="43" s="1"/>
  <c r="AM46" i="43"/>
  <c r="AJ46" i="43"/>
  <c r="AI46" i="43"/>
  <c r="AK46" i="43" s="1"/>
  <c r="AF46" i="43"/>
  <c r="AE46" i="43"/>
  <c r="AG46" i="43" s="1"/>
  <c r="U46" i="43"/>
  <c r="Z46" i="43" s="1"/>
  <c r="J46" i="43"/>
  <c r="AM45" i="43"/>
  <c r="AK45" i="43"/>
  <c r="AI45" i="43"/>
  <c r="AJ45" i="43" s="1"/>
  <c r="AF45" i="43"/>
  <c r="AE45" i="43"/>
  <c r="AG45" i="43" s="1"/>
  <c r="AN45" i="43" s="1"/>
  <c r="U45" i="43"/>
  <c r="Z45" i="43" s="1"/>
  <c r="AM44" i="43"/>
  <c r="AK44" i="43"/>
  <c r="AI44" i="43"/>
  <c r="AJ44" i="43" s="1"/>
  <c r="AF44" i="43"/>
  <c r="AH44" i="43" s="1"/>
  <c r="AL44" i="43" s="1"/>
  <c r="AE44" i="43"/>
  <c r="AG44" i="43" s="1"/>
  <c r="AN44" i="43" s="1"/>
  <c r="U44" i="43"/>
  <c r="Z44" i="43" s="1"/>
  <c r="AM43" i="43"/>
  <c r="AJ43" i="43"/>
  <c r="AI43" i="43"/>
  <c r="AF43" i="43"/>
  <c r="AE43" i="43"/>
  <c r="AK43" i="43" s="1"/>
  <c r="V43" i="43"/>
  <c r="U43" i="43"/>
  <c r="Z43" i="43" s="1"/>
  <c r="T43" i="43"/>
  <c r="S43" i="43"/>
  <c r="J43" i="43"/>
  <c r="AI42" i="43"/>
  <c r="AJ42" i="43" s="1"/>
  <c r="AF42" i="43"/>
  <c r="AM42" i="43" s="1"/>
  <c r="AE42" i="43"/>
  <c r="AK42" i="43" s="1"/>
  <c r="V42" i="43"/>
  <c r="U42" i="43"/>
  <c r="Z42" i="43" s="1"/>
  <c r="T42" i="43"/>
  <c r="S42" i="43"/>
  <c r="AI41" i="43"/>
  <c r="AJ41" i="43" s="1"/>
  <c r="AF41" i="43"/>
  <c r="AM41" i="43" s="1"/>
  <c r="AE41" i="43"/>
  <c r="AK41" i="43" s="1"/>
  <c r="U41" i="43"/>
  <c r="Z41" i="43" s="1"/>
  <c r="T41" i="43"/>
  <c r="S41" i="43"/>
  <c r="AI40" i="43"/>
  <c r="AJ40" i="43" s="1"/>
  <c r="AG40" i="43"/>
  <c r="AN40" i="43" s="1"/>
  <c r="AF40" i="43"/>
  <c r="AM40" i="43" s="1"/>
  <c r="AE40" i="43"/>
  <c r="AK40" i="43" s="1"/>
  <c r="W40" i="43"/>
  <c r="V40" i="43"/>
  <c r="U40" i="43"/>
  <c r="Z40" i="43" s="1"/>
  <c r="T40" i="43"/>
  <c r="S40" i="43"/>
  <c r="J40" i="43"/>
  <c r="AJ39" i="43"/>
  <c r="AI39" i="43"/>
  <c r="AF39" i="43"/>
  <c r="AM39" i="43" s="1"/>
  <c r="AE39" i="43"/>
  <c r="AK39" i="43" s="1"/>
  <c r="U39" i="43"/>
  <c r="W39" i="43" s="1"/>
  <c r="T39" i="43"/>
  <c r="S39" i="43"/>
  <c r="AJ38" i="43"/>
  <c r="AI38" i="43"/>
  <c r="AF38" i="43"/>
  <c r="AM38" i="43" s="1"/>
  <c r="AE38" i="43"/>
  <c r="AK38" i="43" s="1"/>
  <c r="W38" i="43"/>
  <c r="V38" i="43"/>
  <c r="U38" i="43"/>
  <c r="Y38" i="43" s="1"/>
  <c r="AJ37" i="43"/>
  <c r="AI37" i="43"/>
  <c r="AF37" i="43"/>
  <c r="AM37" i="43" s="1"/>
  <c r="AE37" i="43"/>
  <c r="AK37" i="43" s="1"/>
  <c r="W37" i="43"/>
  <c r="U37" i="43"/>
  <c r="Z37" i="43" s="1"/>
  <c r="AI36" i="43"/>
  <c r="AJ36" i="43" s="1"/>
  <c r="AF36" i="43"/>
  <c r="AM36" i="43" s="1"/>
  <c r="AE36" i="43"/>
  <c r="AK36" i="43" s="1"/>
  <c r="Z36" i="43"/>
  <c r="Y36" i="43"/>
  <c r="AA36" i="43" s="1"/>
  <c r="X36" i="43"/>
  <c r="W36" i="43"/>
  <c r="V36" i="43"/>
  <c r="U36" i="43"/>
  <c r="AI35" i="43"/>
  <c r="AJ35" i="43" s="1"/>
  <c r="AF35" i="43"/>
  <c r="AM35" i="43" s="1"/>
  <c r="AE35" i="43"/>
  <c r="AK35" i="43" s="1"/>
  <c r="Z35" i="43"/>
  <c r="Y35" i="43"/>
  <c r="AA35" i="43" s="1"/>
  <c r="X35" i="43"/>
  <c r="W35" i="43"/>
  <c r="V35" i="43"/>
  <c r="U35" i="43"/>
  <c r="J35" i="43"/>
  <c r="AJ34" i="43"/>
  <c r="AI34" i="43"/>
  <c r="AF34" i="43"/>
  <c r="AM34" i="43" s="1"/>
  <c r="AE34" i="43"/>
  <c r="AK34" i="43" s="1"/>
  <c r="Z34" i="43"/>
  <c r="Y34" i="43"/>
  <c r="AA34" i="43" s="1"/>
  <c r="X34" i="43"/>
  <c r="V34" i="43"/>
  <c r="U34" i="43"/>
  <c r="W34" i="43" s="1"/>
  <c r="AJ33" i="43"/>
  <c r="AI33" i="43"/>
  <c r="AF33" i="43"/>
  <c r="AM33" i="43" s="1"/>
  <c r="AE33" i="43"/>
  <c r="AK33" i="43" s="1"/>
  <c r="Z33" i="43"/>
  <c r="Y33" i="43"/>
  <c r="AA33" i="43" s="1"/>
  <c r="X33" i="43"/>
  <c r="V33" i="43"/>
  <c r="U33" i="43"/>
  <c r="W33" i="43" s="1"/>
  <c r="AJ32" i="43"/>
  <c r="AI32" i="43"/>
  <c r="AG32" i="43"/>
  <c r="AN32" i="43" s="1"/>
  <c r="AF32" i="43"/>
  <c r="AM32" i="43" s="1"/>
  <c r="AE32" i="43"/>
  <c r="AK32" i="43" s="1"/>
  <c r="Z32" i="43"/>
  <c r="X32" i="43"/>
  <c r="V32" i="43"/>
  <c r="U32" i="43"/>
  <c r="Y32" i="43" s="1"/>
  <c r="AA32" i="43" s="1"/>
  <c r="AJ31" i="43"/>
  <c r="AI31" i="43"/>
  <c r="AG31" i="43"/>
  <c r="AN31" i="43" s="1"/>
  <c r="AF31" i="43"/>
  <c r="AM31" i="43" s="1"/>
  <c r="AE31" i="43"/>
  <c r="AK31" i="43" s="1"/>
  <c r="Z31" i="43"/>
  <c r="X31" i="43"/>
  <c r="V31" i="43"/>
  <c r="U31" i="43"/>
  <c r="Y31" i="43" s="1"/>
  <c r="AA31" i="43" s="1"/>
  <c r="J31" i="43"/>
  <c r="AI30" i="43"/>
  <c r="AJ30" i="43" s="1"/>
  <c r="AF30" i="43"/>
  <c r="AM30" i="43" s="1"/>
  <c r="AE30" i="43"/>
  <c r="AK30" i="43" s="1"/>
  <c r="AA30" i="43"/>
  <c r="Z30" i="43"/>
  <c r="Y30" i="43"/>
  <c r="X30" i="43"/>
  <c r="W30" i="43"/>
  <c r="V30" i="43"/>
  <c r="U30" i="43"/>
  <c r="AI29" i="43"/>
  <c r="AJ29" i="43" s="1"/>
  <c r="AF29" i="43"/>
  <c r="AM29" i="43" s="1"/>
  <c r="AE29" i="43"/>
  <c r="AG29" i="43" s="1"/>
  <c r="AA29" i="43"/>
  <c r="Z29" i="43"/>
  <c r="Y29" i="43"/>
  <c r="X29" i="43"/>
  <c r="W29" i="43"/>
  <c r="V29" i="43"/>
  <c r="U29" i="43"/>
  <c r="AI28" i="43"/>
  <c r="AJ28" i="43" s="1"/>
  <c r="AF28" i="43"/>
  <c r="AM28" i="43" s="1"/>
  <c r="AE28" i="43"/>
  <c r="AG28" i="43" s="1"/>
  <c r="AN28" i="43" s="1"/>
  <c r="AA28" i="43"/>
  <c r="Z28" i="43"/>
  <c r="Y28" i="43"/>
  <c r="X28" i="43"/>
  <c r="W28" i="43"/>
  <c r="V28" i="43"/>
  <c r="U28" i="43"/>
  <c r="J28" i="43"/>
  <c r="AK27" i="43"/>
  <c r="AJ27" i="43"/>
  <c r="AI27" i="43"/>
  <c r="AG27" i="43"/>
  <c r="AN27" i="43" s="1"/>
  <c r="AF27" i="43"/>
  <c r="AH27" i="43" s="1"/>
  <c r="AL27" i="43" s="1"/>
  <c r="AE27" i="43"/>
  <c r="W27" i="43"/>
  <c r="V27" i="43"/>
  <c r="U27" i="43"/>
  <c r="Z27" i="43" s="1"/>
  <c r="AK26" i="43"/>
  <c r="AJ26" i="43"/>
  <c r="AI26" i="43"/>
  <c r="AG26" i="43"/>
  <c r="AN26" i="43" s="1"/>
  <c r="AF26" i="43"/>
  <c r="AM26" i="43" s="1"/>
  <c r="AE26" i="43"/>
  <c r="W26" i="43"/>
  <c r="U26" i="43"/>
  <c r="Z26" i="43" s="1"/>
  <c r="AM25" i="43"/>
  <c r="AJ25" i="43"/>
  <c r="AI25" i="43"/>
  <c r="AK25" i="43" s="1"/>
  <c r="AF25" i="43"/>
  <c r="AE25" i="43"/>
  <c r="AG25" i="43" s="1"/>
  <c r="U25" i="43"/>
  <c r="Z25" i="43" s="1"/>
  <c r="J25" i="43"/>
  <c r="AN24" i="43"/>
  <c r="AM24" i="43"/>
  <c r="AL24" i="43"/>
  <c r="AK24" i="43"/>
  <c r="AI24" i="43"/>
  <c r="AJ24" i="43" s="1"/>
  <c r="AH24" i="43"/>
  <c r="AG24" i="43"/>
  <c r="AF24" i="43"/>
  <c r="AE24" i="43"/>
  <c r="V24" i="43"/>
  <c r="U24" i="43"/>
  <c r="Z24" i="43" s="1"/>
  <c r="T24" i="43"/>
  <c r="S24" i="43"/>
  <c r="AN23" i="43"/>
  <c r="AM23" i="43"/>
  <c r="AL23" i="43"/>
  <c r="AK23" i="43"/>
  <c r="AI23" i="43"/>
  <c r="AJ23" i="43" s="1"/>
  <c r="AH23" i="43"/>
  <c r="AG23" i="43"/>
  <c r="AF23" i="43"/>
  <c r="AE23" i="43"/>
  <c r="U23" i="43"/>
  <c r="Z23" i="43" s="1"/>
  <c r="T23" i="43"/>
  <c r="S23" i="43"/>
  <c r="AM22" i="43"/>
  <c r="AK22" i="43"/>
  <c r="AJ22" i="43"/>
  <c r="AI22" i="43"/>
  <c r="AF22" i="43"/>
  <c r="AH22" i="43" s="1"/>
  <c r="AL22" i="43" s="1"/>
  <c r="AE22" i="43"/>
  <c r="AG22" i="43" s="1"/>
  <c r="AN22" i="43" s="1"/>
  <c r="V22" i="43"/>
  <c r="U22" i="43"/>
  <c r="Z22" i="43" s="1"/>
  <c r="T22" i="43"/>
  <c r="S22" i="43"/>
  <c r="J22" i="43"/>
  <c r="AN21" i="43"/>
  <c r="AI21" i="43"/>
  <c r="AM21" i="43" s="1"/>
  <c r="AG21" i="43"/>
  <c r="AF21" i="43"/>
  <c r="AH21" i="43" s="1"/>
  <c r="AL21" i="43" s="1"/>
  <c r="AE21" i="43"/>
  <c r="AK21" i="43" s="1"/>
  <c r="V21" i="43"/>
  <c r="U21" i="43"/>
  <c r="Z21" i="43" s="1"/>
  <c r="T21" i="43"/>
  <c r="S21" i="43"/>
  <c r="AI20" i="43"/>
  <c r="AM20" i="43" s="1"/>
  <c r="AF20" i="43"/>
  <c r="AE20" i="43"/>
  <c r="AK20" i="43" s="1"/>
  <c r="V20" i="43"/>
  <c r="U20" i="43"/>
  <c r="Z20" i="43" s="1"/>
  <c r="T20" i="43"/>
  <c r="S20" i="43"/>
  <c r="AI19" i="43"/>
  <c r="AM19" i="43" s="1"/>
  <c r="AF19" i="43"/>
  <c r="AE19" i="43"/>
  <c r="AK19" i="43" s="1"/>
  <c r="V19" i="43"/>
  <c r="U19" i="43"/>
  <c r="Z19" i="43" s="1"/>
  <c r="T19" i="43"/>
  <c r="S19" i="43"/>
  <c r="AM18" i="43"/>
  <c r="AI18" i="43"/>
  <c r="AJ18" i="43" s="1"/>
  <c r="AF18" i="43"/>
  <c r="AE18" i="43"/>
  <c r="AK18" i="43" s="1"/>
  <c r="V18" i="43"/>
  <c r="U18" i="43"/>
  <c r="Z18" i="43" s="1"/>
  <c r="T18" i="43"/>
  <c r="S18" i="43"/>
  <c r="J18" i="43"/>
  <c r="J58" i="43" s="1"/>
  <c r="K66" i="43" s="1"/>
  <c r="AJ17" i="43"/>
  <c r="AI17" i="43"/>
  <c r="AF17" i="43"/>
  <c r="AM17" i="43" s="1"/>
  <c r="AE17" i="43"/>
  <c r="AK17" i="43" s="1"/>
  <c r="V17" i="43"/>
  <c r="U17" i="43"/>
  <c r="W17" i="43" s="1"/>
  <c r="T17" i="43"/>
  <c r="S17" i="43"/>
  <c r="AJ16" i="43"/>
  <c r="AI16" i="43"/>
  <c r="AF16" i="43"/>
  <c r="AM16" i="43" s="1"/>
  <c r="AE16" i="43"/>
  <c r="AK16" i="43" s="1"/>
  <c r="U16" i="43"/>
  <c r="W16" i="43" s="1"/>
  <c r="T16" i="43"/>
  <c r="S16" i="43"/>
  <c r="AJ15" i="43"/>
  <c r="AI15" i="43"/>
  <c r="AF15" i="43"/>
  <c r="AM15" i="43" s="1"/>
  <c r="AE15" i="43"/>
  <c r="AK15" i="43" s="1"/>
  <c r="U15" i="43"/>
  <c r="W15" i="43" s="1"/>
  <c r="T15" i="43"/>
  <c r="S15" i="43"/>
  <c r="AJ14" i="43"/>
  <c r="AI14" i="43"/>
  <c r="AI58" i="43" s="1"/>
  <c r="AF14" i="43"/>
  <c r="AM14" i="43" s="1"/>
  <c r="AE14" i="43"/>
  <c r="AK14" i="43" s="1"/>
  <c r="U14" i="43"/>
  <c r="W14" i="43" s="1"/>
  <c r="T14" i="43"/>
  <c r="S14" i="43"/>
  <c r="J14" i="43"/>
  <c r="Q4" i="43"/>
  <c r="T38" i="43" s="1"/>
  <c r="Q3" i="43"/>
  <c r="S38" i="43" s="1"/>
  <c r="D81" i="41"/>
  <c r="E81" i="41"/>
  <c r="D83" i="42"/>
  <c r="J14" i="42"/>
  <c r="K61" i="42"/>
  <c r="E82" i="42"/>
  <c r="G13" i="34" s="1"/>
  <c r="P58" i="42"/>
  <c r="O58" i="42"/>
  <c r="N58" i="42"/>
  <c r="L58" i="42"/>
  <c r="K58" i="42"/>
  <c r="K62" i="42" s="1"/>
  <c r="J58" i="42"/>
  <c r="K66" i="42" s="1"/>
  <c r="I58" i="42"/>
  <c r="AM53" i="42"/>
  <c r="AI53" i="42"/>
  <c r="AJ53" i="42" s="1"/>
  <c r="AF53" i="42"/>
  <c r="AE53" i="42"/>
  <c r="AK53" i="42" s="1"/>
  <c r="U53" i="42"/>
  <c r="V53" i="42" s="1"/>
  <c r="T53" i="42"/>
  <c r="S53" i="42"/>
  <c r="AI52" i="42"/>
  <c r="AJ52" i="42" s="1"/>
  <c r="AF52" i="42"/>
  <c r="AM52" i="42" s="1"/>
  <c r="AE52" i="42"/>
  <c r="AK52" i="42" s="1"/>
  <c r="W52" i="42"/>
  <c r="V52" i="42"/>
  <c r="U52" i="42"/>
  <c r="X52" i="42" s="1"/>
  <c r="T52" i="42"/>
  <c r="AI51" i="42"/>
  <c r="AJ51" i="42" s="1"/>
  <c r="AF51" i="42"/>
  <c r="AM51" i="42" s="1"/>
  <c r="AE51" i="42"/>
  <c r="AK51" i="42" s="1"/>
  <c r="W51" i="42"/>
  <c r="V51" i="42"/>
  <c r="U51" i="42"/>
  <c r="X51" i="42" s="1"/>
  <c r="T51" i="42"/>
  <c r="J51" i="42"/>
  <c r="AI50" i="42"/>
  <c r="AJ50" i="42" s="1"/>
  <c r="AG50" i="42"/>
  <c r="AN50" i="42" s="1"/>
  <c r="AF50" i="42"/>
  <c r="AM50" i="42" s="1"/>
  <c r="AE50" i="42"/>
  <c r="AK50" i="42" s="1"/>
  <c r="Y50" i="42"/>
  <c r="X50" i="42"/>
  <c r="W50" i="42"/>
  <c r="V50" i="42"/>
  <c r="U50" i="42"/>
  <c r="Z50" i="42" s="1"/>
  <c r="AK49" i="42"/>
  <c r="AI49" i="42"/>
  <c r="AJ49" i="42" s="1"/>
  <c r="AF49" i="42"/>
  <c r="AM49" i="42" s="1"/>
  <c r="AE49" i="42"/>
  <c r="AG49" i="42" s="1"/>
  <c r="Z49" i="42"/>
  <c r="Y49" i="42"/>
  <c r="AA49" i="42" s="1"/>
  <c r="X49" i="42"/>
  <c r="W49" i="42"/>
  <c r="V49" i="42"/>
  <c r="U49" i="42"/>
  <c r="AJ48" i="42"/>
  <c r="AI48" i="42"/>
  <c r="AF48" i="42"/>
  <c r="AM48" i="42" s="1"/>
  <c r="AE48" i="42"/>
  <c r="AK48" i="42" s="1"/>
  <c r="AA48" i="42"/>
  <c r="Z48" i="42"/>
  <c r="Y48" i="42"/>
  <c r="X48" i="42"/>
  <c r="V48" i="42"/>
  <c r="U48" i="42"/>
  <c r="W48" i="42" s="1"/>
  <c r="J48" i="42"/>
  <c r="AI47" i="42"/>
  <c r="AJ47" i="42" s="1"/>
  <c r="AF47" i="42"/>
  <c r="AM47" i="42" s="1"/>
  <c r="AE47" i="42"/>
  <c r="AK47" i="42" s="1"/>
  <c r="AA47" i="42"/>
  <c r="Z47" i="42"/>
  <c r="Y47" i="42"/>
  <c r="V47" i="42"/>
  <c r="U47" i="42"/>
  <c r="X47" i="42" s="1"/>
  <c r="AI46" i="42"/>
  <c r="AJ46" i="42" s="1"/>
  <c r="AG46" i="42"/>
  <c r="AN46" i="42" s="1"/>
  <c r="AF46" i="42"/>
  <c r="AH46" i="42" s="1"/>
  <c r="AL46" i="42" s="1"/>
  <c r="AE46" i="42"/>
  <c r="AK46" i="42" s="1"/>
  <c r="AA46" i="42"/>
  <c r="Z46" i="42"/>
  <c r="Y46" i="42"/>
  <c r="X46" i="42"/>
  <c r="W46" i="42"/>
  <c r="V46" i="42"/>
  <c r="U46" i="42"/>
  <c r="J46" i="42"/>
  <c r="AI45" i="42"/>
  <c r="AK45" i="42" s="1"/>
  <c r="AH45" i="42"/>
  <c r="AL45" i="42" s="1"/>
  <c r="AG45" i="42"/>
  <c r="AN45" i="42" s="1"/>
  <c r="AF45" i="42"/>
  <c r="AM45" i="42" s="1"/>
  <c r="AE45" i="42"/>
  <c r="AA45" i="42"/>
  <c r="Z45" i="42"/>
  <c r="Y45" i="42"/>
  <c r="V45" i="42"/>
  <c r="U45" i="42"/>
  <c r="X45" i="42" s="1"/>
  <c r="AK44" i="42"/>
  <c r="AJ44" i="42"/>
  <c r="AI44" i="42"/>
  <c r="AM44" i="42" s="1"/>
  <c r="AF44" i="42"/>
  <c r="AE44" i="42"/>
  <c r="AG44" i="42" s="1"/>
  <c r="U44" i="42"/>
  <c r="Z44" i="42" s="1"/>
  <c r="AN43" i="42"/>
  <c r="AM43" i="42"/>
  <c r="AK43" i="42"/>
  <c r="AJ43" i="42"/>
  <c r="AI43" i="42"/>
  <c r="AG43" i="42"/>
  <c r="AF43" i="42"/>
  <c r="AH43" i="42" s="1"/>
  <c r="AL43" i="42" s="1"/>
  <c r="AE43" i="42"/>
  <c r="W43" i="42"/>
  <c r="V43" i="42"/>
  <c r="U43" i="42"/>
  <c r="Z43" i="42" s="1"/>
  <c r="J43" i="42"/>
  <c r="AN42" i="42"/>
  <c r="AM42" i="42"/>
  <c r="AL42" i="42"/>
  <c r="AK42" i="42"/>
  <c r="AI42" i="42"/>
  <c r="AJ42" i="42" s="1"/>
  <c r="AH42" i="42"/>
  <c r="AG42" i="42"/>
  <c r="AF42" i="42"/>
  <c r="AE42" i="42"/>
  <c r="X42" i="42"/>
  <c r="V42" i="42"/>
  <c r="U42" i="42"/>
  <c r="Z42" i="42" s="1"/>
  <c r="AN41" i="42"/>
  <c r="AM41" i="42"/>
  <c r="AL41" i="42"/>
  <c r="AK41" i="42"/>
  <c r="AI41" i="42"/>
  <c r="AJ41" i="42" s="1"/>
  <c r="AH41" i="42"/>
  <c r="AG41" i="42"/>
  <c r="AF41" i="42"/>
  <c r="AE41" i="42"/>
  <c r="X41" i="42"/>
  <c r="V41" i="42"/>
  <c r="U41" i="42"/>
  <c r="Z41" i="42" s="1"/>
  <c r="AM40" i="42"/>
  <c r="AJ40" i="42"/>
  <c r="AI40" i="42"/>
  <c r="AK40" i="42" s="1"/>
  <c r="AF40" i="42"/>
  <c r="AE40" i="42"/>
  <c r="AG40" i="42" s="1"/>
  <c r="Z40" i="42"/>
  <c r="X40" i="42"/>
  <c r="W40" i="42"/>
  <c r="V40" i="42"/>
  <c r="U40" i="42"/>
  <c r="Y40" i="42" s="1"/>
  <c r="AA40" i="42" s="1"/>
  <c r="J40" i="42"/>
  <c r="AN39" i="42"/>
  <c r="AK39" i="42"/>
  <c r="AJ39" i="42"/>
  <c r="AI39" i="42"/>
  <c r="AM39" i="42" s="1"/>
  <c r="AG39" i="42"/>
  <c r="AF39" i="42"/>
  <c r="AH39" i="42" s="1"/>
  <c r="AL39" i="42" s="1"/>
  <c r="AE39" i="42"/>
  <c r="U39" i="42"/>
  <c r="Z39" i="42" s="1"/>
  <c r="S39" i="42"/>
  <c r="AM38" i="42"/>
  <c r="AK38" i="42"/>
  <c r="AI38" i="42"/>
  <c r="AJ38" i="42" s="1"/>
  <c r="AF38" i="42"/>
  <c r="AE38" i="42"/>
  <c r="AG38" i="42" s="1"/>
  <c r="AN38" i="42" s="1"/>
  <c r="V38" i="42"/>
  <c r="U38" i="42"/>
  <c r="Z38" i="42" s="1"/>
  <c r="T38" i="42"/>
  <c r="S38" i="42"/>
  <c r="AM37" i="42"/>
  <c r="AK37" i="42"/>
  <c r="AI37" i="42"/>
  <c r="AJ37" i="42" s="1"/>
  <c r="AF37" i="42"/>
  <c r="AE37" i="42"/>
  <c r="AG37" i="42" s="1"/>
  <c r="AN37" i="42" s="1"/>
  <c r="U37" i="42"/>
  <c r="V37" i="42" s="1"/>
  <c r="T37" i="42"/>
  <c r="S37" i="42"/>
  <c r="AN36" i="42"/>
  <c r="AM36" i="42"/>
  <c r="AJ36" i="42"/>
  <c r="AI36" i="42"/>
  <c r="AG36" i="42"/>
  <c r="AF36" i="42"/>
  <c r="AH36" i="42" s="1"/>
  <c r="AL36" i="42" s="1"/>
  <c r="AE36" i="42"/>
  <c r="AK36" i="42" s="1"/>
  <c r="V36" i="42"/>
  <c r="U36" i="42"/>
  <c r="X36" i="42" s="1"/>
  <c r="T36" i="42"/>
  <c r="S36" i="42"/>
  <c r="AN35" i="42"/>
  <c r="AM35" i="42"/>
  <c r="AJ35" i="42"/>
  <c r="AI35" i="42"/>
  <c r="AG35" i="42"/>
  <c r="AF35" i="42"/>
  <c r="AH35" i="42" s="1"/>
  <c r="AL35" i="42" s="1"/>
  <c r="AE35" i="42"/>
  <c r="AK35" i="42" s="1"/>
  <c r="V35" i="42"/>
  <c r="U35" i="42"/>
  <c r="W35" i="42" s="1"/>
  <c r="T35" i="42"/>
  <c r="S35" i="42"/>
  <c r="J35" i="42"/>
  <c r="AI34" i="42"/>
  <c r="AJ34" i="42" s="1"/>
  <c r="AF34" i="42"/>
  <c r="AM34" i="42" s="1"/>
  <c r="AE34" i="42"/>
  <c r="AK34" i="42" s="1"/>
  <c r="V34" i="42"/>
  <c r="U34" i="42"/>
  <c r="Y34" i="42" s="1"/>
  <c r="T34" i="42"/>
  <c r="S34" i="42"/>
  <c r="AI33" i="42"/>
  <c r="AJ33" i="42" s="1"/>
  <c r="AF33" i="42"/>
  <c r="AM33" i="42" s="1"/>
  <c r="AE33" i="42"/>
  <c r="AK33" i="42" s="1"/>
  <c r="V33" i="42"/>
  <c r="U33" i="42"/>
  <c r="Y33" i="42" s="1"/>
  <c r="T33" i="42"/>
  <c r="S33" i="42"/>
  <c r="AJ32" i="42"/>
  <c r="AI32" i="42"/>
  <c r="AH32" i="42"/>
  <c r="AL32" i="42" s="1"/>
  <c r="AG32" i="42"/>
  <c r="AN32" i="42" s="1"/>
  <c r="AF32" i="42"/>
  <c r="AM32" i="42" s="1"/>
  <c r="AE32" i="42"/>
  <c r="AK32" i="42" s="1"/>
  <c r="Y32" i="42"/>
  <c r="X32" i="42"/>
  <c r="W32" i="42"/>
  <c r="V32" i="42"/>
  <c r="U32" i="42"/>
  <c r="Z32" i="42" s="1"/>
  <c r="AJ31" i="42"/>
  <c r="AI31" i="42"/>
  <c r="AH31" i="42"/>
  <c r="AL31" i="42" s="1"/>
  <c r="AG31" i="42"/>
  <c r="AN31" i="42" s="1"/>
  <c r="AF31" i="42"/>
  <c r="AM31" i="42" s="1"/>
  <c r="AE31" i="42"/>
  <c r="AK31" i="42" s="1"/>
  <c r="Y31" i="42"/>
  <c r="X31" i="42"/>
  <c r="W31" i="42"/>
  <c r="V31" i="42"/>
  <c r="U31" i="42"/>
  <c r="Z31" i="42" s="1"/>
  <c r="J31" i="42"/>
  <c r="AI30" i="42"/>
  <c r="AJ30" i="42" s="1"/>
  <c r="AF30" i="42"/>
  <c r="AM30" i="42" s="1"/>
  <c r="AE30" i="42"/>
  <c r="AK30" i="42" s="1"/>
  <c r="Z30" i="42"/>
  <c r="Y30" i="42"/>
  <c r="AA30" i="42" s="1"/>
  <c r="X30" i="42"/>
  <c r="W30" i="42"/>
  <c r="V30" i="42"/>
  <c r="U30" i="42"/>
  <c r="S30" i="42"/>
  <c r="AI29" i="42"/>
  <c r="AJ29" i="42" s="1"/>
  <c r="AF29" i="42"/>
  <c r="AM29" i="42" s="1"/>
  <c r="AE29" i="42"/>
  <c r="AK29" i="42" s="1"/>
  <c r="Z29" i="42"/>
  <c r="Y29" i="42"/>
  <c r="AA29" i="42" s="1"/>
  <c r="X29" i="42"/>
  <c r="W29" i="42"/>
  <c r="V29" i="42"/>
  <c r="U29" i="42"/>
  <c r="S29" i="42"/>
  <c r="AJ28" i="42"/>
  <c r="AI28" i="42"/>
  <c r="AF28" i="42"/>
  <c r="AM28" i="42" s="1"/>
  <c r="AE28" i="42"/>
  <c r="AK28" i="42" s="1"/>
  <c r="AA28" i="42"/>
  <c r="Z28" i="42"/>
  <c r="Y28" i="42"/>
  <c r="X28" i="42"/>
  <c r="V28" i="42"/>
  <c r="U28" i="42"/>
  <c r="W28" i="42" s="1"/>
  <c r="T28" i="42"/>
  <c r="J28" i="42"/>
  <c r="AI27" i="42"/>
  <c r="AJ27" i="42" s="1"/>
  <c r="AF27" i="42"/>
  <c r="AM27" i="42" s="1"/>
  <c r="AE27" i="42"/>
  <c r="AG27" i="42" s="1"/>
  <c r="AN27" i="42" s="1"/>
  <c r="AA27" i="42"/>
  <c r="Z27" i="42"/>
  <c r="Y27" i="42"/>
  <c r="V27" i="42"/>
  <c r="U27" i="42"/>
  <c r="X27" i="42" s="1"/>
  <c r="AI26" i="42"/>
  <c r="AJ26" i="42" s="1"/>
  <c r="AF26" i="42"/>
  <c r="AM26" i="42" s="1"/>
  <c r="AE26" i="42"/>
  <c r="AG26" i="42" s="1"/>
  <c r="AN26" i="42" s="1"/>
  <c r="AA26" i="42"/>
  <c r="Z26" i="42"/>
  <c r="Y26" i="42"/>
  <c r="U26" i="42"/>
  <c r="X26" i="42" s="1"/>
  <c r="AI25" i="42"/>
  <c r="AJ25" i="42" s="1"/>
  <c r="AF25" i="42"/>
  <c r="AE25" i="42"/>
  <c r="AK25" i="42" s="1"/>
  <c r="AA25" i="42"/>
  <c r="Z25" i="42"/>
  <c r="Y25" i="42"/>
  <c r="X25" i="42"/>
  <c r="W25" i="42"/>
  <c r="V25" i="42"/>
  <c r="U25" i="42"/>
  <c r="J25" i="42"/>
  <c r="AI24" i="42"/>
  <c r="AK24" i="42" s="1"/>
  <c r="AH24" i="42"/>
  <c r="AL24" i="42" s="1"/>
  <c r="AG24" i="42"/>
  <c r="AN24" i="42" s="1"/>
  <c r="AF24" i="42"/>
  <c r="AM24" i="42" s="1"/>
  <c r="AE24" i="42"/>
  <c r="Z24" i="42"/>
  <c r="AA24" i="42" s="1"/>
  <c r="Y24" i="42"/>
  <c r="W24" i="42"/>
  <c r="V24" i="42"/>
  <c r="U24" i="42"/>
  <c r="X24" i="42" s="1"/>
  <c r="AI23" i="42"/>
  <c r="AJ23" i="42" s="1"/>
  <c r="AH23" i="42"/>
  <c r="AL23" i="42" s="1"/>
  <c r="AG23" i="42"/>
  <c r="AN23" i="42" s="1"/>
  <c r="AF23" i="42"/>
  <c r="AM23" i="42" s="1"/>
  <c r="AE23" i="42"/>
  <c r="Z23" i="42"/>
  <c r="AA23" i="42" s="1"/>
  <c r="Y23" i="42"/>
  <c r="W23" i="42"/>
  <c r="V23" i="42"/>
  <c r="U23" i="42"/>
  <c r="X23" i="42" s="1"/>
  <c r="AK22" i="42"/>
  <c r="AJ22" i="42"/>
  <c r="AI22" i="42"/>
  <c r="AM22" i="42" s="1"/>
  <c r="AF22" i="42"/>
  <c r="AE22" i="42"/>
  <c r="AG22" i="42" s="1"/>
  <c r="V22" i="42"/>
  <c r="U22" i="42"/>
  <c r="Z22" i="42" s="1"/>
  <c r="J22" i="42"/>
  <c r="AK21" i="42"/>
  <c r="AJ21" i="42"/>
  <c r="AI21" i="42"/>
  <c r="AM21" i="42" s="1"/>
  <c r="AF21" i="42"/>
  <c r="AE21" i="42"/>
  <c r="AG21" i="42" s="1"/>
  <c r="AN21" i="42" s="1"/>
  <c r="V21" i="42"/>
  <c r="U21" i="42"/>
  <c r="Z21" i="42" s="1"/>
  <c r="AK20" i="42"/>
  <c r="AJ20" i="42"/>
  <c r="AI20" i="42"/>
  <c r="AM20" i="42" s="1"/>
  <c r="AF20" i="42"/>
  <c r="AE20" i="42"/>
  <c r="AG20" i="42" s="1"/>
  <c r="AN20" i="42" s="1"/>
  <c r="V20" i="42"/>
  <c r="U20" i="42"/>
  <c r="Z20" i="42" s="1"/>
  <c r="AK19" i="42"/>
  <c r="AJ19" i="42"/>
  <c r="AI19" i="42"/>
  <c r="AM19" i="42" s="1"/>
  <c r="AF19" i="42"/>
  <c r="AE19" i="42"/>
  <c r="AG19" i="42" s="1"/>
  <c r="AN19" i="42" s="1"/>
  <c r="V19" i="42"/>
  <c r="U19" i="42"/>
  <c r="Z19" i="42" s="1"/>
  <c r="AN18" i="42"/>
  <c r="AM18" i="42"/>
  <c r="AK18" i="42"/>
  <c r="AI18" i="42"/>
  <c r="AJ18" i="42" s="1"/>
  <c r="AG18" i="42"/>
  <c r="AH18" i="42" s="1"/>
  <c r="AL18" i="42" s="1"/>
  <c r="AF18" i="42"/>
  <c r="AE18" i="42"/>
  <c r="X18" i="42"/>
  <c r="V18" i="42"/>
  <c r="U18" i="42"/>
  <c r="Z18" i="42" s="1"/>
  <c r="J18" i="42"/>
  <c r="AN17" i="42"/>
  <c r="AM17" i="42"/>
  <c r="AL17" i="42"/>
  <c r="AI17" i="42"/>
  <c r="AK17" i="42" s="1"/>
  <c r="AH17" i="42"/>
  <c r="AG17" i="42"/>
  <c r="AF17" i="42"/>
  <c r="AE17" i="42"/>
  <c r="Y17" i="42"/>
  <c r="X17" i="42"/>
  <c r="W17" i="42"/>
  <c r="V17" i="42"/>
  <c r="U17" i="42"/>
  <c r="Z17" i="42" s="1"/>
  <c r="AN16" i="42"/>
  <c r="AM16" i="42"/>
  <c r="AL16" i="42"/>
  <c r="AI16" i="42"/>
  <c r="AK16" i="42" s="1"/>
  <c r="AH16" i="42"/>
  <c r="AG16" i="42"/>
  <c r="AF16" i="42"/>
  <c r="AE16" i="42"/>
  <c r="Y16" i="42"/>
  <c r="X16" i="42"/>
  <c r="W16" i="42"/>
  <c r="V16" i="42"/>
  <c r="U16" i="42"/>
  <c r="Z16" i="42" s="1"/>
  <c r="AN15" i="42"/>
  <c r="AK15" i="42"/>
  <c r="AJ15" i="42"/>
  <c r="AI15" i="42"/>
  <c r="AM15" i="42" s="1"/>
  <c r="AG15" i="42"/>
  <c r="AF15" i="42"/>
  <c r="AH15" i="42" s="1"/>
  <c r="AL15" i="42" s="1"/>
  <c r="AE15" i="42"/>
  <c r="U15" i="42"/>
  <c r="Y15" i="42" s="1"/>
  <c r="T15" i="42"/>
  <c r="S15" i="42"/>
  <c r="AM14" i="42"/>
  <c r="AK14" i="42"/>
  <c r="AI14" i="42"/>
  <c r="AJ14" i="42" s="1"/>
  <c r="AF14" i="42"/>
  <c r="AE14" i="42"/>
  <c r="AG14" i="42" s="1"/>
  <c r="AN14" i="42" s="1"/>
  <c r="U14" i="42"/>
  <c r="W14" i="42" s="1"/>
  <c r="T14" i="42"/>
  <c r="S14" i="42"/>
  <c r="Q4" i="42"/>
  <c r="T39" i="42" s="1"/>
  <c r="Q3" i="42"/>
  <c r="S47" i="42" s="1"/>
  <c r="AB20" i="43" l="1"/>
  <c r="AA38" i="43"/>
  <c r="AB38" i="43" s="1"/>
  <c r="AB24" i="43"/>
  <c r="AH45" i="43"/>
  <c r="AL45" i="43" s="1"/>
  <c r="AH20" i="43"/>
  <c r="AL20" i="43" s="1"/>
  <c r="AH29" i="43"/>
  <c r="AL29" i="43" s="1"/>
  <c r="AN29" i="43"/>
  <c r="AH25" i="43"/>
  <c r="AL25" i="43" s="1"/>
  <c r="AN25" i="43"/>
  <c r="AH49" i="43"/>
  <c r="AL49" i="43" s="1"/>
  <c r="AN49" i="43"/>
  <c r="AH43" i="43"/>
  <c r="AL43" i="43" s="1"/>
  <c r="AN46" i="43"/>
  <c r="AH46" i="43"/>
  <c r="AL46" i="43" s="1"/>
  <c r="V14" i="43"/>
  <c r="V37" i="43"/>
  <c r="AH47" i="43"/>
  <c r="AL47" i="43" s="1"/>
  <c r="AG48" i="43"/>
  <c r="AN48" i="43" s="1"/>
  <c r="X14" i="43"/>
  <c r="X58" i="43" s="1"/>
  <c r="V15" i="43"/>
  <c r="AH28" i="43"/>
  <c r="AL28" i="43" s="1"/>
  <c r="X37" i="43"/>
  <c r="X38" i="43"/>
  <c r="V39" i="43"/>
  <c r="AH26" i="43"/>
  <c r="AL26" i="43" s="1"/>
  <c r="X39" i="43"/>
  <c r="AK28" i="43"/>
  <c r="AH31" i="43"/>
  <c r="AL31" i="43" s="1"/>
  <c r="AH32" i="43"/>
  <c r="AL32" i="43" s="1"/>
  <c r="Y39" i="43"/>
  <c r="X40" i="43"/>
  <c r="V41" i="43"/>
  <c r="S44" i="43"/>
  <c r="AG50" i="43"/>
  <c r="AN50" i="43" s="1"/>
  <c r="Z15" i="43"/>
  <c r="X16" i="43"/>
  <c r="X17" i="43"/>
  <c r="W18" i="43"/>
  <c r="W58" i="43" s="1"/>
  <c r="AM27" i="43"/>
  <c r="AM58" i="43" s="1"/>
  <c r="AG33" i="43"/>
  <c r="AN33" i="43" s="1"/>
  <c r="AG34" i="43"/>
  <c r="AN34" i="43" s="1"/>
  <c r="Z39" i="43"/>
  <c r="Y40" i="43"/>
  <c r="AA40" i="43" s="1"/>
  <c r="AB40" i="43" s="1"/>
  <c r="W41" i="43"/>
  <c r="W42" i="43"/>
  <c r="T44" i="43"/>
  <c r="AG51" i="43"/>
  <c r="AN51" i="43" s="1"/>
  <c r="AG52" i="43"/>
  <c r="AN52" i="43" s="1"/>
  <c r="AG30" i="43"/>
  <c r="Y17" i="43"/>
  <c r="X18" i="43"/>
  <c r="AK29" i="43"/>
  <c r="AK58" i="43" s="1"/>
  <c r="AG35" i="43"/>
  <c r="AN35" i="43" s="1"/>
  <c r="AG36" i="43"/>
  <c r="AN36" i="43" s="1"/>
  <c r="X41" i="43"/>
  <c r="X42" i="43"/>
  <c r="W43" i="43"/>
  <c r="S45" i="43"/>
  <c r="AK49" i="43"/>
  <c r="AH51" i="43"/>
  <c r="AL51" i="43" s="1"/>
  <c r="AH52" i="43"/>
  <c r="AL52" i="43" s="1"/>
  <c r="Z16" i="43"/>
  <c r="Z17" i="43"/>
  <c r="Y18" i="43"/>
  <c r="AA18" i="43" s="1"/>
  <c r="AB18" i="43" s="1"/>
  <c r="W19" i="43"/>
  <c r="W20" i="43"/>
  <c r="W21" i="43"/>
  <c r="Y41" i="43"/>
  <c r="AA41" i="43" s="1"/>
  <c r="Y42" i="43"/>
  <c r="AA42" i="43" s="1"/>
  <c r="AB42" i="43" s="1"/>
  <c r="X43" i="43"/>
  <c r="V44" i="43"/>
  <c r="T45" i="43"/>
  <c r="AG53" i="43"/>
  <c r="AN53" i="43" s="1"/>
  <c r="X15" i="43"/>
  <c r="AG14" i="43"/>
  <c r="AN14" i="43" s="1"/>
  <c r="X19" i="43"/>
  <c r="X20" i="43"/>
  <c r="X21" i="43"/>
  <c r="W22" i="43"/>
  <c r="AG37" i="43"/>
  <c r="AN37" i="43" s="1"/>
  <c r="AG38" i="43"/>
  <c r="AN38" i="43" s="1"/>
  <c r="Y43" i="43"/>
  <c r="AA43" i="43" s="1"/>
  <c r="AB43" i="43" s="1"/>
  <c r="W44" i="43"/>
  <c r="AH53" i="43"/>
  <c r="AL53" i="43" s="1"/>
  <c r="Y37" i="43"/>
  <c r="AA37" i="43" s="1"/>
  <c r="Y19" i="43"/>
  <c r="AA19" i="43" s="1"/>
  <c r="Y20" i="43"/>
  <c r="AA20" i="43" s="1"/>
  <c r="Y21" i="43"/>
  <c r="AA21" i="43" s="1"/>
  <c r="AB21" i="43" s="1"/>
  <c r="X22" i="43"/>
  <c r="V23" i="43"/>
  <c r="S25" i="43"/>
  <c r="S58" i="43" s="1"/>
  <c r="X44" i="43"/>
  <c r="V45" i="43"/>
  <c r="S46" i="43"/>
  <c r="Y15" i="43"/>
  <c r="AG15" i="43"/>
  <c r="Y22" i="43"/>
  <c r="AA22" i="43" s="1"/>
  <c r="AB22" i="43" s="1"/>
  <c r="W23" i="43"/>
  <c r="W24" i="43"/>
  <c r="T25" i="43"/>
  <c r="T58" i="43" s="1"/>
  <c r="AG39" i="43"/>
  <c r="Y44" i="43"/>
  <c r="AA44" i="43" s="1"/>
  <c r="W45" i="43"/>
  <c r="T46" i="43"/>
  <c r="Y14" i="43"/>
  <c r="X23" i="43"/>
  <c r="X24" i="43"/>
  <c r="S26" i="43"/>
  <c r="S27" i="43"/>
  <c r="X45" i="43"/>
  <c r="S47" i="43"/>
  <c r="AG16" i="43"/>
  <c r="AN16" i="43" s="1"/>
  <c r="AG17" i="43"/>
  <c r="AN17" i="43" s="1"/>
  <c r="Y23" i="43"/>
  <c r="AA23" i="43" s="1"/>
  <c r="Y24" i="43"/>
  <c r="AA24" i="43" s="1"/>
  <c r="V25" i="43"/>
  <c r="T26" i="43"/>
  <c r="T27" i="43"/>
  <c r="S28" i="43"/>
  <c r="AB28" i="43" s="1"/>
  <c r="AH40" i="43"/>
  <c r="AL40" i="43" s="1"/>
  <c r="Y45" i="43"/>
  <c r="AA45" i="43" s="1"/>
  <c r="V46" i="43"/>
  <c r="T47" i="43"/>
  <c r="S48" i="43"/>
  <c r="AB48" i="43" s="1"/>
  <c r="Y16" i="43"/>
  <c r="AH16" i="43"/>
  <c r="AL16" i="43" s="1"/>
  <c r="AH17" i="43"/>
  <c r="AL17" i="43" s="1"/>
  <c r="AG18" i="43"/>
  <c r="AN18" i="43" s="1"/>
  <c r="W25" i="43"/>
  <c r="T28" i="43"/>
  <c r="AG41" i="43"/>
  <c r="AN41" i="43" s="1"/>
  <c r="AG42" i="43"/>
  <c r="AN42" i="43" s="1"/>
  <c r="W46" i="43"/>
  <c r="T48" i="43"/>
  <c r="X25" i="43"/>
  <c r="V26" i="43"/>
  <c r="S29" i="43"/>
  <c r="S30" i="43"/>
  <c r="AH41" i="43"/>
  <c r="AL41" i="43" s="1"/>
  <c r="AH42" i="43"/>
  <c r="AL42" i="43" s="1"/>
  <c r="AG43" i="43"/>
  <c r="AN43" i="43" s="1"/>
  <c r="X46" i="43"/>
  <c r="V47" i="43"/>
  <c r="S49" i="43"/>
  <c r="V16" i="43"/>
  <c r="AG19" i="43"/>
  <c r="AN19" i="43" s="1"/>
  <c r="AG20" i="43"/>
  <c r="AN20" i="43" s="1"/>
  <c r="Y25" i="43"/>
  <c r="AA25" i="43" s="1"/>
  <c r="T29" i="43"/>
  <c r="T30" i="43"/>
  <c r="S31" i="43"/>
  <c r="AB31" i="43" s="1"/>
  <c r="S32" i="43"/>
  <c r="AB32" i="43" s="1"/>
  <c r="Y46" i="43"/>
  <c r="AA46" i="43" s="1"/>
  <c r="W47" i="43"/>
  <c r="T49" i="43"/>
  <c r="Z38" i="43"/>
  <c r="X26" i="43"/>
  <c r="X27" i="43"/>
  <c r="T31" i="43"/>
  <c r="T32" i="43"/>
  <c r="X47" i="43"/>
  <c r="W48" i="43"/>
  <c r="S50" i="43"/>
  <c r="Y26" i="43"/>
  <c r="AA26" i="43" s="1"/>
  <c r="Y27" i="43"/>
  <c r="AA27" i="43" s="1"/>
  <c r="S33" i="43"/>
  <c r="S34" i="43"/>
  <c r="AB34" i="43" s="1"/>
  <c r="Y47" i="43"/>
  <c r="AA47" i="43" s="1"/>
  <c r="X48" i="43"/>
  <c r="T50" i="43"/>
  <c r="S51" i="43"/>
  <c r="AB51" i="43" s="1"/>
  <c r="S52" i="43"/>
  <c r="AB52" i="43" s="1"/>
  <c r="Z14" i="43"/>
  <c r="AJ19" i="43"/>
  <c r="AJ58" i="43" s="1"/>
  <c r="AJ20" i="43"/>
  <c r="AJ21" i="43"/>
  <c r="T33" i="43"/>
  <c r="T34" i="43"/>
  <c r="S35" i="43"/>
  <c r="S36" i="43"/>
  <c r="Y48" i="43"/>
  <c r="AA48" i="43" s="1"/>
  <c r="W49" i="43"/>
  <c r="T51" i="43"/>
  <c r="T52" i="43"/>
  <c r="W31" i="43"/>
  <c r="W32" i="43"/>
  <c r="T35" i="43"/>
  <c r="T36" i="43"/>
  <c r="X49" i="43"/>
  <c r="V50" i="43"/>
  <c r="S53" i="43"/>
  <c r="S37" i="43"/>
  <c r="T53" i="43"/>
  <c r="T37" i="43"/>
  <c r="E81" i="42"/>
  <c r="E75" i="42"/>
  <c r="E76" i="42" s="1"/>
  <c r="E83" i="42" s="1"/>
  <c r="AH20" i="42"/>
  <c r="AL20" i="42" s="1"/>
  <c r="AA16" i="42"/>
  <c r="AH37" i="42"/>
  <c r="AL37" i="42" s="1"/>
  <c r="AH14" i="42"/>
  <c r="AH21" i="42"/>
  <c r="AL21" i="42" s="1"/>
  <c r="AA50" i="42"/>
  <c r="AB38" i="42"/>
  <c r="AN44" i="42"/>
  <c r="AH44" i="42"/>
  <c r="AL44" i="42" s="1"/>
  <c r="AH53" i="42"/>
  <c r="AL53" i="42" s="1"/>
  <c r="AK58" i="42"/>
  <c r="AN40" i="42"/>
  <c r="AH40" i="42"/>
  <c r="AL40" i="42" s="1"/>
  <c r="AB35" i="42"/>
  <c r="T58" i="42"/>
  <c r="W58" i="42"/>
  <c r="AH38" i="42"/>
  <c r="AL38" i="42" s="1"/>
  <c r="K63" i="42"/>
  <c r="AA32" i="42"/>
  <c r="AN22" i="42"/>
  <c r="AH22" i="42"/>
  <c r="AL22" i="42" s="1"/>
  <c r="AA17" i="42"/>
  <c r="AN49" i="42"/>
  <c r="AH49" i="42"/>
  <c r="AL49" i="42" s="1"/>
  <c r="AH19" i="42"/>
  <c r="AL19" i="42" s="1"/>
  <c r="AB30" i="42"/>
  <c r="AM58" i="42"/>
  <c r="AA31" i="42"/>
  <c r="T26" i="42"/>
  <c r="T27" i="42"/>
  <c r="S28" i="42"/>
  <c r="AB28" i="42" s="1"/>
  <c r="T47" i="42"/>
  <c r="S48" i="42"/>
  <c r="AB48" i="42" s="1"/>
  <c r="T48" i="42"/>
  <c r="S49" i="42"/>
  <c r="AI58" i="42"/>
  <c r="V26" i="42"/>
  <c r="AJ17" i="42"/>
  <c r="W26" i="42"/>
  <c r="W27" i="42"/>
  <c r="T29" i="42"/>
  <c r="T30" i="42"/>
  <c r="S31" i="42"/>
  <c r="S32" i="42"/>
  <c r="W47" i="42"/>
  <c r="T49" i="42"/>
  <c r="AJ16" i="42"/>
  <c r="AJ58" i="42" s="1"/>
  <c r="T31" i="42"/>
  <c r="T32" i="42"/>
  <c r="S50" i="42"/>
  <c r="T50" i="42"/>
  <c r="S51" i="42"/>
  <c r="S52" i="42"/>
  <c r="AG25" i="42"/>
  <c r="AN25" i="42" s="1"/>
  <c r="W34" i="42"/>
  <c r="AG47" i="42"/>
  <c r="AN47" i="42" s="1"/>
  <c r="Y51" i="42"/>
  <c r="Y52" i="42"/>
  <c r="AA52" i="42" s="1"/>
  <c r="W53" i="42"/>
  <c r="W33" i="42"/>
  <c r="X33" i="42"/>
  <c r="S16" i="42"/>
  <c r="AH26" i="42"/>
  <c r="AL26" i="42" s="1"/>
  <c r="AH27" i="42"/>
  <c r="AL27" i="42" s="1"/>
  <c r="AG28" i="42"/>
  <c r="AN28" i="42" s="1"/>
  <c r="Z33" i="42"/>
  <c r="AA33" i="42" s="1"/>
  <c r="Z34" i="42"/>
  <c r="AA34" i="42" s="1"/>
  <c r="AB34" i="42" s="1"/>
  <c r="Y35" i="42"/>
  <c r="AA35" i="42" s="1"/>
  <c r="Y36" i="42"/>
  <c r="AA36" i="42" s="1"/>
  <c r="AB36" i="42" s="1"/>
  <c r="W37" i="42"/>
  <c r="W38" i="42"/>
  <c r="T40" i="42"/>
  <c r="AH47" i="42"/>
  <c r="AL47" i="42" s="1"/>
  <c r="AG48" i="42"/>
  <c r="AN48" i="42" s="1"/>
  <c r="Z51" i="42"/>
  <c r="Z52" i="42"/>
  <c r="X53" i="42"/>
  <c r="S17" i="42"/>
  <c r="V15" i="42"/>
  <c r="T17" i="42"/>
  <c r="S18" i="42"/>
  <c r="Z35" i="42"/>
  <c r="Z36" i="42"/>
  <c r="X37" i="42"/>
  <c r="X38" i="42"/>
  <c r="V39" i="42"/>
  <c r="S41" i="42"/>
  <c r="S42" i="42"/>
  <c r="AB42" i="42" s="1"/>
  <c r="Y53" i="42"/>
  <c r="AA53" i="42" s="1"/>
  <c r="W36" i="42"/>
  <c r="X14" i="42"/>
  <c r="T16" i="42"/>
  <c r="Y14" i="42"/>
  <c r="W15" i="42"/>
  <c r="T18" i="42"/>
  <c r="AG29" i="42"/>
  <c r="AG30" i="42"/>
  <c r="Y37" i="42"/>
  <c r="Y38" i="42"/>
  <c r="AA38" i="42" s="1"/>
  <c r="W39" i="42"/>
  <c r="T41" i="42"/>
  <c r="T42" i="42"/>
  <c r="S43" i="42"/>
  <c r="Z53" i="42"/>
  <c r="Z14" i="42"/>
  <c r="X15" i="42"/>
  <c r="S19" i="42"/>
  <c r="S20" i="42"/>
  <c r="S21" i="42"/>
  <c r="AM25" i="42"/>
  <c r="AK26" i="42"/>
  <c r="AK27" i="42"/>
  <c r="Z37" i="42"/>
  <c r="X39" i="42"/>
  <c r="T43" i="42"/>
  <c r="AM46" i="42"/>
  <c r="AJ45" i="42"/>
  <c r="X34" i="42"/>
  <c r="T21" i="42"/>
  <c r="Y39" i="42"/>
  <c r="AA39" i="42" s="1"/>
  <c r="S44" i="42"/>
  <c r="AK23" i="42"/>
  <c r="V14" i="42"/>
  <c r="T19" i="42"/>
  <c r="T20" i="42"/>
  <c r="S22" i="42"/>
  <c r="Z15" i="42"/>
  <c r="AA15" i="42" s="1"/>
  <c r="W18" i="42"/>
  <c r="T22" i="42"/>
  <c r="AG33" i="42"/>
  <c r="AG34" i="42"/>
  <c r="W41" i="42"/>
  <c r="W42" i="42"/>
  <c r="T44" i="42"/>
  <c r="AH50" i="42"/>
  <c r="AL50" i="42" s="1"/>
  <c r="AG51" i="42"/>
  <c r="AG52" i="42"/>
  <c r="X35" i="42"/>
  <c r="S24" i="42"/>
  <c r="S45" i="42"/>
  <c r="Y18" i="42"/>
  <c r="AA18" i="42" s="1"/>
  <c r="W20" i="42"/>
  <c r="T23" i="42"/>
  <c r="T24" i="42"/>
  <c r="Y41" i="42"/>
  <c r="AA41" i="42" s="1"/>
  <c r="Y42" i="42"/>
  <c r="AA42" i="42" s="1"/>
  <c r="X43" i="42"/>
  <c r="V44" i="42"/>
  <c r="T45" i="42"/>
  <c r="AG53" i="42"/>
  <c r="AN53" i="42" s="1"/>
  <c r="S40" i="42"/>
  <c r="W19" i="42"/>
  <c r="W21" i="42"/>
  <c r="X19" i="42"/>
  <c r="X20" i="42"/>
  <c r="X21" i="42"/>
  <c r="W22" i="42"/>
  <c r="Y43" i="42"/>
  <c r="AA43" i="42" s="1"/>
  <c r="W44" i="42"/>
  <c r="AJ24" i="42"/>
  <c r="S23" i="42"/>
  <c r="S58" i="42" s="1"/>
  <c r="Y19" i="42"/>
  <c r="AA19" i="42" s="1"/>
  <c r="Y20" i="42"/>
  <c r="AA20" i="42" s="1"/>
  <c r="Y21" i="42"/>
  <c r="AA21" i="42" s="1"/>
  <c r="X22" i="42"/>
  <c r="S25" i="42"/>
  <c r="X44" i="42"/>
  <c r="S46" i="42"/>
  <c r="Y22" i="42"/>
  <c r="AA22" i="42" s="1"/>
  <c r="T25" i="42"/>
  <c r="Y44" i="42"/>
  <c r="AA44" i="42" s="1"/>
  <c r="W45" i="42"/>
  <c r="T46" i="42"/>
  <c r="S26" i="42"/>
  <c r="S27" i="42"/>
  <c r="AB27" i="42" s="1"/>
  <c r="AQ43" i="43" l="1"/>
  <c r="AR43" i="43" s="1"/>
  <c r="AO43" i="43"/>
  <c r="AP43" i="43" s="1"/>
  <c r="AQ21" i="43"/>
  <c r="AR21" i="43" s="1"/>
  <c r="AO21" i="43"/>
  <c r="AP21" i="43" s="1"/>
  <c r="AQ40" i="43"/>
  <c r="AR40" i="43" s="1"/>
  <c r="AO40" i="43"/>
  <c r="AP40" i="43" s="1"/>
  <c r="AO22" i="43"/>
  <c r="AP22" i="43" s="1"/>
  <c r="AQ22" i="43"/>
  <c r="AR22" i="43" s="1"/>
  <c r="AQ38" i="43"/>
  <c r="AR38" i="43" s="1"/>
  <c r="AO38" i="43"/>
  <c r="AP38" i="43" s="1"/>
  <c r="AO42" i="43"/>
  <c r="AP42" i="43" s="1"/>
  <c r="AQ42" i="43"/>
  <c r="AR42" i="43" s="1"/>
  <c r="AQ51" i="43"/>
  <c r="AR51" i="43" s="1"/>
  <c r="AO51" i="43"/>
  <c r="AP51" i="43" s="1"/>
  <c r="AO24" i="43"/>
  <c r="AP24" i="43" s="1"/>
  <c r="AQ24" i="43"/>
  <c r="AR24" i="43" s="1"/>
  <c r="Z58" i="43"/>
  <c r="AH18" i="43"/>
  <c r="AL18" i="43" s="1"/>
  <c r="AQ18" i="43" s="1"/>
  <c r="AR18" i="43" s="1"/>
  <c r="V58" i="43"/>
  <c r="AN15" i="43"/>
  <c r="AH15" i="43"/>
  <c r="AL15" i="43" s="1"/>
  <c r="AH34" i="43"/>
  <c r="AL34" i="43" s="1"/>
  <c r="AQ34" i="43" s="1"/>
  <c r="AR34" i="43" s="1"/>
  <c r="AQ20" i="43"/>
  <c r="AR20" i="43" s="1"/>
  <c r="AO20" i="43"/>
  <c r="AP20" i="43" s="1"/>
  <c r="AH33" i="43"/>
  <c r="AL33" i="43" s="1"/>
  <c r="AA39" i="43"/>
  <c r="AQ32" i="43"/>
  <c r="AR32" i="43" s="1"/>
  <c r="AO32" i="43"/>
  <c r="AP32" i="43" s="1"/>
  <c r="AA15" i="43"/>
  <c r="AH38" i="43"/>
  <c r="AL38" i="43" s="1"/>
  <c r="AQ28" i="43"/>
  <c r="AR28" i="43" s="1"/>
  <c r="AO28" i="43"/>
  <c r="AP28" i="43" s="1"/>
  <c r="AB30" i="43"/>
  <c r="AH37" i="43"/>
  <c r="AL37" i="43" s="1"/>
  <c r="AA17" i="43"/>
  <c r="AB17" i="43" s="1"/>
  <c r="AH30" i="43"/>
  <c r="AL30" i="43" s="1"/>
  <c r="AN30" i="43"/>
  <c r="AN58" i="43" s="1"/>
  <c r="AH19" i="43"/>
  <c r="AL19" i="43" s="1"/>
  <c r="AH36" i="43"/>
  <c r="AL36" i="43" s="1"/>
  <c r="AH48" i="43"/>
  <c r="AL48" i="43" s="1"/>
  <c r="AQ48" i="43" s="1"/>
  <c r="AR48" i="43" s="1"/>
  <c r="AA16" i="43"/>
  <c r="AH35" i="43"/>
  <c r="AL35" i="43" s="1"/>
  <c r="AH50" i="43"/>
  <c r="AL50" i="43" s="1"/>
  <c r="AB27" i="43"/>
  <c r="AA14" i="43"/>
  <c r="AA58" i="43" s="1"/>
  <c r="R64" i="43" s="1"/>
  <c r="R65" i="43" s="1"/>
  <c r="Y58" i="43"/>
  <c r="AQ52" i="43"/>
  <c r="AR52" i="43" s="1"/>
  <c r="AO52" i="43"/>
  <c r="AP52" i="43" s="1"/>
  <c r="AB36" i="43"/>
  <c r="AN39" i="43"/>
  <c r="AH39" i="43"/>
  <c r="AL39" i="43" s="1"/>
  <c r="AB35" i="43"/>
  <c r="AQ31" i="43"/>
  <c r="AR31" i="43" s="1"/>
  <c r="AO31" i="43"/>
  <c r="AP31" i="43" s="1"/>
  <c r="AH14" i="43"/>
  <c r="AQ36" i="42"/>
  <c r="AR36" i="42" s="1"/>
  <c r="AO36" i="42"/>
  <c r="AP36" i="42" s="1"/>
  <c r="AN58" i="42"/>
  <c r="AN30" i="42"/>
  <c r="AH30" i="42"/>
  <c r="AL30" i="42" s="1"/>
  <c r="AQ30" i="42" s="1"/>
  <c r="AR30" i="42" s="1"/>
  <c r="AQ38" i="42"/>
  <c r="AR38" i="42" s="1"/>
  <c r="AO38" i="42"/>
  <c r="AP38" i="42" s="1"/>
  <c r="AL14" i="42"/>
  <c r="AQ35" i="42"/>
  <c r="AR35" i="42" s="1"/>
  <c r="AO35" i="42"/>
  <c r="AP35" i="42" s="1"/>
  <c r="X58" i="42"/>
  <c r="AH51" i="42"/>
  <c r="AL51" i="42" s="1"/>
  <c r="AN51" i="42"/>
  <c r="AB21" i="42"/>
  <c r="AH52" i="42"/>
  <c r="AL52" i="42" s="1"/>
  <c r="AN52" i="42"/>
  <c r="AB20" i="42"/>
  <c r="AB40" i="42"/>
  <c r="AH28" i="42"/>
  <c r="AL28" i="42" s="1"/>
  <c r="AQ28" i="42" s="1"/>
  <c r="AR28" i="42" s="1"/>
  <c r="Y58" i="42"/>
  <c r="AA14" i="42"/>
  <c r="AH48" i="42"/>
  <c r="AL48" i="42" s="1"/>
  <c r="AH34" i="42"/>
  <c r="AL34" i="42" s="1"/>
  <c r="AQ34" i="42" s="1"/>
  <c r="AR34" i="42" s="1"/>
  <c r="AN34" i="42"/>
  <c r="AA51" i="42"/>
  <c r="AQ48" i="42"/>
  <c r="AR48" i="42" s="1"/>
  <c r="AO48" i="42"/>
  <c r="AP48" i="42" s="1"/>
  <c r="AB32" i="42"/>
  <c r="AH33" i="42"/>
  <c r="AL33" i="42" s="1"/>
  <c r="AN33" i="42"/>
  <c r="AH25" i="42"/>
  <c r="AL25" i="42" s="1"/>
  <c r="AB24" i="42"/>
  <c r="AQ27" i="42"/>
  <c r="AR27" i="42" s="1"/>
  <c r="AO27" i="42"/>
  <c r="AP27" i="42" s="1"/>
  <c r="AB22" i="42"/>
  <c r="AO42" i="42"/>
  <c r="AP42" i="42" s="1"/>
  <c r="AQ42" i="42"/>
  <c r="AR42" i="42" s="1"/>
  <c r="Z58" i="42"/>
  <c r="AB18" i="42"/>
  <c r="V58" i="42"/>
  <c r="AB17" i="42"/>
  <c r="AN29" i="42"/>
  <c r="AH29" i="42"/>
  <c r="AL29" i="42" s="1"/>
  <c r="AB31" i="42"/>
  <c r="AB43" i="42"/>
  <c r="AB52" i="42"/>
  <c r="AA37" i="42"/>
  <c r="AB51" i="42"/>
  <c r="AQ35" i="43" l="1"/>
  <c r="AR35" i="43" s="1"/>
  <c r="AO35" i="43"/>
  <c r="AP35" i="43" s="1"/>
  <c r="AH58" i="43"/>
  <c r="AH61" i="43" s="1"/>
  <c r="AH62" i="43" s="1"/>
  <c r="AL14" i="43"/>
  <c r="AQ27" i="43"/>
  <c r="AR27" i="43" s="1"/>
  <c r="AO27" i="43"/>
  <c r="AP27" i="43" s="1"/>
  <c r="AO18" i="43"/>
  <c r="AP18" i="43" s="1"/>
  <c r="AO34" i="43"/>
  <c r="AP34" i="43" s="1"/>
  <c r="AO48" i="43"/>
  <c r="AP48" i="43" s="1"/>
  <c r="AQ30" i="43"/>
  <c r="AR30" i="43" s="1"/>
  <c r="AO30" i="43"/>
  <c r="AP30" i="43" s="1"/>
  <c r="AO17" i="43"/>
  <c r="AP17" i="43" s="1"/>
  <c r="AQ17" i="43"/>
  <c r="AR17" i="43" s="1"/>
  <c r="AQ36" i="43"/>
  <c r="AR36" i="43" s="1"/>
  <c r="AO36" i="43"/>
  <c r="AP36" i="43" s="1"/>
  <c r="AQ22" i="42"/>
  <c r="AR22" i="42" s="1"/>
  <c r="AO22" i="42"/>
  <c r="AP22" i="42" s="1"/>
  <c r="AO32" i="42"/>
  <c r="AP32" i="42" s="1"/>
  <c r="AQ32" i="42"/>
  <c r="AR32" i="42" s="1"/>
  <c r="AL61" i="42"/>
  <c r="AL62" i="42" s="1"/>
  <c r="AL58" i="42"/>
  <c r="AO21" i="42"/>
  <c r="AP21" i="42" s="1"/>
  <c r="AQ21" i="42"/>
  <c r="AR21" i="42" s="1"/>
  <c r="AO43" i="42"/>
  <c r="AP43" i="42" s="1"/>
  <c r="AQ43" i="42"/>
  <c r="AR43" i="42" s="1"/>
  <c r="AQ24" i="42"/>
  <c r="AR24" i="42" s="1"/>
  <c r="AO24" i="42"/>
  <c r="AP24" i="42" s="1"/>
  <c r="AQ51" i="42"/>
  <c r="AR51" i="42" s="1"/>
  <c r="AO51" i="42"/>
  <c r="AP51" i="42" s="1"/>
  <c r="AH58" i="42"/>
  <c r="AH61" i="42" s="1"/>
  <c r="AH62" i="42" s="1"/>
  <c r="AQ52" i="42"/>
  <c r="AR52" i="42" s="1"/>
  <c r="AO52" i="42"/>
  <c r="AP52" i="42" s="1"/>
  <c r="AA58" i="42"/>
  <c r="AO18" i="42"/>
  <c r="AP18" i="42" s="1"/>
  <c r="AQ18" i="42"/>
  <c r="AR18" i="42" s="1"/>
  <c r="AQ40" i="42"/>
  <c r="AR40" i="42" s="1"/>
  <c r="AO40" i="42"/>
  <c r="AP40" i="42" s="1"/>
  <c r="AO34" i="42"/>
  <c r="AP34" i="42" s="1"/>
  <c r="AO31" i="42"/>
  <c r="AP31" i="42" s="1"/>
  <c r="AQ31" i="42"/>
  <c r="AR31" i="42" s="1"/>
  <c r="AO20" i="42"/>
  <c r="AP20" i="42" s="1"/>
  <c r="AQ20" i="42"/>
  <c r="AR20" i="42" s="1"/>
  <c r="AO28" i="42"/>
  <c r="AP28" i="42" s="1"/>
  <c r="AQ17" i="42"/>
  <c r="AR17" i="42" s="1"/>
  <c r="AO17" i="42"/>
  <c r="AP17" i="42" s="1"/>
  <c r="AO30" i="42"/>
  <c r="AP30" i="42" s="1"/>
  <c r="AL58" i="43" l="1"/>
  <c r="AL61" i="43"/>
  <c r="AL62" i="43" s="1"/>
  <c r="R64" i="42"/>
  <c r="R65" i="42" s="1"/>
  <c r="R45" i="42" l="1"/>
  <c r="R45" i="43"/>
  <c r="R44" i="42"/>
  <c r="R44" i="43"/>
  <c r="Q45" i="43" l="1"/>
  <c r="AB45" i="43" s="1"/>
  <c r="Q45" i="42"/>
  <c r="AB45" i="42" s="1"/>
  <c r="Q44" i="42"/>
  <c r="AB44" i="42" s="1"/>
  <c r="Q44" i="43"/>
  <c r="AB44" i="43" s="1"/>
  <c r="AQ45" i="42" l="1"/>
  <c r="AR45" i="42" s="1"/>
  <c r="AO45" i="42"/>
  <c r="AP45" i="42" s="1"/>
  <c r="AO45" i="43"/>
  <c r="AP45" i="43" s="1"/>
  <c r="AQ45" i="43"/>
  <c r="AR45" i="43" s="1"/>
  <c r="AQ44" i="43"/>
  <c r="AR44" i="43" s="1"/>
  <c r="AO44" i="43"/>
  <c r="AP44" i="43" s="1"/>
  <c r="AQ44" i="42"/>
  <c r="AR44" i="42" s="1"/>
  <c r="AO44" i="42"/>
  <c r="AP44" i="42" s="1"/>
  <c r="R53" i="43" l="1"/>
  <c r="R53" i="42"/>
  <c r="R50" i="42"/>
  <c r="R47" i="43"/>
  <c r="R50" i="43"/>
  <c r="R47" i="42"/>
  <c r="R37" i="42"/>
  <c r="R37" i="43"/>
  <c r="R29" i="43"/>
  <c r="R29" i="42"/>
  <c r="R26" i="43"/>
  <c r="R26" i="42"/>
  <c r="R25" i="42"/>
  <c r="R25" i="43"/>
  <c r="R15" i="42"/>
  <c r="R15" i="43"/>
  <c r="Q53" i="43" l="1"/>
  <c r="AB53" i="43" s="1"/>
  <c r="Q53" i="42"/>
  <c r="AB53" i="42" s="1"/>
  <c r="Q50" i="42"/>
  <c r="AB50" i="42" s="1"/>
  <c r="Q47" i="43"/>
  <c r="AB47" i="43" s="1"/>
  <c r="Q50" i="43"/>
  <c r="AB50" i="43" s="1"/>
  <c r="Q47" i="42"/>
  <c r="AB47" i="42" s="1"/>
  <c r="R49" i="43"/>
  <c r="R49" i="42"/>
  <c r="Q49" i="42"/>
  <c r="AB49" i="42" s="1"/>
  <c r="Q49" i="43"/>
  <c r="AB49" i="43" s="1"/>
  <c r="Q46" i="42"/>
  <c r="Q46" i="43"/>
  <c r="R46" i="42"/>
  <c r="R46" i="43"/>
  <c r="Q41" i="43"/>
  <c r="Q41" i="42"/>
  <c r="R41" i="43"/>
  <c r="R41" i="42"/>
  <c r="Q39" i="43"/>
  <c r="Q39" i="42"/>
  <c r="R39" i="42"/>
  <c r="R39" i="43"/>
  <c r="Q37" i="42"/>
  <c r="AB37" i="42" s="1"/>
  <c r="Q37" i="43"/>
  <c r="AB37" i="43" s="1"/>
  <c r="R33" i="42"/>
  <c r="R33" i="43"/>
  <c r="Q33" i="43"/>
  <c r="AB33" i="43" s="1"/>
  <c r="Q33" i="42"/>
  <c r="AB33" i="42" s="1"/>
  <c r="Q29" i="43"/>
  <c r="AB29" i="43" s="1"/>
  <c r="Q29" i="42"/>
  <c r="AB29" i="42" s="1"/>
  <c r="Q26" i="43"/>
  <c r="AB26" i="43" s="1"/>
  <c r="Q26" i="42"/>
  <c r="AB26" i="42" s="1"/>
  <c r="Q25" i="42"/>
  <c r="AB25" i="42" s="1"/>
  <c r="Q25" i="43"/>
  <c r="AB25" i="43" s="1"/>
  <c r="Q23" i="42"/>
  <c r="Q23" i="43"/>
  <c r="R23" i="42"/>
  <c r="R23" i="43"/>
  <c r="Q19" i="42"/>
  <c r="Q19" i="43"/>
  <c r="R19" i="42"/>
  <c r="R19" i="43"/>
  <c r="Q16" i="42"/>
  <c r="Q16" i="43"/>
  <c r="R16" i="42"/>
  <c r="R16" i="43"/>
  <c r="Q15" i="43"/>
  <c r="AB15" i="43" s="1"/>
  <c r="Q15" i="42"/>
  <c r="AB15" i="42" s="1"/>
  <c r="AQ53" i="43" l="1"/>
  <c r="AR53" i="43" s="1"/>
  <c r="AO53" i="43"/>
  <c r="AP53" i="43" s="1"/>
  <c r="AQ53" i="42"/>
  <c r="AR53" i="42" s="1"/>
  <c r="AO53" i="42"/>
  <c r="AP53" i="42" s="1"/>
  <c r="AO50" i="43"/>
  <c r="AP50" i="43" s="1"/>
  <c r="AQ50" i="43"/>
  <c r="AR50" i="43" s="1"/>
  <c r="AQ47" i="43"/>
  <c r="AR47" i="43" s="1"/>
  <c r="AO47" i="43"/>
  <c r="AP47" i="43" s="1"/>
  <c r="AQ50" i="42"/>
  <c r="AR50" i="42" s="1"/>
  <c r="AO50" i="42"/>
  <c r="AP50" i="42" s="1"/>
  <c r="AO47" i="42"/>
  <c r="AP47" i="42" s="1"/>
  <c r="AQ47" i="42"/>
  <c r="AR47" i="42" s="1"/>
  <c r="AO49" i="43"/>
  <c r="AP49" i="43" s="1"/>
  <c r="AQ49" i="43"/>
  <c r="AR49" i="43" s="1"/>
  <c r="AO49" i="42"/>
  <c r="AP49" i="42" s="1"/>
  <c r="AQ49" i="42"/>
  <c r="AR49" i="42" s="1"/>
  <c r="AB46" i="43"/>
  <c r="AB46" i="42"/>
  <c r="AB41" i="42"/>
  <c r="AB41" i="43"/>
  <c r="AB39" i="42"/>
  <c r="AB39" i="43"/>
  <c r="AQ37" i="43"/>
  <c r="AR37" i="43" s="1"/>
  <c r="AO37" i="43"/>
  <c r="AP37" i="43" s="1"/>
  <c r="AQ37" i="42"/>
  <c r="AR37" i="42" s="1"/>
  <c r="AO37" i="42"/>
  <c r="AP37" i="42" s="1"/>
  <c r="AQ33" i="42"/>
  <c r="AR33" i="42" s="1"/>
  <c r="AO33" i="42"/>
  <c r="AP33" i="42" s="1"/>
  <c r="AQ33" i="43"/>
  <c r="AR33" i="43" s="1"/>
  <c r="AO33" i="43"/>
  <c r="AP33" i="43" s="1"/>
  <c r="AQ29" i="42"/>
  <c r="AR29" i="42" s="1"/>
  <c r="AO29" i="42"/>
  <c r="AP29" i="42" s="1"/>
  <c r="AQ29" i="43"/>
  <c r="AR29" i="43" s="1"/>
  <c r="AO29" i="43"/>
  <c r="AP29" i="43" s="1"/>
  <c r="AQ26" i="43"/>
  <c r="AR26" i="43" s="1"/>
  <c r="AO26" i="43"/>
  <c r="AP26" i="43" s="1"/>
  <c r="AQ26" i="42"/>
  <c r="AR26" i="42" s="1"/>
  <c r="AO26" i="42"/>
  <c r="AP26" i="42" s="1"/>
  <c r="AQ25" i="43"/>
  <c r="AR25" i="43" s="1"/>
  <c r="AO25" i="43"/>
  <c r="AP25" i="43" s="1"/>
  <c r="AQ25" i="42"/>
  <c r="AR25" i="42" s="1"/>
  <c r="AO25" i="42"/>
  <c r="AP25" i="42" s="1"/>
  <c r="AB23" i="43"/>
  <c r="AB23" i="42"/>
  <c r="AB19" i="43"/>
  <c r="AB19" i="42"/>
  <c r="AB16" i="43"/>
  <c r="AB16" i="42"/>
  <c r="AO15" i="42"/>
  <c r="AP15" i="42" s="1"/>
  <c r="AQ15" i="42"/>
  <c r="AR15" i="42" s="1"/>
  <c r="AO15" i="43"/>
  <c r="AP15" i="43" s="1"/>
  <c r="AQ15" i="43"/>
  <c r="AR15" i="43" s="1"/>
  <c r="AO46" i="42" l="1"/>
  <c r="AP46" i="42" s="1"/>
  <c r="AQ46" i="42"/>
  <c r="AR46" i="42" s="1"/>
  <c r="AQ46" i="43"/>
  <c r="AR46" i="43" s="1"/>
  <c r="AO46" i="43"/>
  <c r="AP46" i="43" s="1"/>
  <c r="AO41" i="43"/>
  <c r="AP41" i="43" s="1"/>
  <c r="AQ41" i="43"/>
  <c r="AR41" i="43" s="1"/>
  <c r="AO41" i="42"/>
  <c r="AP41" i="42" s="1"/>
  <c r="AQ41" i="42"/>
  <c r="AR41" i="42" s="1"/>
  <c r="AO39" i="43"/>
  <c r="AP39" i="43" s="1"/>
  <c r="AQ39" i="43"/>
  <c r="AR39" i="43" s="1"/>
  <c r="AQ39" i="42"/>
  <c r="AR39" i="42" s="1"/>
  <c r="AO39" i="42"/>
  <c r="AP39" i="42" s="1"/>
  <c r="AQ23" i="42"/>
  <c r="AR23" i="42" s="1"/>
  <c r="AO23" i="42"/>
  <c r="AP23" i="42" s="1"/>
  <c r="AO23" i="43"/>
  <c r="AP23" i="43" s="1"/>
  <c r="AQ23" i="43"/>
  <c r="AR23" i="43" s="1"/>
  <c r="AQ19" i="42"/>
  <c r="AR19" i="42" s="1"/>
  <c r="AO19" i="42"/>
  <c r="AP19" i="42" s="1"/>
  <c r="AO19" i="43"/>
  <c r="AP19" i="43" s="1"/>
  <c r="AQ19" i="43"/>
  <c r="AR19" i="43" s="1"/>
  <c r="AO16" i="42"/>
  <c r="AP16" i="42" s="1"/>
  <c r="AQ16" i="42"/>
  <c r="AR16" i="42" s="1"/>
  <c r="AQ16" i="43"/>
  <c r="AR16" i="43" s="1"/>
  <c r="AO16" i="43"/>
  <c r="AP16" i="43" s="1"/>
  <c r="R14" i="43"/>
  <c r="R58" i="43" s="1"/>
  <c r="R14" i="42"/>
  <c r="R58" i="42" s="1"/>
  <c r="Q14" i="43" l="1"/>
  <c r="Q14" i="42"/>
  <c r="Q58" i="42" l="1"/>
  <c r="R61" i="42" s="1"/>
  <c r="R62" i="42" s="1"/>
  <c r="AB14" i="42"/>
  <c r="Q58" i="43"/>
  <c r="AB14" i="43"/>
  <c r="R61" i="43" l="1"/>
  <c r="R62" i="43" s="1"/>
  <c r="E81" i="43"/>
  <c r="F81" i="43" s="1"/>
  <c r="G13" i="33" s="1"/>
  <c r="AQ14" i="43"/>
  <c r="AO14" i="43"/>
  <c r="AB58" i="43"/>
  <c r="AQ14" i="42"/>
  <c r="AB58" i="42"/>
  <c r="AO14" i="42"/>
  <c r="AQ58" i="42" l="1"/>
  <c r="AR14" i="42"/>
  <c r="AR58" i="42" s="1"/>
  <c r="AO58" i="42"/>
  <c r="AP14" i="42"/>
  <c r="AP58" i="42" s="1"/>
  <c r="AO58" i="43"/>
  <c r="AP14" i="43"/>
  <c r="AP58" i="43" s="1"/>
  <c r="AR14" i="43"/>
  <c r="AR58" i="43" s="1"/>
  <c r="AQ58" i="43"/>
  <c r="E69" i="34" l="1"/>
  <c r="F90" i="34"/>
  <c r="D80" i="41"/>
  <c r="C50" i="32"/>
  <c r="D79" i="41"/>
  <c r="E79" i="41"/>
  <c r="E70" i="41"/>
  <c r="E71" i="41" s="1"/>
  <c r="E73" i="41" s="1"/>
  <c r="E74" i="41" s="1"/>
  <c r="AB58" i="41"/>
  <c r="N58" i="41"/>
  <c r="M58" i="41"/>
  <c r="K58" i="41"/>
  <c r="J58" i="41"/>
  <c r="J62" i="41" s="1"/>
  <c r="AH57" i="41"/>
  <c r="AI57" i="41" s="1"/>
  <c r="AE57" i="41"/>
  <c r="AD57" i="41"/>
  <c r="AJ57" i="41" s="1"/>
  <c r="AA57" i="41"/>
  <c r="AI56" i="41"/>
  <c r="AH56" i="41"/>
  <c r="AE56" i="41"/>
  <c r="AL56" i="41" s="1"/>
  <c r="AD56" i="41"/>
  <c r="AJ56" i="41" s="1"/>
  <c r="AA56" i="41"/>
  <c r="AH55" i="41"/>
  <c r="AI55" i="41" s="1"/>
  <c r="AE55" i="41"/>
  <c r="AD55" i="41"/>
  <c r="AJ55" i="41" s="1"/>
  <c r="AA55" i="41"/>
  <c r="AI54" i="41"/>
  <c r="AH54" i="41"/>
  <c r="AE54" i="41"/>
  <c r="AL54" i="41" s="1"/>
  <c r="AD54" i="41"/>
  <c r="AJ54" i="41" s="1"/>
  <c r="AA54" i="41"/>
  <c r="AH53" i="41"/>
  <c r="AI53" i="41" s="1"/>
  <c r="AE53" i="41"/>
  <c r="AD53" i="41"/>
  <c r="AJ53" i="41" s="1"/>
  <c r="U53" i="41"/>
  <c r="T53" i="41"/>
  <c r="Y53" i="41" s="1"/>
  <c r="S53" i="41"/>
  <c r="R53" i="41"/>
  <c r="H53" i="41"/>
  <c r="I53" i="41" s="1"/>
  <c r="AP52" i="41"/>
  <c r="AN52" i="41"/>
  <c r="AH52" i="41"/>
  <c r="AI51" i="41"/>
  <c r="AH51" i="41"/>
  <c r="AE51" i="41"/>
  <c r="AL51" i="41" s="1"/>
  <c r="AD51" i="41"/>
  <c r="AJ51" i="41" s="1"/>
  <c r="Y51" i="41"/>
  <c r="W51" i="41"/>
  <c r="U51" i="41"/>
  <c r="T51" i="41"/>
  <c r="X51" i="41" s="1"/>
  <c r="Z51" i="41" s="1"/>
  <c r="S51" i="41"/>
  <c r="R51" i="41"/>
  <c r="Q51" i="41"/>
  <c r="P51" i="41"/>
  <c r="AA51" i="41" s="1"/>
  <c r="AI50" i="41"/>
  <c r="AH50" i="41"/>
  <c r="AE50" i="41"/>
  <c r="AL50" i="41" s="1"/>
  <c r="AD50" i="41"/>
  <c r="AJ50" i="41" s="1"/>
  <c r="Y50" i="41"/>
  <c r="W50" i="41"/>
  <c r="U50" i="41"/>
  <c r="T50" i="41"/>
  <c r="X50" i="41" s="1"/>
  <c r="Z50" i="41" s="1"/>
  <c r="S50" i="41"/>
  <c r="R50" i="41"/>
  <c r="AJ49" i="41"/>
  <c r="AH49" i="41"/>
  <c r="AF49" i="41"/>
  <c r="Y49" i="41"/>
  <c r="W49" i="41"/>
  <c r="U49" i="41"/>
  <c r="T49" i="41"/>
  <c r="X49" i="41" s="1"/>
  <c r="S49" i="41"/>
  <c r="R49" i="41"/>
  <c r="I49" i="41"/>
  <c r="H49" i="41"/>
  <c r="AP48" i="41"/>
  <c r="AN48" i="41"/>
  <c r="AH48" i="41"/>
  <c r="AP47" i="41"/>
  <c r="AN47" i="41"/>
  <c r="AH47" i="41"/>
  <c r="AI46" i="41"/>
  <c r="AH46" i="41"/>
  <c r="AE46" i="41"/>
  <c r="AD46" i="41"/>
  <c r="AJ46" i="41" s="1"/>
  <c r="Y46" i="41"/>
  <c r="W46" i="41"/>
  <c r="U46" i="41"/>
  <c r="T46" i="41"/>
  <c r="X46" i="41" s="1"/>
  <c r="Z46" i="41" s="1"/>
  <c r="S46" i="41"/>
  <c r="R46" i="41"/>
  <c r="Q46" i="41"/>
  <c r="AA46" i="41" s="1"/>
  <c r="P46" i="41"/>
  <c r="AH45" i="41"/>
  <c r="AM45" i="41" s="1"/>
  <c r="AF45" i="41"/>
  <c r="Y45" i="41"/>
  <c r="W45" i="41"/>
  <c r="U45" i="41"/>
  <c r="T45" i="41"/>
  <c r="X45" i="41" s="1"/>
  <c r="Z45" i="41" s="1"/>
  <c r="S45" i="41"/>
  <c r="AA45" i="41" s="1"/>
  <c r="R45" i="41"/>
  <c r="I45" i="41"/>
  <c r="H45" i="41"/>
  <c r="AP44" i="41"/>
  <c r="AN44" i="41"/>
  <c r="AI43" i="41"/>
  <c r="AH43" i="41"/>
  <c r="AE43" i="41"/>
  <c r="AD43" i="41"/>
  <c r="AJ43" i="41" s="1"/>
  <c r="Y43" i="41"/>
  <c r="W43" i="41"/>
  <c r="U43" i="41"/>
  <c r="T43" i="41"/>
  <c r="X43" i="41" s="1"/>
  <c r="S43" i="41"/>
  <c r="R43" i="41"/>
  <c r="Q43" i="41"/>
  <c r="P43" i="41"/>
  <c r="AI42" i="41"/>
  <c r="AH42" i="41"/>
  <c r="AE42" i="41"/>
  <c r="AL42" i="41" s="1"/>
  <c r="AD42" i="41"/>
  <c r="AJ42" i="41" s="1"/>
  <c r="Y42" i="41"/>
  <c r="W42" i="41"/>
  <c r="U42" i="41"/>
  <c r="T42" i="41"/>
  <c r="X42" i="41" s="1"/>
  <c r="S42" i="41"/>
  <c r="R42" i="41"/>
  <c r="Q42" i="41"/>
  <c r="P42" i="41"/>
  <c r="AH41" i="41"/>
  <c r="AJ41" i="41" s="1"/>
  <c r="AF41" i="41"/>
  <c r="Y41" i="41"/>
  <c r="W41" i="41"/>
  <c r="U41" i="41"/>
  <c r="T41" i="41"/>
  <c r="X41" i="41" s="1"/>
  <c r="Z41" i="41" s="1"/>
  <c r="AA41" i="41" s="1"/>
  <c r="S41" i="41"/>
  <c r="R41" i="41"/>
  <c r="I41" i="41"/>
  <c r="H41" i="41"/>
  <c r="AP40" i="41"/>
  <c r="AN40" i="41"/>
  <c r="AP39" i="41"/>
  <c r="AN39" i="41"/>
  <c r="AI38" i="41"/>
  <c r="AH38" i="41"/>
  <c r="AE38" i="41"/>
  <c r="AL38" i="41" s="1"/>
  <c r="AD38" i="41"/>
  <c r="AJ38" i="41" s="1"/>
  <c r="Y38" i="41"/>
  <c r="W38" i="41"/>
  <c r="U38" i="41"/>
  <c r="T38" i="41"/>
  <c r="X38" i="41" s="1"/>
  <c r="Z38" i="41" s="1"/>
  <c r="AA38" i="41" s="1"/>
  <c r="S38" i="41"/>
  <c r="R38" i="41"/>
  <c r="Q38" i="41"/>
  <c r="P38" i="41"/>
  <c r="AA37" i="41"/>
  <c r="H37" i="41"/>
  <c r="I37" i="41" s="1"/>
  <c r="AH35" i="41"/>
  <c r="AI35" i="41" s="1"/>
  <c r="AE35" i="41"/>
  <c r="AD35" i="41"/>
  <c r="AJ35" i="41" s="1"/>
  <c r="V35" i="41"/>
  <c r="T35" i="41"/>
  <c r="S35" i="41"/>
  <c r="R35" i="41"/>
  <c r="Q35" i="41"/>
  <c r="P35" i="41"/>
  <c r="H34" i="41"/>
  <c r="I34" i="41" s="1"/>
  <c r="AH32" i="41"/>
  <c r="AI32" i="41" s="1"/>
  <c r="AF32" i="41"/>
  <c r="AE32" i="41"/>
  <c r="AG32" i="41" s="1"/>
  <c r="AK32" i="41" s="1"/>
  <c r="Y32" i="41"/>
  <c r="W32" i="41"/>
  <c r="U32" i="41"/>
  <c r="T32" i="41"/>
  <c r="X32" i="41" s="1"/>
  <c r="S32" i="41"/>
  <c r="R32" i="41"/>
  <c r="Q32" i="41"/>
  <c r="P32" i="41"/>
  <c r="AI31" i="41"/>
  <c r="AH31" i="41"/>
  <c r="AE31" i="41"/>
  <c r="AL31" i="41" s="1"/>
  <c r="AD31" i="41"/>
  <c r="T31" i="41"/>
  <c r="X31" i="41" s="1"/>
  <c r="S31" i="41"/>
  <c r="R31" i="41"/>
  <c r="Q31" i="41"/>
  <c r="P31" i="41"/>
  <c r="H30" i="41"/>
  <c r="I30" i="41" s="1"/>
  <c r="AH28" i="41"/>
  <c r="AL28" i="41" s="1"/>
  <c r="AE28" i="41"/>
  <c r="AD28" i="41"/>
  <c r="AJ28" i="41" s="1"/>
  <c r="Y28" i="41"/>
  <c r="X28" i="41"/>
  <c r="Z28" i="41" s="1"/>
  <c r="W28" i="41"/>
  <c r="V28" i="41"/>
  <c r="U28" i="41"/>
  <c r="S28" i="41"/>
  <c r="R28" i="41"/>
  <c r="AA28" i="41" s="1"/>
  <c r="I27" i="41"/>
  <c r="H27" i="41"/>
  <c r="AI25" i="41"/>
  <c r="AH25" i="41"/>
  <c r="AE25" i="41"/>
  <c r="AL25" i="41" s="1"/>
  <c r="AD25" i="41"/>
  <c r="AJ25" i="41" s="1"/>
  <c r="Y25" i="41"/>
  <c r="W25" i="41"/>
  <c r="U25" i="41"/>
  <c r="T25" i="41"/>
  <c r="X25" i="41" s="1"/>
  <c r="Z25" i="41" s="1"/>
  <c r="R25" i="41"/>
  <c r="Q25" i="41"/>
  <c r="P25" i="41"/>
  <c r="O25" i="41"/>
  <c r="O58" i="41" s="1"/>
  <c r="AH24" i="41"/>
  <c r="AL24" i="41" s="1"/>
  <c r="AE24" i="41"/>
  <c r="AD24" i="41"/>
  <c r="AJ24" i="41" s="1"/>
  <c r="T24" i="41"/>
  <c r="V24" i="41" s="1"/>
  <c r="S24" i="41"/>
  <c r="R24" i="41"/>
  <c r="Q24" i="41"/>
  <c r="P24" i="41"/>
  <c r="AH23" i="41"/>
  <c r="AI23" i="41" s="1"/>
  <c r="AE23" i="41"/>
  <c r="AD23" i="41"/>
  <c r="AJ23" i="41" s="1"/>
  <c r="U23" i="41"/>
  <c r="T23" i="41"/>
  <c r="X23" i="41" s="1"/>
  <c r="S23" i="41"/>
  <c r="R23" i="41"/>
  <c r="H22" i="41"/>
  <c r="I22" i="41" s="1"/>
  <c r="AH20" i="41"/>
  <c r="AI20" i="41" s="1"/>
  <c r="AE20" i="41"/>
  <c r="AD20" i="41"/>
  <c r="AJ20" i="41" s="1"/>
  <c r="T20" i="41"/>
  <c r="Y20" i="41" s="1"/>
  <c r="S20" i="41"/>
  <c r="R20" i="41"/>
  <c r="Q20" i="41"/>
  <c r="P20" i="41"/>
  <c r="H19" i="41"/>
  <c r="AJ17" i="41"/>
  <c r="AH17" i="41"/>
  <c r="AL17" i="41" s="1"/>
  <c r="AF17" i="41"/>
  <c r="Y17" i="41"/>
  <c r="W17" i="41"/>
  <c r="U17" i="41"/>
  <c r="T17" i="41"/>
  <c r="X17" i="41" s="1"/>
  <c r="Z17" i="41" s="1"/>
  <c r="S17" i="41"/>
  <c r="R17" i="41"/>
  <c r="I16" i="41"/>
  <c r="H16" i="41"/>
  <c r="AI14" i="41"/>
  <c r="AH14" i="41"/>
  <c r="AE14" i="41"/>
  <c r="AE58" i="41" s="1"/>
  <c r="AD14" i="41"/>
  <c r="Y14" i="41"/>
  <c r="W14" i="41"/>
  <c r="U14" i="41"/>
  <c r="T14" i="41"/>
  <c r="X14" i="41" s="1"/>
  <c r="S14" i="41"/>
  <c r="R14" i="41"/>
  <c r="Q14" i="41"/>
  <c r="Q58" i="41" s="1"/>
  <c r="P14" i="41"/>
  <c r="F68" i="33"/>
  <c r="F67" i="33"/>
  <c r="F90" i="33"/>
  <c r="F89" i="33"/>
  <c r="F88" i="33"/>
  <c r="E90" i="33"/>
  <c r="F13" i="33"/>
  <c r="E80" i="41" l="1"/>
  <c r="F13" i="34" s="1"/>
  <c r="AG24" i="41"/>
  <c r="AK24" i="41" s="1"/>
  <c r="AA17" i="41"/>
  <c r="AP41" i="41"/>
  <c r="AN41" i="41"/>
  <c r="Z14" i="41"/>
  <c r="I58" i="41"/>
  <c r="J66" i="41" s="1"/>
  <c r="AM17" i="41"/>
  <c r="V20" i="41"/>
  <c r="X20" i="41"/>
  <c r="Z20" i="41" s="1"/>
  <c r="AL20" i="41"/>
  <c r="V23" i="41"/>
  <c r="AL23" i="41"/>
  <c r="X24" i="41"/>
  <c r="AF24" i="41"/>
  <c r="AM24" i="41" s="1"/>
  <c r="P58" i="41"/>
  <c r="R58" i="41"/>
  <c r="V14" i="41"/>
  <c r="AD58" i="41"/>
  <c r="AF14" i="41"/>
  <c r="AJ14" i="41"/>
  <c r="AL14" i="41"/>
  <c r="H58" i="41"/>
  <c r="J61" i="41" s="1"/>
  <c r="V17" i="41"/>
  <c r="AI17" i="41"/>
  <c r="U20" i="41"/>
  <c r="AA20" i="41" s="1"/>
  <c r="W20" i="41"/>
  <c r="W58" i="41" s="1"/>
  <c r="W23" i="41"/>
  <c r="Y23" i="41"/>
  <c r="Z23" i="41" s="1"/>
  <c r="AA23" i="41" s="1"/>
  <c r="U24" i="41"/>
  <c r="W24" i="41"/>
  <c r="Y24" i="41"/>
  <c r="Y58" i="41" s="1"/>
  <c r="AI24" i="41"/>
  <c r="V25" i="41"/>
  <c r="AF25" i="41"/>
  <c r="AM25" i="41" s="1"/>
  <c r="AI28" i="41"/>
  <c r="AI58" i="41" s="1"/>
  <c r="U31" i="41"/>
  <c r="W31" i="41"/>
  <c r="Y31" i="41"/>
  <c r="Z31" i="41" s="1"/>
  <c r="AA31" i="41" s="1"/>
  <c r="Z32" i="41"/>
  <c r="AA32" i="41" s="1"/>
  <c r="AM32" i="41"/>
  <c r="AJ32" i="41"/>
  <c r="Y35" i="41"/>
  <c r="W35" i="41"/>
  <c r="U35" i="41"/>
  <c r="X35" i="41"/>
  <c r="AF35" i="41"/>
  <c r="AM35" i="41" s="1"/>
  <c r="Z42" i="41"/>
  <c r="AA42" i="41" s="1"/>
  <c r="Z43" i="41"/>
  <c r="U58" i="41"/>
  <c r="AA14" i="41"/>
  <c r="AF20" i="41"/>
  <c r="AM20" i="41" s="1"/>
  <c r="AF23" i="41"/>
  <c r="AM23" i="41" s="1"/>
  <c r="S25" i="41"/>
  <c r="S58" i="41" s="1"/>
  <c r="AF28" i="41"/>
  <c r="AM28" i="41" s="1"/>
  <c r="V31" i="41"/>
  <c r="AJ31" i="41"/>
  <c r="AF31" i="41"/>
  <c r="AL32" i="41"/>
  <c r="AG35" i="41"/>
  <c r="AK35" i="41" s="1"/>
  <c r="AL35" i="41"/>
  <c r="AL41" i="41"/>
  <c r="AI41" i="41"/>
  <c r="AM41" i="41"/>
  <c r="AA43" i="41"/>
  <c r="AP45" i="41"/>
  <c r="AN45" i="41"/>
  <c r="AA49" i="41"/>
  <c r="V32" i="41"/>
  <c r="V38" i="41"/>
  <c r="AF38" i="41"/>
  <c r="AM38" i="41" s="1"/>
  <c r="V41" i="41"/>
  <c r="V42" i="41"/>
  <c r="AF42" i="41"/>
  <c r="V43" i="41"/>
  <c r="AF43" i="41"/>
  <c r="AM43" i="41" s="1"/>
  <c r="AL43" i="41"/>
  <c r="V45" i="41"/>
  <c r="AI45" i="41"/>
  <c r="AL45" i="41"/>
  <c r="V46" i="41"/>
  <c r="AF46" i="41"/>
  <c r="AM46" i="41" s="1"/>
  <c r="AL46" i="41"/>
  <c r="Z49" i="41"/>
  <c r="AL49" i="41"/>
  <c r="AI49" i="41"/>
  <c r="AM49" i="41"/>
  <c r="AA50" i="41"/>
  <c r="J63" i="41"/>
  <c r="AJ45" i="41"/>
  <c r="AG51" i="41"/>
  <c r="AK51" i="41" s="1"/>
  <c r="AP51" i="41" s="1"/>
  <c r="AQ51" i="41" s="1"/>
  <c r="V53" i="41"/>
  <c r="X53" i="41"/>
  <c r="Z53" i="41" s="1"/>
  <c r="AA53" i="41" s="1"/>
  <c r="AF53" i="41"/>
  <c r="AM53" i="41" s="1"/>
  <c r="AL53" i="41"/>
  <c r="AF55" i="41"/>
  <c r="AM55" i="41" s="1"/>
  <c r="AL55" i="41"/>
  <c r="AG56" i="41"/>
  <c r="AK56" i="41" s="1"/>
  <c r="AP56" i="41" s="1"/>
  <c r="AQ56" i="41" s="1"/>
  <c r="AF57" i="41"/>
  <c r="AM57" i="41" s="1"/>
  <c r="AL57" i="41"/>
  <c r="V49" i="41"/>
  <c r="V50" i="41"/>
  <c r="AF50" i="41"/>
  <c r="AM50" i="41" s="1"/>
  <c r="V51" i="41"/>
  <c r="AF51" i="41"/>
  <c r="AM51" i="41" s="1"/>
  <c r="W53" i="41"/>
  <c r="AF54" i="41"/>
  <c r="AM54" i="41" s="1"/>
  <c r="AF56" i="41"/>
  <c r="AM56" i="41" s="1"/>
  <c r="AN56" i="41"/>
  <c r="AO56" i="41" s="1"/>
  <c r="AQ20" i="40"/>
  <c r="AP32" i="41" l="1"/>
  <c r="AQ32" i="41" s="1"/>
  <c r="AN32" i="41"/>
  <c r="AO32" i="41" s="1"/>
  <c r="AN20" i="41"/>
  <c r="AO20" i="41" s="1"/>
  <c r="AN31" i="41"/>
  <c r="AO31" i="41" s="1"/>
  <c r="AN51" i="41"/>
  <c r="AO51" i="41" s="1"/>
  <c r="AQ48" i="41"/>
  <c r="AO48" i="41"/>
  <c r="AQ44" i="41"/>
  <c r="AO44" i="41"/>
  <c r="AQ36" i="41"/>
  <c r="AQ33" i="41"/>
  <c r="AO29" i="41"/>
  <c r="AQ15" i="41"/>
  <c r="AQ40" i="41"/>
  <c r="AO40" i="41"/>
  <c r="AQ39" i="41"/>
  <c r="AO39" i="41"/>
  <c r="AO36" i="41"/>
  <c r="AO33" i="41"/>
  <c r="AQ29" i="41"/>
  <c r="AO26" i="41"/>
  <c r="AQ21" i="41"/>
  <c r="AQ19" i="41"/>
  <c r="AO18" i="41"/>
  <c r="AO15" i="41"/>
  <c r="AQ26" i="41"/>
  <c r="AO21" i="41"/>
  <c r="AO19" i="41"/>
  <c r="AQ18" i="41"/>
  <c r="AO52" i="41"/>
  <c r="AQ47" i="41"/>
  <c r="AM42" i="41"/>
  <c r="AG42" i="41"/>
  <c r="AK42" i="41" s="1"/>
  <c r="AP42" i="41" s="1"/>
  <c r="AQ42" i="41" s="1"/>
  <c r="AP49" i="41"/>
  <c r="AQ49" i="41" s="1"/>
  <c r="AN49" i="41"/>
  <c r="AO49" i="41" s="1"/>
  <c r="AO45" i="41"/>
  <c r="AM31" i="41"/>
  <c r="AG31" i="41"/>
  <c r="AK31" i="41" s="1"/>
  <c r="AP31" i="41" s="1"/>
  <c r="AQ31" i="41" s="1"/>
  <c r="AG54" i="41"/>
  <c r="AG50" i="41"/>
  <c r="AK50" i="41" s="1"/>
  <c r="AP50" i="41" s="1"/>
  <c r="AQ50" i="41" s="1"/>
  <c r="AG55" i="41"/>
  <c r="AQ52" i="41"/>
  <c r="AG57" i="41"/>
  <c r="AG53" i="41"/>
  <c r="AK53" i="41" s="1"/>
  <c r="AP53" i="41" s="1"/>
  <c r="AQ53" i="41" s="1"/>
  <c r="AN50" i="41"/>
  <c r="AO50" i="41" s="1"/>
  <c r="AG46" i="41"/>
  <c r="AQ45" i="41"/>
  <c r="AG38" i="41"/>
  <c r="Z35" i="41"/>
  <c r="AA35" i="41" s="1"/>
  <c r="AJ58" i="41"/>
  <c r="AG25" i="41"/>
  <c r="AK25" i="41" s="1"/>
  <c r="AG28" i="41"/>
  <c r="X58" i="41"/>
  <c r="AQ41" i="41"/>
  <c r="AP17" i="41"/>
  <c r="AQ17" i="41" s="1"/>
  <c r="AN17" i="41"/>
  <c r="AO17" i="41" s="1"/>
  <c r="AA25" i="41"/>
  <c r="AO47" i="41"/>
  <c r="AG43" i="41"/>
  <c r="AK43" i="41" s="1"/>
  <c r="AP43" i="41" s="1"/>
  <c r="AQ43" i="41" s="1"/>
  <c r="AL58" i="41"/>
  <c r="AF58" i="41"/>
  <c r="AM14" i="41"/>
  <c r="V58" i="41"/>
  <c r="Z24" i="41"/>
  <c r="AA24" i="41" s="1"/>
  <c r="AG14" i="41"/>
  <c r="AG20" i="41"/>
  <c r="AK20" i="41" s="1"/>
  <c r="AP20" i="41" s="1"/>
  <c r="AQ20" i="41" s="1"/>
  <c r="Z58" i="41"/>
  <c r="Q64" i="41" s="1"/>
  <c r="Q65" i="41" s="1"/>
  <c r="AO41" i="41"/>
  <c r="AG23" i="41"/>
  <c r="AK23" i="41" s="1"/>
  <c r="AP23" i="41" s="1"/>
  <c r="AQ23" i="41" s="1"/>
  <c r="AP24" i="41" l="1"/>
  <c r="AQ24" i="41" s="1"/>
  <c r="AN24" i="41"/>
  <c r="AO24" i="41" s="1"/>
  <c r="AA58" i="41"/>
  <c r="AP35" i="41"/>
  <c r="AQ35" i="41" s="1"/>
  <c r="AN35" i="41"/>
  <c r="AO35" i="41" s="1"/>
  <c r="AG58" i="41"/>
  <c r="AG61" i="41" s="1"/>
  <c r="AG62" i="41" s="1"/>
  <c r="AK14" i="41"/>
  <c r="AP25" i="41"/>
  <c r="AQ25" i="41" s="1"/>
  <c r="AN25" i="41"/>
  <c r="AO25" i="41" s="1"/>
  <c r="AN43" i="41"/>
  <c r="AO43" i="41" s="1"/>
  <c r="AN14" i="41"/>
  <c r="AN23" i="41"/>
  <c r="AO23" i="41" s="1"/>
  <c r="Q61" i="41"/>
  <c r="Q62" i="41" s="1"/>
  <c r="AM58" i="41"/>
  <c r="AK28" i="41"/>
  <c r="AP28" i="41" s="1"/>
  <c r="AQ28" i="41" s="1"/>
  <c r="AN28" i="41"/>
  <c r="AO28" i="41" s="1"/>
  <c r="AK38" i="41"/>
  <c r="AP38" i="41" s="1"/>
  <c r="AQ38" i="41" s="1"/>
  <c r="AN38" i="41"/>
  <c r="AO38" i="41" s="1"/>
  <c r="AK46" i="41"/>
  <c r="AP46" i="41" s="1"/>
  <c r="AQ46" i="41" s="1"/>
  <c r="AN46" i="41"/>
  <c r="AO46" i="41" s="1"/>
  <c r="AK57" i="41"/>
  <c r="AP57" i="41" s="1"/>
  <c r="AQ57" i="41" s="1"/>
  <c r="AN57" i="41"/>
  <c r="AO57" i="41" s="1"/>
  <c r="AK55" i="41"/>
  <c r="AP55" i="41" s="1"/>
  <c r="AQ55" i="41" s="1"/>
  <c r="AN55" i="41"/>
  <c r="AO55" i="41" s="1"/>
  <c r="AK54" i="41"/>
  <c r="AP54" i="41" s="1"/>
  <c r="AQ54" i="41" s="1"/>
  <c r="AN54" i="41"/>
  <c r="AO54" i="41" s="1"/>
  <c r="AN53" i="41"/>
  <c r="AO53" i="41" s="1"/>
  <c r="AN42" i="41"/>
  <c r="AO42" i="41" s="1"/>
  <c r="AN58" i="41" l="1"/>
  <c r="AO14" i="41"/>
  <c r="AO58" i="41" s="1"/>
  <c r="AK61" i="41"/>
  <c r="AK62" i="41" s="1"/>
  <c r="AK58" i="41"/>
  <c r="AP14" i="41"/>
  <c r="AP58" i="41" l="1"/>
  <c r="AQ14" i="41"/>
  <c r="AQ58" i="41" s="1"/>
  <c r="E84" i="40" l="1"/>
  <c r="D62" i="27" l="1"/>
  <c r="E83" i="40"/>
  <c r="D61" i="27"/>
  <c r="D60" i="27"/>
  <c r="E81" i="40"/>
  <c r="D59" i="27"/>
  <c r="D58" i="27"/>
  <c r="F84" i="40"/>
  <c r="F83" i="40"/>
  <c r="F82" i="40"/>
  <c r="F81" i="40"/>
  <c r="F80" i="40"/>
  <c r="AB58" i="40"/>
  <c r="N58" i="40"/>
  <c r="M58" i="40"/>
  <c r="K58" i="40"/>
  <c r="J58" i="40"/>
  <c r="J62" i="40" s="1"/>
  <c r="AH57" i="40"/>
  <c r="AI57" i="40" s="1"/>
  <c r="AE57" i="40"/>
  <c r="AD57" i="40"/>
  <c r="AJ57" i="40" s="1"/>
  <c r="AA57" i="40"/>
  <c r="AH56" i="40"/>
  <c r="AI56" i="40" s="1"/>
  <c r="AE56" i="40"/>
  <c r="AD56" i="40"/>
  <c r="AJ56" i="40" s="1"/>
  <c r="AA56" i="40"/>
  <c r="AH55" i="40"/>
  <c r="AI55" i="40" s="1"/>
  <c r="AE55" i="40"/>
  <c r="AD55" i="40"/>
  <c r="AJ55" i="40" s="1"/>
  <c r="AA55" i="40"/>
  <c r="AI54" i="40"/>
  <c r="AH54" i="40"/>
  <c r="AE54" i="40"/>
  <c r="AL54" i="40" s="1"/>
  <c r="AD54" i="40"/>
  <c r="AJ54" i="40" s="1"/>
  <c r="AA54" i="40"/>
  <c r="AH53" i="40"/>
  <c r="AI53" i="40" s="1"/>
  <c r="AE53" i="40"/>
  <c r="AD53" i="40"/>
  <c r="AJ53" i="40" s="1"/>
  <c r="U53" i="40"/>
  <c r="T53" i="40"/>
  <c r="Y53" i="40" s="1"/>
  <c r="S53" i="40"/>
  <c r="R53" i="40"/>
  <c r="H53" i="40"/>
  <c r="I53" i="40" s="1"/>
  <c r="AP52" i="40"/>
  <c r="AN52" i="40"/>
  <c r="AH52" i="40"/>
  <c r="AI51" i="40"/>
  <c r="AH51" i="40"/>
  <c r="AE51" i="40"/>
  <c r="AL51" i="40" s="1"/>
  <c r="AD51" i="40"/>
  <c r="AJ51" i="40" s="1"/>
  <c r="Y51" i="40"/>
  <c r="U51" i="40"/>
  <c r="T51" i="40"/>
  <c r="X51" i="40" s="1"/>
  <c r="S51" i="40"/>
  <c r="R51" i="40"/>
  <c r="Q51" i="40"/>
  <c r="P51" i="40"/>
  <c r="AI50" i="40"/>
  <c r="AH50" i="40"/>
  <c r="AE50" i="40"/>
  <c r="AL50" i="40" s="1"/>
  <c r="AD50" i="40"/>
  <c r="AJ50" i="40" s="1"/>
  <c r="Y50" i="40"/>
  <c r="U50" i="40"/>
  <c r="T50" i="40"/>
  <c r="X50" i="40" s="1"/>
  <c r="S50" i="40"/>
  <c r="R50" i="40"/>
  <c r="AH49" i="40"/>
  <c r="AJ49" i="40" s="1"/>
  <c r="AF49" i="40"/>
  <c r="Y49" i="40"/>
  <c r="U49" i="40"/>
  <c r="T49" i="40"/>
  <c r="X49" i="40" s="1"/>
  <c r="S49" i="40"/>
  <c r="R49" i="40"/>
  <c r="I49" i="40"/>
  <c r="H49" i="40"/>
  <c r="AP48" i="40"/>
  <c r="AN48" i="40"/>
  <c r="AH48" i="40"/>
  <c r="AP47" i="40"/>
  <c r="AN47" i="40"/>
  <c r="AH47" i="40"/>
  <c r="AI46" i="40"/>
  <c r="AH46" i="40"/>
  <c r="AE46" i="40"/>
  <c r="AL46" i="40" s="1"/>
  <c r="AD46" i="40"/>
  <c r="AJ46" i="40" s="1"/>
  <c r="T46" i="40"/>
  <c r="X46" i="40" s="1"/>
  <c r="S46" i="40"/>
  <c r="R46" i="40"/>
  <c r="Q46" i="40"/>
  <c r="P46" i="40"/>
  <c r="AI45" i="40"/>
  <c r="AH45" i="40"/>
  <c r="AJ45" i="40" s="1"/>
  <c r="AF45" i="40"/>
  <c r="AM45" i="40" s="1"/>
  <c r="U45" i="40"/>
  <c r="T45" i="40"/>
  <c r="X45" i="40" s="1"/>
  <c r="S45" i="40"/>
  <c r="R45" i="40"/>
  <c r="H45" i="40"/>
  <c r="I45" i="40" s="1"/>
  <c r="AP44" i="40"/>
  <c r="AN44" i="40"/>
  <c r="AH43" i="40"/>
  <c r="AL43" i="40" s="1"/>
  <c r="AE43" i="40"/>
  <c r="AD43" i="40"/>
  <c r="AJ43" i="40" s="1"/>
  <c r="T43" i="40"/>
  <c r="X43" i="40" s="1"/>
  <c r="S43" i="40"/>
  <c r="R43" i="40"/>
  <c r="Q43" i="40"/>
  <c r="P43" i="40"/>
  <c r="AH42" i="40"/>
  <c r="AI42" i="40" s="1"/>
  <c r="AE42" i="40"/>
  <c r="AD42" i="40"/>
  <c r="AJ42" i="40" s="1"/>
  <c r="T42" i="40"/>
  <c r="V42" i="40" s="1"/>
  <c r="S42" i="40"/>
  <c r="R42" i="40"/>
  <c r="Q42" i="40"/>
  <c r="P42" i="40"/>
  <c r="AI41" i="40"/>
  <c r="AH41" i="40"/>
  <c r="AJ41" i="40" s="1"/>
  <c r="AF41" i="40"/>
  <c r="AM41" i="40" s="1"/>
  <c r="U41" i="40"/>
  <c r="T41" i="40"/>
  <c r="X41" i="40" s="1"/>
  <c r="S41" i="40"/>
  <c r="R41" i="40"/>
  <c r="H41" i="40"/>
  <c r="I41" i="40" s="1"/>
  <c r="AP40" i="40"/>
  <c r="AN40" i="40"/>
  <c r="AP39" i="40"/>
  <c r="AN39" i="40"/>
  <c r="AH38" i="40"/>
  <c r="AI38" i="40" s="1"/>
  <c r="AE38" i="40"/>
  <c r="AD38" i="40"/>
  <c r="AJ38" i="40" s="1"/>
  <c r="T38" i="40"/>
  <c r="V38" i="40" s="1"/>
  <c r="S38" i="40"/>
  <c r="R38" i="40"/>
  <c r="Q38" i="40"/>
  <c r="P38" i="40"/>
  <c r="AA37" i="40"/>
  <c r="I37" i="40"/>
  <c r="H37" i="40"/>
  <c r="AI35" i="40"/>
  <c r="AH35" i="40"/>
  <c r="AE35" i="40"/>
  <c r="AL35" i="40" s="1"/>
  <c r="AD35" i="40"/>
  <c r="AJ35" i="40" s="1"/>
  <c r="Y35" i="40"/>
  <c r="U35" i="40"/>
  <c r="T35" i="40"/>
  <c r="X35" i="40" s="1"/>
  <c r="S35" i="40"/>
  <c r="R35" i="40"/>
  <c r="Q35" i="40"/>
  <c r="P35" i="40"/>
  <c r="I34" i="40"/>
  <c r="H34" i="40"/>
  <c r="AH32" i="40"/>
  <c r="AJ32" i="40" s="1"/>
  <c r="AF32" i="40"/>
  <c r="AE32" i="40"/>
  <c r="AL32" i="40" s="1"/>
  <c r="U32" i="40"/>
  <c r="T32" i="40"/>
  <c r="Y32" i="40" s="1"/>
  <c r="S32" i="40"/>
  <c r="R32" i="40"/>
  <c r="Q32" i="40"/>
  <c r="P32" i="40"/>
  <c r="AI31" i="40"/>
  <c r="AH31" i="40"/>
  <c r="AE31" i="40"/>
  <c r="AD31" i="40"/>
  <c r="AJ31" i="40" s="1"/>
  <c r="Y31" i="40"/>
  <c r="U31" i="40"/>
  <c r="T31" i="40"/>
  <c r="X31" i="40" s="1"/>
  <c r="S31" i="40"/>
  <c r="R31" i="40"/>
  <c r="Q31" i="40"/>
  <c r="P31" i="40"/>
  <c r="I30" i="40"/>
  <c r="H30" i="40"/>
  <c r="AI28" i="40"/>
  <c r="AH28" i="40"/>
  <c r="AE28" i="40"/>
  <c r="AD28" i="40"/>
  <c r="AJ28" i="40" s="1"/>
  <c r="Y28" i="40"/>
  <c r="X28" i="40"/>
  <c r="W28" i="40"/>
  <c r="V28" i="40"/>
  <c r="U28" i="40"/>
  <c r="S28" i="40"/>
  <c r="R28" i="40"/>
  <c r="H27" i="40"/>
  <c r="I27" i="40" s="1"/>
  <c r="AH25" i="40"/>
  <c r="AL25" i="40" s="1"/>
  <c r="AE25" i="40"/>
  <c r="AD25" i="40"/>
  <c r="AJ25" i="40" s="1"/>
  <c r="T25" i="40"/>
  <c r="X25" i="40" s="1"/>
  <c r="R25" i="40"/>
  <c r="Q25" i="40"/>
  <c r="P25" i="40"/>
  <c r="O25" i="40"/>
  <c r="O58" i="40" s="1"/>
  <c r="AI24" i="40"/>
  <c r="AH24" i="40"/>
  <c r="AE24" i="40"/>
  <c r="AD24" i="40"/>
  <c r="AJ24" i="40" s="1"/>
  <c r="Y24" i="40"/>
  <c r="U24" i="40"/>
  <c r="T24" i="40"/>
  <c r="X24" i="40" s="1"/>
  <c r="S24" i="40"/>
  <c r="R24" i="40"/>
  <c r="Q24" i="40"/>
  <c r="P24" i="40"/>
  <c r="AI23" i="40"/>
  <c r="AH23" i="40"/>
  <c r="AE23" i="40"/>
  <c r="AD23" i="40"/>
  <c r="AJ23" i="40" s="1"/>
  <c r="Y23" i="40"/>
  <c r="U23" i="40"/>
  <c r="T23" i="40"/>
  <c r="X23" i="40" s="1"/>
  <c r="S23" i="40"/>
  <c r="R23" i="40"/>
  <c r="I22" i="40"/>
  <c r="H22" i="40"/>
  <c r="AI20" i="40"/>
  <c r="AH20" i="40"/>
  <c r="AE20" i="40"/>
  <c r="AD20" i="40"/>
  <c r="AJ20" i="40" s="1"/>
  <c r="Y20" i="40"/>
  <c r="U20" i="40"/>
  <c r="T20" i="40"/>
  <c r="X20" i="40" s="1"/>
  <c r="S20" i="40"/>
  <c r="R20" i="40"/>
  <c r="Q20" i="40"/>
  <c r="P20" i="40"/>
  <c r="H19" i="40"/>
  <c r="AI17" i="40"/>
  <c r="AH17" i="40"/>
  <c r="AJ17" i="40" s="1"/>
  <c r="AF17" i="40"/>
  <c r="AM17" i="40" s="1"/>
  <c r="U17" i="40"/>
  <c r="T17" i="40"/>
  <c r="Y17" i="40" s="1"/>
  <c r="S17" i="40"/>
  <c r="R17" i="40"/>
  <c r="H16" i="40"/>
  <c r="AH14" i="40"/>
  <c r="AI14" i="40" s="1"/>
  <c r="AE14" i="40"/>
  <c r="AD14" i="40"/>
  <c r="AD58" i="40" s="1"/>
  <c r="T14" i="40"/>
  <c r="X14" i="40" s="1"/>
  <c r="S14" i="40"/>
  <c r="R14" i="40"/>
  <c r="Q14" i="40"/>
  <c r="P14" i="40"/>
  <c r="P58" i="40" l="1"/>
  <c r="R58" i="40"/>
  <c r="H58" i="40"/>
  <c r="J61" i="40" s="1"/>
  <c r="AL17" i="40"/>
  <c r="Z20" i="40"/>
  <c r="AA20" i="40" s="1"/>
  <c r="W20" i="40"/>
  <c r="Z23" i="40"/>
  <c r="W23" i="40"/>
  <c r="Z24" i="40"/>
  <c r="AA24" i="40" s="1"/>
  <c r="W24" i="40"/>
  <c r="Z28" i="40"/>
  <c r="AA28" i="40" s="1"/>
  <c r="Z31" i="40"/>
  <c r="W31" i="40"/>
  <c r="W32" i="40"/>
  <c r="AI32" i="40"/>
  <c r="W35" i="40"/>
  <c r="AL41" i="40"/>
  <c r="AL45" i="40"/>
  <c r="Z49" i="40"/>
  <c r="AA49" i="40" s="1"/>
  <c r="AP49" i="40" s="1"/>
  <c r="W49" i="40"/>
  <c r="W50" i="40"/>
  <c r="Z51" i="40"/>
  <c r="W51" i="40"/>
  <c r="AL56" i="40"/>
  <c r="AA23" i="40"/>
  <c r="AA31" i="40"/>
  <c r="AM32" i="40"/>
  <c r="AA51" i="40"/>
  <c r="AG28" i="40"/>
  <c r="AK28" i="40" s="1"/>
  <c r="Z25" i="40"/>
  <c r="AF14" i="40"/>
  <c r="AJ14" i="40"/>
  <c r="AL14" i="40"/>
  <c r="V17" i="40"/>
  <c r="X17" i="40"/>
  <c r="Z17" i="40" s="1"/>
  <c r="AA17" i="40" s="1"/>
  <c r="Q58" i="40"/>
  <c r="U14" i="40"/>
  <c r="W14" i="40"/>
  <c r="Y14" i="40"/>
  <c r="AE58" i="40"/>
  <c r="AG14" i="40"/>
  <c r="I16" i="40"/>
  <c r="I58" i="40" s="1"/>
  <c r="J66" i="40" s="1"/>
  <c r="W17" i="40"/>
  <c r="V20" i="40"/>
  <c r="AF20" i="40"/>
  <c r="AM20" i="40" s="1"/>
  <c r="AL20" i="40"/>
  <c r="V23" i="40"/>
  <c r="AF23" i="40"/>
  <c r="AM23" i="40" s="1"/>
  <c r="AL23" i="40"/>
  <c r="V24" i="40"/>
  <c r="AF24" i="40"/>
  <c r="AM24" i="40" s="1"/>
  <c r="AL24" i="40"/>
  <c r="S25" i="40"/>
  <c r="AA25" i="40" s="1"/>
  <c r="U25" i="40"/>
  <c r="W25" i="40"/>
  <c r="Y25" i="40"/>
  <c r="AI25" i="40"/>
  <c r="AI58" i="40" s="1"/>
  <c r="AF28" i="40"/>
  <c r="AM28" i="40" s="1"/>
  <c r="AL28" i="40"/>
  <c r="V31" i="40"/>
  <c r="AF31" i="40"/>
  <c r="AM31" i="40" s="1"/>
  <c r="AL31" i="40"/>
  <c r="V32" i="40"/>
  <c r="X32" i="40"/>
  <c r="Z32" i="40" s="1"/>
  <c r="AA32" i="40" s="1"/>
  <c r="AG32" i="40"/>
  <c r="AK32" i="40" s="1"/>
  <c r="Z35" i="40"/>
  <c r="AA35" i="40" s="1"/>
  <c r="Y38" i="40"/>
  <c r="W38" i="40"/>
  <c r="U38" i="40"/>
  <c r="X38" i="40"/>
  <c r="AF38" i="40"/>
  <c r="AM38" i="40" s="1"/>
  <c r="Y42" i="40"/>
  <c r="W42" i="40"/>
  <c r="U42" i="40"/>
  <c r="X42" i="40"/>
  <c r="AF42" i="40"/>
  <c r="AM42" i="40" s="1"/>
  <c r="AN49" i="40"/>
  <c r="V14" i="40"/>
  <c r="V25" i="40"/>
  <c r="AF25" i="40"/>
  <c r="AM25" i="40" s="1"/>
  <c r="AL38" i="40"/>
  <c r="Y41" i="40"/>
  <c r="Z41" i="40" s="1"/>
  <c r="AA41" i="40" s="1"/>
  <c r="W41" i="40"/>
  <c r="V41" i="40"/>
  <c r="AL42" i="40"/>
  <c r="V35" i="40"/>
  <c r="AF35" i="40"/>
  <c r="U43" i="40"/>
  <c r="W43" i="40"/>
  <c r="Y43" i="40"/>
  <c r="Z43" i="40" s="1"/>
  <c r="AI43" i="40"/>
  <c r="W45" i="40"/>
  <c r="Y45" i="40"/>
  <c r="Z45" i="40" s="1"/>
  <c r="AA45" i="40" s="1"/>
  <c r="U46" i="40"/>
  <c r="W46" i="40"/>
  <c r="Y46" i="40"/>
  <c r="Z46" i="40" s="1"/>
  <c r="AA46" i="40" s="1"/>
  <c r="Z50" i="40"/>
  <c r="AA50" i="40" s="1"/>
  <c r="V43" i="40"/>
  <c r="AF43" i="40"/>
  <c r="AM43" i="40" s="1"/>
  <c r="V45" i="40"/>
  <c r="V46" i="40"/>
  <c r="AL49" i="40"/>
  <c r="AI49" i="40"/>
  <c r="AM49" i="40"/>
  <c r="AG53" i="40"/>
  <c r="AK53" i="40" s="1"/>
  <c r="J63" i="40"/>
  <c r="AO44" i="40" s="1"/>
  <c r="V53" i="40"/>
  <c r="X53" i="40"/>
  <c r="Z53" i="40" s="1"/>
  <c r="AA53" i="40" s="1"/>
  <c r="AF53" i="40"/>
  <c r="AM53" i="40" s="1"/>
  <c r="AL53" i="40"/>
  <c r="AF55" i="40"/>
  <c r="AM55" i="40" s="1"/>
  <c r="AL55" i="40"/>
  <c r="AF57" i="40"/>
  <c r="AM57" i="40" s="1"/>
  <c r="AL57" i="40"/>
  <c r="AF46" i="40"/>
  <c r="AM46" i="40" s="1"/>
  <c r="V49" i="40"/>
  <c r="V50" i="40"/>
  <c r="AF50" i="40"/>
  <c r="V51" i="40"/>
  <c r="AF51" i="40"/>
  <c r="AM51" i="40" s="1"/>
  <c r="W53" i="40"/>
  <c r="AF54" i="40"/>
  <c r="AM54" i="40" s="1"/>
  <c r="AF56" i="40"/>
  <c r="AM56" i="40" s="1"/>
  <c r="F79" i="40" l="1"/>
  <c r="AA43" i="40"/>
  <c r="AP43" i="40" s="1"/>
  <c r="AQ43" i="40" s="1"/>
  <c r="AO49" i="40"/>
  <c r="AG57" i="40"/>
  <c r="AK57" i="40" s="1"/>
  <c r="AP57" i="40" s="1"/>
  <c r="AQ57" i="40" s="1"/>
  <c r="AG46" i="40"/>
  <c r="AK46" i="40" s="1"/>
  <c r="AQ40" i="40"/>
  <c r="AO40" i="40"/>
  <c r="AG23" i="40"/>
  <c r="AK23" i="40" s="1"/>
  <c r="AP23" i="40" s="1"/>
  <c r="AQ23" i="40" s="1"/>
  <c r="AP28" i="40"/>
  <c r="AQ28" i="40" s="1"/>
  <c r="AP53" i="40"/>
  <c r="AQ53" i="40" s="1"/>
  <c r="AN53" i="40"/>
  <c r="AO53" i="40" s="1"/>
  <c r="AP50" i="40"/>
  <c r="AQ50" i="40" s="1"/>
  <c r="AP46" i="40"/>
  <c r="AQ46" i="40" s="1"/>
  <c r="AN46" i="40"/>
  <c r="AO46" i="40" s="1"/>
  <c r="AP41" i="40"/>
  <c r="AQ41" i="40" s="1"/>
  <c r="AN41" i="40"/>
  <c r="AO41" i="40" s="1"/>
  <c r="AP45" i="40"/>
  <c r="AQ45" i="40" s="1"/>
  <c r="AN45" i="40"/>
  <c r="AO45" i="40" s="1"/>
  <c r="AP32" i="40"/>
  <c r="AQ32" i="40" s="1"/>
  <c r="AN32" i="40"/>
  <c r="AO32" i="40" s="1"/>
  <c r="AM50" i="40"/>
  <c r="AG50" i="40"/>
  <c r="AK50" i="40" s="1"/>
  <c r="AG56" i="40"/>
  <c r="AN57" i="40"/>
  <c r="AO57" i="40" s="1"/>
  <c r="AM35" i="40"/>
  <c r="AG35" i="40"/>
  <c r="AK35" i="40" s="1"/>
  <c r="AP35" i="40" s="1"/>
  <c r="AQ35" i="40" s="1"/>
  <c r="V58" i="40"/>
  <c r="AG54" i="40"/>
  <c r="AQ48" i="40"/>
  <c r="AO48" i="40"/>
  <c r="AO36" i="40"/>
  <c r="AO33" i="40"/>
  <c r="AQ33" i="40"/>
  <c r="AQ29" i="40"/>
  <c r="AO26" i="40"/>
  <c r="AQ36" i="40"/>
  <c r="AO29" i="40"/>
  <c r="AQ26" i="40"/>
  <c r="AO21" i="40"/>
  <c r="AO19" i="40"/>
  <c r="AQ18" i="40"/>
  <c r="AQ15" i="40"/>
  <c r="AQ21" i="40"/>
  <c r="AQ19" i="40"/>
  <c r="AO18" i="40"/>
  <c r="AO15" i="40"/>
  <c r="AO52" i="40"/>
  <c r="AQ47" i="40"/>
  <c r="AG55" i="40"/>
  <c r="AQ52" i="40"/>
  <c r="AO47" i="40"/>
  <c r="AQ44" i="40"/>
  <c r="AG42" i="40"/>
  <c r="AK42" i="40" s="1"/>
  <c r="AQ39" i="40"/>
  <c r="AG38" i="40"/>
  <c r="AK38" i="40" s="1"/>
  <c r="AQ49" i="40"/>
  <c r="AG43" i="40"/>
  <c r="AK43" i="40" s="1"/>
  <c r="Z42" i="40"/>
  <c r="AA42" i="40" s="1"/>
  <c r="AO39" i="40"/>
  <c r="Z38" i="40"/>
  <c r="AA38" i="40" s="1"/>
  <c r="Y58" i="40"/>
  <c r="U58" i="40"/>
  <c r="AL58" i="40"/>
  <c r="AF58" i="40"/>
  <c r="AM14" i="40"/>
  <c r="AG20" i="40"/>
  <c r="AG25" i="40"/>
  <c r="AK25" i="40" s="1"/>
  <c r="AP25" i="40" s="1"/>
  <c r="AQ25" i="40" s="1"/>
  <c r="AG31" i="40"/>
  <c r="AN28" i="40"/>
  <c r="AO28" i="40" s="1"/>
  <c r="AG24" i="40"/>
  <c r="Z14" i="40"/>
  <c r="AG51" i="40"/>
  <c r="AK14" i="40"/>
  <c r="W58" i="40"/>
  <c r="S58" i="40"/>
  <c r="AJ58" i="40"/>
  <c r="AN17" i="40"/>
  <c r="AO17" i="40" s="1"/>
  <c r="AP17" i="40"/>
  <c r="AQ17" i="40" s="1"/>
  <c r="X58" i="40"/>
  <c r="D32" i="32"/>
  <c r="C49" i="32" s="1"/>
  <c r="D49" i="32" s="1"/>
  <c r="D31" i="32"/>
  <c r="AN23" i="40" l="1"/>
  <c r="AO23" i="40" s="1"/>
  <c r="AM58" i="40"/>
  <c r="AP38" i="40"/>
  <c r="AQ38" i="40" s="1"/>
  <c r="AN38" i="40"/>
  <c r="AO38" i="40" s="1"/>
  <c r="AP42" i="40"/>
  <c r="AQ42" i="40" s="1"/>
  <c r="AN42" i="40"/>
  <c r="AO42" i="40" s="1"/>
  <c r="AK54" i="40"/>
  <c r="AP54" i="40" s="1"/>
  <c r="AQ54" i="40" s="1"/>
  <c r="AN54" i="40"/>
  <c r="AO54" i="40" s="1"/>
  <c r="AK56" i="40"/>
  <c r="AP56" i="40" s="1"/>
  <c r="AQ56" i="40" s="1"/>
  <c r="AN56" i="40"/>
  <c r="AO56" i="40" s="1"/>
  <c r="AG58" i="40"/>
  <c r="AG61" i="40" s="1"/>
  <c r="AG62" i="40" s="1"/>
  <c r="Z58" i="40"/>
  <c r="AA14" i="40"/>
  <c r="AK24" i="40"/>
  <c r="AP24" i="40" s="1"/>
  <c r="AQ24" i="40" s="1"/>
  <c r="AN24" i="40"/>
  <c r="AO24" i="40" s="1"/>
  <c r="AK31" i="40"/>
  <c r="AP31" i="40" s="1"/>
  <c r="AQ31" i="40" s="1"/>
  <c r="AN31" i="40"/>
  <c r="AO31" i="40" s="1"/>
  <c r="AK20" i="40"/>
  <c r="AP20" i="40" s="1"/>
  <c r="AN20" i="40"/>
  <c r="AO20" i="40" s="1"/>
  <c r="AK55" i="40"/>
  <c r="AP55" i="40" s="1"/>
  <c r="AQ55" i="40" s="1"/>
  <c r="AN55" i="40"/>
  <c r="AO55" i="40" s="1"/>
  <c r="AN35" i="40"/>
  <c r="AO35" i="40" s="1"/>
  <c r="AN25" i="40"/>
  <c r="AO25" i="40" s="1"/>
  <c r="AN43" i="40"/>
  <c r="AO43" i="40" s="1"/>
  <c r="AN50" i="40"/>
  <c r="AO50" i="40" s="1"/>
  <c r="Q64" i="40"/>
  <c r="Q65" i="40" s="1"/>
  <c r="AK51" i="40"/>
  <c r="AP51" i="40" s="1"/>
  <c r="AQ51" i="40" s="1"/>
  <c r="AN51" i="40"/>
  <c r="AO51" i="40" s="1"/>
  <c r="Q61" i="40"/>
  <c r="Q62" i="40" s="1"/>
  <c r="D34" i="32"/>
  <c r="G41" i="32"/>
  <c r="F40" i="32"/>
  <c r="O37" i="32"/>
  <c r="N37" i="32"/>
  <c r="M37" i="32"/>
  <c r="L37" i="32"/>
  <c r="K37" i="32"/>
  <c r="AC36" i="32"/>
  <c r="AB36" i="32"/>
  <c r="AD36" i="32" s="1"/>
  <c r="Q36" i="32"/>
  <c r="Y36" i="32" s="1"/>
  <c r="P36" i="32"/>
  <c r="I36" i="32"/>
  <c r="H36" i="32"/>
  <c r="AC35" i="32"/>
  <c r="AB35" i="32"/>
  <c r="AD35" i="32" s="1"/>
  <c r="Q35" i="32"/>
  <c r="Y35" i="32" s="1"/>
  <c r="P35" i="32"/>
  <c r="I35" i="32"/>
  <c r="H35" i="32"/>
  <c r="AC34" i="32"/>
  <c r="AB34" i="32"/>
  <c r="AD34" i="32" s="1"/>
  <c r="Q34" i="32"/>
  <c r="Y34" i="32" s="1"/>
  <c r="P34" i="32"/>
  <c r="I34" i="32"/>
  <c r="H34" i="32"/>
  <c r="AC33" i="32"/>
  <c r="AB33" i="32"/>
  <c r="AD33" i="32" s="1"/>
  <c r="Q33" i="32"/>
  <c r="Y33" i="32" s="1"/>
  <c r="P33" i="32"/>
  <c r="I33" i="32"/>
  <c r="H33" i="32"/>
  <c r="AC32" i="32"/>
  <c r="AB32" i="32"/>
  <c r="AD32" i="32" s="1"/>
  <c r="Q32" i="32"/>
  <c r="Y32" i="32" s="1"/>
  <c r="P32" i="32"/>
  <c r="I32" i="32"/>
  <c r="H32" i="32"/>
  <c r="AC31" i="32"/>
  <c r="AB31" i="32"/>
  <c r="AD31" i="32" s="1"/>
  <c r="Q31" i="32"/>
  <c r="Y31" i="32" s="1"/>
  <c r="P31" i="32"/>
  <c r="I31" i="32"/>
  <c r="H31" i="32"/>
  <c r="AC30" i="32"/>
  <c r="AB30" i="32"/>
  <c r="AD30" i="32" s="1"/>
  <c r="Q30" i="32"/>
  <c r="Y30" i="32" s="1"/>
  <c r="P30" i="32"/>
  <c r="I30" i="32"/>
  <c r="H30" i="32"/>
  <c r="AC29" i="32"/>
  <c r="AB29" i="32"/>
  <c r="AD29" i="32" s="1"/>
  <c r="Q29" i="32"/>
  <c r="Y29" i="32" s="1"/>
  <c r="P29" i="32"/>
  <c r="I29" i="32"/>
  <c r="H29" i="32"/>
  <c r="AC28" i="32"/>
  <c r="AB28" i="32"/>
  <c r="AD28" i="32" s="1"/>
  <c r="Q28" i="32"/>
  <c r="Y28" i="32" s="1"/>
  <c r="P28" i="32"/>
  <c r="I28" i="32"/>
  <c r="H28" i="32"/>
  <c r="AC27" i="32"/>
  <c r="AB27" i="32"/>
  <c r="AD27" i="32" s="1"/>
  <c r="Q27" i="32"/>
  <c r="Y27" i="32" s="1"/>
  <c r="P27" i="32"/>
  <c r="I27" i="32"/>
  <c r="H27" i="32"/>
  <c r="AC26" i="32"/>
  <c r="AB26" i="32"/>
  <c r="AD26" i="32" s="1"/>
  <c r="Q26" i="32"/>
  <c r="Y26" i="32" s="1"/>
  <c r="P26" i="32"/>
  <c r="I26" i="32"/>
  <c r="H26" i="32"/>
  <c r="AC25" i="32"/>
  <c r="AB25" i="32"/>
  <c r="AD25" i="32" s="1"/>
  <c r="Q25" i="32"/>
  <c r="Y25" i="32" s="1"/>
  <c r="P25" i="32"/>
  <c r="I25" i="32"/>
  <c r="H25" i="32"/>
  <c r="AC24" i="32"/>
  <c r="AB24" i="32"/>
  <c r="AD24" i="32" s="1"/>
  <c r="Q24" i="32"/>
  <c r="Y24" i="32" s="1"/>
  <c r="P24" i="32"/>
  <c r="I24" i="32"/>
  <c r="H24" i="32"/>
  <c r="AC23" i="32"/>
  <c r="AB23" i="32"/>
  <c r="AD23" i="32" s="1"/>
  <c r="Q23" i="32"/>
  <c r="Y23" i="32" s="1"/>
  <c r="P23" i="32"/>
  <c r="I23" i="32"/>
  <c r="H23" i="32"/>
  <c r="AC22" i="32"/>
  <c r="AB22" i="32"/>
  <c r="AD22" i="32" s="1"/>
  <c r="Q22" i="32"/>
  <c r="Y22" i="32" s="1"/>
  <c r="P22" i="32"/>
  <c r="I22" i="32"/>
  <c r="H22" i="32"/>
  <c r="S20" i="32"/>
  <c r="H20" i="32"/>
  <c r="I20" i="32" s="1"/>
  <c r="AM20" i="32" s="1"/>
  <c r="AH19" i="32"/>
  <c r="AG19" i="32"/>
  <c r="AC19" i="32"/>
  <c r="AJ19" i="32" s="1"/>
  <c r="AB19" i="32"/>
  <c r="AD19" i="32" s="1"/>
  <c r="AK19" i="32" s="1"/>
  <c r="W19" i="32"/>
  <c r="S19" i="32"/>
  <c r="R19" i="32"/>
  <c r="X19" i="32" s="1"/>
  <c r="Q19" i="32"/>
  <c r="P19" i="32"/>
  <c r="I19" i="32"/>
  <c r="H19" i="32"/>
  <c r="AG18" i="32"/>
  <c r="AC18" i="32"/>
  <c r="AJ18" i="32" s="1"/>
  <c r="AB18" i="32"/>
  <c r="AH18" i="32" s="1"/>
  <c r="S18" i="32"/>
  <c r="R18" i="32"/>
  <c r="V18" i="32" s="1"/>
  <c r="Q18" i="32"/>
  <c r="P18" i="32"/>
  <c r="I18" i="32"/>
  <c r="H18" i="32"/>
  <c r="AG17" i="32"/>
  <c r="AC17" i="32"/>
  <c r="AJ17" i="32" s="1"/>
  <c r="AB17" i="32"/>
  <c r="AH17" i="32" s="1"/>
  <c r="R17" i="32"/>
  <c r="X17" i="32" s="1"/>
  <c r="Q17" i="32"/>
  <c r="P17" i="32"/>
  <c r="H17" i="32"/>
  <c r="I17" i="32" s="1"/>
  <c r="AG16" i="32"/>
  <c r="AC16" i="32"/>
  <c r="AJ16" i="32" s="1"/>
  <c r="AB16" i="32"/>
  <c r="AD16" i="32" s="1"/>
  <c r="AK16" i="32" s="1"/>
  <c r="R16" i="32"/>
  <c r="X16" i="32" s="1"/>
  <c r="Q16" i="32"/>
  <c r="P16" i="32"/>
  <c r="H16" i="32"/>
  <c r="I16" i="32" s="1"/>
  <c r="AG15" i="32"/>
  <c r="AC15" i="32"/>
  <c r="AJ15" i="32" s="1"/>
  <c r="AB15" i="32"/>
  <c r="AD15" i="32" s="1"/>
  <c r="AK15" i="32" s="1"/>
  <c r="R15" i="32"/>
  <c r="X15" i="32" s="1"/>
  <c r="Q15" i="32"/>
  <c r="P15" i="32"/>
  <c r="H15" i="32"/>
  <c r="I15" i="32" s="1"/>
  <c r="AH14" i="32"/>
  <c r="AG14" i="32"/>
  <c r="AC14" i="32"/>
  <c r="AB14" i="32"/>
  <c r="AD14" i="32" s="1"/>
  <c r="AK14" i="32" s="1"/>
  <c r="W14" i="32"/>
  <c r="S14" i="32"/>
  <c r="R14" i="32"/>
  <c r="X14" i="32" s="1"/>
  <c r="Q14" i="32"/>
  <c r="P14" i="32"/>
  <c r="I14" i="32"/>
  <c r="H14" i="32"/>
  <c r="AG13" i="32"/>
  <c r="AC13" i="32"/>
  <c r="AJ13" i="32" s="1"/>
  <c r="AB13" i="32"/>
  <c r="AH13" i="32" s="1"/>
  <c r="R13" i="32"/>
  <c r="X13" i="32" s="1"/>
  <c r="Q13" i="32"/>
  <c r="P13" i="32"/>
  <c r="H13" i="32"/>
  <c r="I13" i="32" s="1"/>
  <c r="AG12" i="32"/>
  <c r="AC12" i="32"/>
  <c r="AJ12" i="32" s="1"/>
  <c r="AB12" i="32"/>
  <c r="AD12" i="32" s="1"/>
  <c r="AK12" i="32" s="1"/>
  <c r="R12" i="32"/>
  <c r="X12" i="32" s="1"/>
  <c r="Q12" i="32"/>
  <c r="P12" i="32"/>
  <c r="H12" i="32"/>
  <c r="I12" i="32" s="1"/>
  <c r="AG11" i="32"/>
  <c r="AC11" i="32"/>
  <c r="AJ11" i="32" s="1"/>
  <c r="AB11" i="32"/>
  <c r="AD11" i="32" s="1"/>
  <c r="AK11" i="32" s="1"/>
  <c r="R11" i="32"/>
  <c r="X11" i="32" s="1"/>
  <c r="Q11" i="32"/>
  <c r="P11" i="32"/>
  <c r="H11" i="32"/>
  <c r="I11" i="32" s="1"/>
  <c r="AH10" i="32"/>
  <c r="AG10" i="32"/>
  <c r="AC10" i="32"/>
  <c r="AJ10" i="32" s="1"/>
  <c r="AB10" i="32"/>
  <c r="AD10" i="32" s="1"/>
  <c r="AK10" i="32" s="1"/>
  <c r="W10" i="32"/>
  <c r="S10" i="32"/>
  <c r="R10" i="32"/>
  <c r="X10" i="32" s="1"/>
  <c r="Q10" i="32"/>
  <c r="P10" i="32"/>
  <c r="I10" i="32"/>
  <c r="H10" i="32"/>
  <c r="AG9" i="32"/>
  <c r="AC9" i="32"/>
  <c r="AJ9" i="32" s="1"/>
  <c r="AB9" i="32"/>
  <c r="AD9" i="32" s="1"/>
  <c r="AK9" i="32" s="1"/>
  <c r="R9" i="32"/>
  <c r="X9" i="32" s="1"/>
  <c r="Q9" i="32"/>
  <c r="P9" i="32"/>
  <c r="H9" i="32"/>
  <c r="I9" i="32" s="1"/>
  <c r="AG8" i="32"/>
  <c r="AC8" i="32"/>
  <c r="AJ8" i="32" s="1"/>
  <c r="AB8" i="32"/>
  <c r="AD8" i="32" s="1"/>
  <c r="AK8" i="32" s="1"/>
  <c r="R8" i="32"/>
  <c r="X8" i="32" s="1"/>
  <c r="Q8" i="32"/>
  <c r="P8" i="32"/>
  <c r="H8" i="32"/>
  <c r="I8" i="32" s="1"/>
  <c r="I37" i="32" s="1"/>
  <c r="D50" i="32" s="1"/>
  <c r="E13" i="34" s="1"/>
  <c r="D63" i="27"/>
  <c r="E63" i="27" s="1"/>
  <c r="AK58" i="40" l="1"/>
  <c r="AA58" i="40"/>
  <c r="AP14" i="40"/>
  <c r="AN14" i="40"/>
  <c r="AK61" i="40"/>
  <c r="AK62" i="40" s="1"/>
  <c r="U8" i="32"/>
  <c r="U12" i="32"/>
  <c r="U16" i="32"/>
  <c r="S8" i="32"/>
  <c r="Y8" i="32" s="1"/>
  <c r="W8" i="32"/>
  <c r="AH8" i="32"/>
  <c r="U10" i="32"/>
  <c r="S12" i="32"/>
  <c r="W12" i="32"/>
  <c r="AH12" i="32"/>
  <c r="U14" i="32"/>
  <c r="S16" i="32"/>
  <c r="W16" i="32"/>
  <c r="AH16" i="32"/>
  <c r="U19" i="32"/>
  <c r="G42" i="32"/>
  <c r="C51" i="32"/>
  <c r="D35" i="32"/>
  <c r="D51" i="32" s="1"/>
  <c r="E90" i="34" s="1"/>
  <c r="AE14" i="32"/>
  <c r="AI14" i="32" s="1"/>
  <c r="T9" i="32"/>
  <c r="T11" i="32"/>
  <c r="V11" i="32"/>
  <c r="AE12" i="32"/>
  <c r="AI12" i="32" s="1"/>
  <c r="T13" i="32"/>
  <c r="AD13" i="32"/>
  <c r="AK13" i="32" s="1"/>
  <c r="AJ14" i="32"/>
  <c r="AE47" i="32" s="1"/>
  <c r="T15" i="32"/>
  <c r="V15" i="32"/>
  <c r="AE16" i="32"/>
  <c r="AI16" i="32" s="1"/>
  <c r="T17" i="32"/>
  <c r="AD17" i="32"/>
  <c r="AK17" i="32" s="1"/>
  <c r="AD18" i="32"/>
  <c r="AK18" i="32" s="1"/>
  <c r="P37" i="32"/>
  <c r="T8" i="32"/>
  <c r="V8" i="32"/>
  <c r="AE44" i="32"/>
  <c r="AG37" i="32"/>
  <c r="S9" i="32"/>
  <c r="Y9" i="32" s="1"/>
  <c r="AL9" i="32" s="1"/>
  <c r="AM9" i="32" s="1"/>
  <c r="U9" i="32"/>
  <c r="W9" i="32"/>
  <c r="AE9" i="32"/>
  <c r="AI9" i="32" s="1"/>
  <c r="AH9" i="32"/>
  <c r="T10" i="32"/>
  <c r="Y10" i="32" s="1"/>
  <c r="V10" i="32"/>
  <c r="S11" i="32"/>
  <c r="Y11" i="32" s="1"/>
  <c r="U11" i="32"/>
  <c r="P51" i="32" s="1"/>
  <c r="W11" i="32"/>
  <c r="AE11" i="32"/>
  <c r="AI11" i="32" s="1"/>
  <c r="AH11" i="32"/>
  <c r="T12" i="32"/>
  <c r="Y12" i="32" s="1"/>
  <c r="AL12" i="32" s="1"/>
  <c r="AM12" i="32" s="1"/>
  <c r="V12" i="32"/>
  <c r="S13" i="32"/>
  <c r="Y13" i="32" s="1"/>
  <c r="AL13" i="32" s="1"/>
  <c r="AM13" i="32" s="1"/>
  <c r="U13" i="32"/>
  <c r="W13" i="32"/>
  <c r="AE13" i="32"/>
  <c r="AI13" i="32" s="1"/>
  <c r="T14" i="32"/>
  <c r="Y14" i="32" s="1"/>
  <c r="AL14" i="32" s="1"/>
  <c r="AM14" i="32" s="1"/>
  <c r="V14" i="32"/>
  <c r="S15" i="32"/>
  <c r="Y15" i="32" s="1"/>
  <c r="AL15" i="32" s="1"/>
  <c r="AM15" i="32" s="1"/>
  <c r="U15" i="32"/>
  <c r="W15" i="32"/>
  <c r="AE15" i="32"/>
  <c r="AI15" i="32" s="1"/>
  <c r="AH15" i="32"/>
  <c r="T16" i="32"/>
  <c r="V16" i="32"/>
  <c r="S17" i="32"/>
  <c r="U17" i="32"/>
  <c r="W17" i="32"/>
  <c r="W18" i="32"/>
  <c r="U18" i="32"/>
  <c r="T18" i="32"/>
  <c r="Y18" i="32" s="1"/>
  <c r="X18" i="32"/>
  <c r="X37" i="32" s="1"/>
  <c r="AL23" i="32"/>
  <c r="AM23" i="32" s="1"/>
  <c r="AE23" i="32"/>
  <c r="AI23" i="32" s="1"/>
  <c r="AL25" i="32"/>
  <c r="AM25" i="32" s="1"/>
  <c r="AE25" i="32"/>
  <c r="AI25" i="32" s="1"/>
  <c r="AL27" i="32"/>
  <c r="AM27" i="32" s="1"/>
  <c r="AE27" i="32"/>
  <c r="AI27" i="32" s="1"/>
  <c r="AL29" i="32"/>
  <c r="AM29" i="32" s="1"/>
  <c r="AE29" i="32"/>
  <c r="AI29" i="32" s="1"/>
  <c r="AL31" i="32"/>
  <c r="AM31" i="32" s="1"/>
  <c r="AE31" i="32"/>
  <c r="AI31" i="32" s="1"/>
  <c r="AL33" i="32"/>
  <c r="AM33" i="32" s="1"/>
  <c r="AE33" i="32"/>
  <c r="AI33" i="32" s="1"/>
  <c r="AL35" i="32"/>
  <c r="AM35" i="32" s="1"/>
  <c r="AE35" i="32"/>
  <c r="AI35" i="32" s="1"/>
  <c r="Q37" i="32"/>
  <c r="P47" i="32"/>
  <c r="AE8" i="32"/>
  <c r="V9" i="32"/>
  <c r="AE10" i="32"/>
  <c r="AI10" i="32" s="1"/>
  <c r="V13" i="32"/>
  <c r="V17" i="32"/>
  <c r="AE19" i="32"/>
  <c r="AI19" i="32" s="1"/>
  <c r="AE22" i="32"/>
  <c r="AI22" i="32" s="1"/>
  <c r="AL22" i="32" s="1"/>
  <c r="AM22" i="32" s="1"/>
  <c r="AE24" i="32"/>
  <c r="AI24" i="32" s="1"/>
  <c r="AL24" i="32" s="1"/>
  <c r="AM24" i="32" s="1"/>
  <c r="AE26" i="32"/>
  <c r="AI26" i="32" s="1"/>
  <c r="AL26" i="32" s="1"/>
  <c r="AM26" i="32" s="1"/>
  <c r="AE28" i="32"/>
  <c r="AI28" i="32" s="1"/>
  <c r="AL28" i="32" s="1"/>
  <c r="AM28" i="32" s="1"/>
  <c r="AE30" i="32"/>
  <c r="AI30" i="32" s="1"/>
  <c r="AL30" i="32" s="1"/>
  <c r="AM30" i="32" s="1"/>
  <c r="AE32" i="32"/>
  <c r="AI32" i="32" s="1"/>
  <c r="AL32" i="32" s="1"/>
  <c r="AM32" i="32" s="1"/>
  <c r="AE34" i="32"/>
  <c r="AI34" i="32" s="1"/>
  <c r="AL34" i="32" s="1"/>
  <c r="AM34" i="32" s="1"/>
  <c r="AE36" i="32"/>
  <c r="AI36" i="32" s="1"/>
  <c r="AL36" i="32" s="1"/>
  <c r="AM36" i="32" s="1"/>
  <c r="AE18" i="32"/>
  <c r="AI18" i="32" s="1"/>
  <c r="T19" i="32"/>
  <c r="Y19" i="32" s="1"/>
  <c r="V19" i="32"/>
  <c r="AN58" i="40" l="1"/>
  <c r="AO14" i="40"/>
  <c r="AO58" i="40" s="1"/>
  <c r="AP58" i="40"/>
  <c r="AQ14" i="40"/>
  <c r="AQ58" i="40" s="1"/>
  <c r="AL18" i="32"/>
  <c r="AM18" i="32" s="1"/>
  <c r="AL19" i="32"/>
  <c r="AM19" i="32" s="1"/>
  <c r="P50" i="32"/>
  <c r="Y17" i="32"/>
  <c r="Y37" i="32" s="1"/>
  <c r="Y16" i="32"/>
  <c r="AL16" i="32" s="1"/>
  <c r="AM16" i="32" s="1"/>
  <c r="AH37" i="32"/>
  <c r="W37" i="32"/>
  <c r="AL11" i="32"/>
  <c r="AM11" i="32" s="1"/>
  <c r="AL10" i="32"/>
  <c r="AM10" i="32" s="1"/>
  <c r="U37" i="32"/>
  <c r="AE48" i="32"/>
  <c r="AJ37" i="32"/>
  <c r="S37" i="32"/>
  <c r="AE45" i="32"/>
  <c r="AE17" i="32"/>
  <c r="AI17" i="32" s="1"/>
  <c r="T37" i="32"/>
  <c r="AK37" i="32"/>
  <c r="P48" i="32"/>
  <c r="AE37" i="32"/>
  <c r="AE40" i="32" s="1"/>
  <c r="AE41" i="32" s="1"/>
  <c r="AI8" i="32"/>
  <c r="V37" i="32"/>
  <c r="Q43" i="32"/>
  <c r="Q44" i="32" s="1"/>
  <c r="AL8" i="32"/>
  <c r="P52" i="32"/>
  <c r="P53" i="32" s="1"/>
  <c r="AL17" i="32" l="1"/>
  <c r="AM17" i="32" s="1"/>
  <c r="AL37" i="32"/>
  <c r="AM8" i="32"/>
  <c r="AM37" i="32" s="1"/>
  <c r="AI40" i="32"/>
  <c r="AI41" i="32" s="1"/>
  <c r="AI37" i="32"/>
  <c r="O40" i="32"/>
  <c r="O41" i="32" s="1"/>
  <c r="M37" i="27" l="1"/>
  <c r="L37" i="27"/>
  <c r="AG9" i="27" l="1"/>
  <c r="AG10" i="27"/>
  <c r="AG11" i="27"/>
  <c r="AG12" i="27"/>
  <c r="AG13" i="27"/>
  <c r="AG14" i="27"/>
  <c r="AG15" i="27"/>
  <c r="AG16" i="27"/>
  <c r="AG17" i="27"/>
  <c r="AG18" i="27"/>
  <c r="AG19" i="27"/>
  <c r="AG8" i="27"/>
  <c r="AG37" i="27" l="1"/>
  <c r="AE44" i="27"/>
  <c r="G41" i="27" l="1"/>
  <c r="F40" i="27"/>
  <c r="K37" i="27"/>
  <c r="AC36" i="27"/>
  <c r="AE36" i="27" s="1"/>
  <c r="AI36" i="27" s="1"/>
  <c r="AB36" i="27"/>
  <c r="AD36" i="27" s="1"/>
  <c r="Q36" i="27"/>
  <c r="Y36" i="27" s="1"/>
  <c r="AL36" i="27" s="1"/>
  <c r="P36" i="27"/>
  <c r="H36" i="27"/>
  <c r="I36" i="27" s="1"/>
  <c r="AC35" i="27"/>
  <c r="AB35" i="27"/>
  <c r="AD35" i="27" s="1"/>
  <c r="Q35" i="27"/>
  <c r="P35" i="27"/>
  <c r="H35" i="27"/>
  <c r="I35" i="27" s="1"/>
  <c r="AC34" i="27"/>
  <c r="AE34" i="27" s="1"/>
  <c r="AI34" i="27" s="1"/>
  <c r="AB34" i="27"/>
  <c r="AD34" i="27" s="1"/>
  <c r="Q34" i="27"/>
  <c r="Y34" i="27" s="1"/>
  <c r="AL34" i="27" s="1"/>
  <c r="P34" i="27"/>
  <c r="H34" i="27"/>
  <c r="I34" i="27" s="1"/>
  <c r="AC33" i="27"/>
  <c r="AB33" i="27"/>
  <c r="AD33" i="27" s="1"/>
  <c r="Q33" i="27"/>
  <c r="P33" i="27"/>
  <c r="H33" i="27"/>
  <c r="I33" i="27" s="1"/>
  <c r="AC32" i="27"/>
  <c r="AE32" i="27" s="1"/>
  <c r="AI32" i="27" s="1"/>
  <c r="AB32" i="27"/>
  <c r="AD32" i="27" s="1"/>
  <c r="Q32" i="27"/>
  <c r="P32" i="27"/>
  <c r="H32" i="27"/>
  <c r="I32" i="27" s="1"/>
  <c r="AC31" i="27"/>
  <c r="AB31" i="27"/>
  <c r="AD31" i="27" s="1"/>
  <c r="Q31" i="27"/>
  <c r="P31" i="27"/>
  <c r="Y31" i="27" s="1"/>
  <c r="H31" i="27"/>
  <c r="I31" i="27" s="1"/>
  <c r="AC30" i="27"/>
  <c r="AE30" i="27" s="1"/>
  <c r="AI30" i="27" s="1"/>
  <c r="AB30" i="27"/>
  <c r="AD30" i="27" s="1"/>
  <c r="Q30" i="27"/>
  <c r="P30" i="27"/>
  <c r="H30" i="27"/>
  <c r="I30" i="27" s="1"/>
  <c r="AC29" i="27"/>
  <c r="AB29" i="27"/>
  <c r="AD29" i="27" s="1"/>
  <c r="Q29" i="27"/>
  <c r="P29" i="27"/>
  <c r="Y29" i="27" s="1"/>
  <c r="H29" i="27"/>
  <c r="I29" i="27" s="1"/>
  <c r="AC28" i="27"/>
  <c r="AE28" i="27" s="1"/>
  <c r="AI28" i="27" s="1"/>
  <c r="AB28" i="27"/>
  <c r="AD28" i="27" s="1"/>
  <c r="Q28" i="27"/>
  <c r="P28" i="27"/>
  <c r="H28" i="27"/>
  <c r="I28" i="27" s="1"/>
  <c r="AC27" i="27"/>
  <c r="AB27" i="27"/>
  <c r="AD27" i="27" s="1"/>
  <c r="Q27" i="27"/>
  <c r="P27" i="27"/>
  <c r="Y27" i="27" s="1"/>
  <c r="H27" i="27"/>
  <c r="I27" i="27" s="1"/>
  <c r="AC26" i="27"/>
  <c r="AE26" i="27" s="1"/>
  <c r="AI26" i="27" s="1"/>
  <c r="AB26" i="27"/>
  <c r="AD26" i="27" s="1"/>
  <c r="Q26" i="27"/>
  <c r="P26" i="27"/>
  <c r="H26" i="27"/>
  <c r="I26" i="27" s="1"/>
  <c r="AC25" i="27"/>
  <c r="AB25" i="27"/>
  <c r="AD25" i="27" s="1"/>
  <c r="Q25" i="27"/>
  <c r="P25" i="27"/>
  <c r="Y25" i="27" s="1"/>
  <c r="H25" i="27"/>
  <c r="I25" i="27" s="1"/>
  <c r="AC24" i="27"/>
  <c r="AE24" i="27" s="1"/>
  <c r="AI24" i="27" s="1"/>
  <c r="AB24" i="27"/>
  <c r="AD24" i="27" s="1"/>
  <c r="Q24" i="27"/>
  <c r="P24" i="27"/>
  <c r="H24" i="27"/>
  <c r="I24" i="27" s="1"/>
  <c r="AC23" i="27"/>
  <c r="AB23" i="27"/>
  <c r="AD23" i="27" s="1"/>
  <c r="Q23" i="27"/>
  <c r="P23" i="27"/>
  <c r="Y23" i="27" s="1"/>
  <c r="H23" i="27"/>
  <c r="I23" i="27" s="1"/>
  <c r="AC22" i="27"/>
  <c r="AE22" i="27" s="1"/>
  <c r="AI22" i="27" s="1"/>
  <c r="AB22" i="27"/>
  <c r="AD22" i="27" s="1"/>
  <c r="Q22" i="27"/>
  <c r="P22" i="27"/>
  <c r="H22" i="27"/>
  <c r="I22" i="27" s="1"/>
  <c r="S20" i="27"/>
  <c r="I20" i="27"/>
  <c r="AM20" i="27" s="1"/>
  <c r="H20" i="27"/>
  <c r="AC19" i="27"/>
  <c r="AB19" i="27"/>
  <c r="R19" i="27"/>
  <c r="Q19" i="27"/>
  <c r="P19" i="27"/>
  <c r="H19" i="27"/>
  <c r="I19" i="27" s="1"/>
  <c r="AC18" i="27"/>
  <c r="AB18" i="27"/>
  <c r="R18" i="27"/>
  <c r="Q18" i="27"/>
  <c r="P18" i="27"/>
  <c r="H18" i="27"/>
  <c r="I18" i="27" s="1"/>
  <c r="AC17" i="27"/>
  <c r="AB17" i="27"/>
  <c r="R17" i="27"/>
  <c r="Q17" i="27"/>
  <c r="P17" i="27"/>
  <c r="H17" i="27"/>
  <c r="I17" i="27" s="1"/>
  <c r="AC16" i="27"/>
  <c r="AJ16" i="27" s="1"/>
  <c r="AB16" i="27"/>
  <c r="S16" i="27"/>
  <c r="R16" i="27"/>
  <c r="Q16" i="27"/>
  <c r="P16" i="27"/>
  <c r="I16" i="27"/>
  <c r="H16" i="27"/>
  <c r="AC15" i="27"/>
  <c r="AJ15" i="27" s="1"/>
  <c r="AB15" i="27"/>
  <c r="R15" i="27"/>
  <c r="Q15" i="27"/>
  <c r="P15" i="27"/>
  <c r="H15" i="27"/>
  <c r="I15" i="27" s="1"/>
  <c r="AC14" i="27"/>
  <c r="AJ14" i="27" s="1"/>
  <c r="AB14" i="27"/>
  <c r="S14" i="27"/>
  <c r="R14" i="27"/>
  <c r="Q14" i="27"/>
  <c r="P14" i="27"/>
  <c r="I14" i="27"/>
  <c r="H14" i="27"/>
  <c r="AC13" i="27"/>
  <c r="AJ13" i="27" s="1"/>
  <c r="AB13" i="27"/>
  <c r="R13" i="27"/>
  <c r="Q13" i="27"/>
  <c r="P13" i="27"/>
  <c r="H13" i="27"/>
  <c r="I13" i="27" s="1"/>
  <c r="AC12" i="27"/>
  <c r="AJ12" i="27" s="1"/>
  <c r="AB12" i="27"/>
  <c r="S12" i="27"/>
  <c r="R12" i="27"/>
  <c r="Q12" i="27"/>
  <c r="P12" i="27"/>
  <c r="I12" i="27"/>
  <c r="H12" i="27"/>
  <c r="AC11" i="27"/>
  <c r="AJ11" i="27" s="1"/>
  <c r="AB11" i="27"/>
  <c r="R11" i="27"/>
  <c r="Q11" i="27"/>
  <c r="P11" i="27"/>
  <c r="H11" i="27"/>
  <c r="I11" i="27" s="1"/>
  <c r="AC10" i="27"/>
  <c r="AJ10" i="27" s="1"/>
  <c r="AB10" i="27"/>
  <c r="R10" i="27"/>
  <c r="Q10" i="27"/>
  <c r="P10" i="27"/>
  <c r="H10" i="27"/>
  <c r="I10" i="27" s="1"/>
  <c r="AC9" i="27"/>
  <c r="AJ9" i="27" s="1"/>
  <c r="AB9" i="27"/>
  <c r="R9" i="27"/>
  <c r="Q9" i="27"/>
  <c r="P9" i="27"/>
  <c r="H9" i="27"/>
  <c r="I9" i="27" s="1"/>
  <c r="AC8" i="27"/>
  <c r="AJ8" i="27" s="1"/>
  <c r="AB8" i="27"/>
  <c r="R8" i="27"/>
  <c r="Q8" i="27"/>
  <c r="P8" i="27"/>
  <c r="P37" i="27" s="1"/>
  <c r="H8" i="27"/>
  <c r="I8" i="27" s="1"/>
  <c r="T8" i="27" l="1"/>
  <c r="V8" i="27"/>
  <c r="U8" i="27"/>
  <c r="X8" i="27"/>
  <c r="W8" i="27"/>
  <c r="S9" i="27"/>
  <c r="V9" i="27"/>
  <c r="P52" i="27" s="1"/>
  <c r="U9" i="27"/>
  <c r="X9" i="27"/>
  <c r="W9" i="27"/>
  <c r="T10" i="27"/>
  <c r="V10" i="27"/>
  <c r="U10" i="27"/>
  <c r="X10" i="27"/>
  <c r="W10" i="27"/>
  <c r="S11" i="27"/>
  <c r="V11" i="27"/>
  <c r="U11" i="27"/>
  <c r="X11" i="27"/>
  <c r="W11" i="27"/>
  <c r="S13" i="27"/>
  <c r="Y13" i="27" s="1"/>
  <c r="AL13" i="27" s="1"/>
  <c r="AM13" i="27" s="1"/>
  <c r="V13" i="27"/>
  <c r="U13" i="27"/>
  <c r="X13" i="27"/>
  <c r="W13" i="27"/>
  <c r="S15" i="27"/>
  <c r="V15" i="27"/>
  <c r="U15" i="27"/>
  <c r="X15" i="27"/>
  <c r="W15" i="27"/>
  <c r="S17" i="27"/>
  <c r="Y17" i="27" s="1"/>
  <c r="V17" i="27"/>
  <c r="U17" i="27"/>
  <c r="X17" i="27"/>
  <c r="W17" i="27"/>
  <c r="AJ17" i="27"/>
  <c r="AJ37" i="27" s="1"/>
  <c r="T18" i="27"/>
  <c r="V18" i="27"/>
  <c r="U18" i="27"/>
  <c r="X18" i="27"/>
  <c r="W18" i="27"/>
  <c r="AJ18" i="27"/>
  <c r="S19" i="27"/>
  <c r="V19" i="27"/>
  <c r="U19" i="27"/>
  <c r="X19" i="27"/>
  <c r="W19" i="27"/>
  <c r="AJ19" i="27"/>
  <c r="I37" i="27"/>
  <c r="Q37" i="27"/>
  <c r="AD8" i="27"/>
  <c r="AK8" i="27" s="1"/>
  <c r="AH8" i="27"/>
  <c r="AD9" i="27"/>
  <c r="AK9" i="27" s="1"/>
  <c r="AH9" i="27"/>
  <c r="AD10" i="27"/>
  <c r="AK10" i="27" s="1"/>
  <c r="AH10" i="27"/>
  <c r="AD11" i="27"/>
  <c r="AK11" i="27" s="1"/>
  <c r="AH11" i="27"/>
  <c r="T12" i="27"/>
  <c r="Y12" i="27" s="1"/>
  <c r="AL12" i="27" s="1"/>
  <c r="AM12" i="27" s="1"/>
  <c r="V12" i="27"/>
  <c r="U12" i="27"/>
  <c r="X12" i="27"/>
  <c r="W12" i="27"/>
  <c r="AD12" i="27"/>
  <c r="AK12" i="27" s="1"/>
  <c r="AH12" i="27"/>
  <c r="AD13" i="27"/>
  <c r="AK13" i="27" s="1"/>
  <c r="AH13" i="27"/>
  <c r="T14" i="27"/>
  <c r="V14" i="27"/>
  <c r="U14" i="27"/>
  <c r="X14" i="27"/>
  <c r="W14" i="27"/>
  <c r="AD14" i="27"/>
  <c r="AK14" i="27" s="1"/>
  <c r="AH14" i="27"/>
  <c r="AD15" i="27"/>
  <c r="AK15" i="27" s="1"/>
  <c r="AH15" i="27"/>
  <c r="T16" i="27"/>
  <c r="Y16" i="27" s="1"/>
  <c r="AL16" i="27" s="1"/>
  <c r="AM16" i="27" s="1"/>
  <c r="V16" i="27"/>
  <c r="U16" i="27"/>
  <c r="X16" i="27"/>
  <c r="W16" i="27"/>
  <c r="AD16" i="27"/>
  <c r="AK16" i="27" s="1"/>
  <c r="AH16" i="27"/>
  <c r="AD17" i="27"/>
  <c r="AK17" i="27" s="1"/>
  <c r="AH17" i="27"/>
  <c r="AD18" i="27"/>
  <c r="AK18" i="27" s="1"/>
  <c r="AH18" i="27"/>
  <c r="AD19" i="27"/>
  <c r="AK19" i="27" s="1"/>
  <c r="AH19" i="27"/>
  <c r="Y22" i="27"/>
  <c r="AL22" i="27" s="1"/>
  <c r="AM22" i="27" s="1"/>
  <c r="Y24" i="27"/>
  <c r="Y26" i="27"/>
  <c r="AL26" i="27" s="1"/>
  <c r="AM26" i="27" s="1"/>
  <c r="Y28" i="27"/>
  <c r="Y30" i="27"/>
  <c r="AL30" i="27" s="1"/>
  <c r="AM30" i="27" s="1"/>
  <c r="Y32" i="27"/>
  <c r="Y33" i="27"/>
  <c r="Y35" i="27"/>
  <c r="G42" i="27"/>
  <c r="Y9" i="27"/>
  <c r="Y11" i="27"/>
  <c r="Y15" i="27"/>
  <c r="Y18" i="27"/>
  <c r="O37" i="27"/>
  <c r="Y14" i="27"/>
  <c r="N37" i="27"/>
  <c r="AE8" i="27"/>
  <c r="AE10" i="27"/>
  <c r="AI10" i="27" s="1"/>
  <c r="AE12" i="27"/>
  <c r="AI12" i="27" s="1"/>
  <c r="AE13" i="27"/>
  <c r="AI13" i="27" s="1"/>
  <c r="AE14" i="27"/>
  <c r="AI14" i="27" s="1"/>
  <c r="AE16" i="27"/>
  <c r="AI16" i="27" s="1"/>
  <c r="S8" i="27"/>
  <c r="Y8" i="27" s="1"/>
  <c r="T9" i="27"/>
  <c r="S10" i="27"/>
  <c r="Y10" i="27" s="1"/>
  <c r="AL10" i="27" s="1"/>
  <c r="AM10" i="27" s="1"/>
  <c r="T11" i="27"/>
  <c r="T13" i="27"/>
  <c r="T15" i="27"/>
  <c r="AM34" i="27"/>
  <c r="AM36" i="27"/>
  <c r="AE23" i="27"/>
  <c r="AI23" i="27" s="1"/>
  <c r="AL23" i="27" s="1"/>
  <c r="AM23" i="27" s="1"/>
  <c r="AL24" i="27"/>
  <c r="AM24" i="27" s="1"/>
  <c r="AE25" i="27"/>
  <c r="AI25" i="27" s="1"/>
  <c r="AL25" i="27" s="1"/>
  <c r="AM25" i="27" s="1"/>
  <c r="AE27" i="27"/>
  <c r="AI27" i="27" s="1"/>
  <c r="AL27" i="27" s="1"/>
  <c r="AM27" i="27" s="1"/>
  <c r="AL28" i="27"/>
  <c r="AM28" i="27" s="1"/>
  <c r="AE29" i="27"/>
  <c r="AI29" i="27" s="1"/>
  <c r="AL29" i="27" s="1"/>
  <c r="AM29" i="27" s="1"/>
  <c r="AE31" i="27"/>
  <c r="AI31" i="27" s="1"/>
  <c r="AL31" i="27" s="1"/>
  <c r="AM31" i="27" s="1"/>
  <c r="AL32" i="27"/>
  <c r="AM32" i="27" s="1"/>
  <c r="AL33" i="27"/>
  <c r="AM33" i="27" s="1"/>
  <c r="AE33" i="27"/>
  <c r="AI33" i="27" s="1"/>
  <c r="AL35" i="27"/>
  <c r="AM35" i="27" s="1"/>
  <c r="AE35" i="27"/>
  <c r="AI35" i="27" s="1"/>
  <c r="T17" i="27"/>
  <c r="S18" i="27"/>
  <c r="T19" i="27"/>
  <c r="Y19" i="27" s="1"/>
  <c r="AK37" i="27" l="1"/>
  <c r="AE48" i="27"/>
  <c r="AE19" i="27"/>
  <c r="AI19" i="27" s="1"/>
  <c r="AL19" i="27" s="1"/>
  <c r="AM19" i="27" s="1"/>
  <c r="AE47" i="27"/>
  <c r="W37" i="27"/>
  <c r="E61" i="27" s="1"/>
  <c r="E88" i="33" s="1"/>
  <c r="P47" i="27"/>
  <c r="U37" i="27"/>
  <c r="E59" i="27" s="1"/>
  <c r="E67" i="33" s="1"/>
  <c r="AE15" i="27"/>
  <c r="AI15" i="27" s="1"/>
  <c r="AE11" i="27"/>
  <c r="AI11" i="27" s="1"/>
  <c r="AL11" i="27" s="1"/>
  <c r="AM11" i="27" s="1"/>
  <c r="AE9" i="27"/>
  <c r="AI9" i="27" s="1"/>
  <c r="P50" i="27"/>
  <c r="P53" i="27" s="1"/>
  <c r="AH37" i="27"/>
  <c r="AE45" i="27"/>
  <c r="AE18" i="27"/>
  <c r="AI18" i="27" s="1"/>
  <c r="AL18" i="27" s="1"/>
  <c r="AM18" i="27" s="1"/>
  <c r="P51" i="27"/>
  <c r="AE17" i="27"/>
  <c r="AI17" i="27" s="1"/>
  <c r="AL17" i="27" s="1"/>
  <c r="AM17" i="27" s="1"/>
  <c r="X37" i="27"/>
  <c r="E62" i="27" s="1"/>
  <c r="E89" i="33" s="1"/>
  <c r="P48" i="27"/>
  <c r="V37" i="27"/>
  <c r="E60" i="27" s="1"/>
  <c r="E68" i="33" s="1"/>
  <c r="AL15" i="27"/>
  <c r="AM15" i="27" s="1"/>
  <c r="AL9" i="27"/>
  <c r="AM9" i="27" s="1"/>
  <c r="Y37" i="27"/>
  <c r="AL14" i="27"/>
  <c r="AM14" i="27" s="1"/>
  <c r="T37" i="27"/>
  <c r="Q43" i="27" s="1"/>
  <c r="Q44" i="27" s="1"/>
  <c r="S37" i="27"/>
  <c r="O40" i="27" s="1"/>
  <c r="O41" i="27" s="1"/>
  <c r="AI8" i="27"/>
  <c r="AL8" i="27" s="1"/>
  <c r="AE37" i="27" l="1"/>
  <c r="AE40" i="27" s="1"/>
  <c r="AE41" i="27" s="1"/>
  <c r="E58" i="27"/>
  <c r="E13" i="33" s="1"/>
  <c r="AL37" i="27"/>
  <c r="AM8" i="27"/>
  <c r="AM37" i="27" s="1"/>
  <c r="AI40" i="27"/>
  <c r="AI41" i="27" s="1"/>
  <c r="AI37" i="27"/>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U18" i="34"/>
  <c r="AT18" i="34"/>
  <c r="AS18" i="34"/>
  <c r="AR18" i="34"/>
  <c r="AQ18" i="34"/>
  <c r="AQ26" i="34" s="1"/>
  <c r="AP18" i="34"/>
  <c r="AO18" i="34"/>
  <c r="AN18" i="34"/>
  <c r="AM18" i="34"/>
  <c r="AL18" i="34"/>
  <c r="AK18" i="34"/>
  <c r="AJ18" i="34"/>
  <c r="AI18" i="34"/>
  <c r="AI26" i="34" s="1"/>
  <c r="AH18" i="34"/>
  <c r="AG18" i="34"/>
  <c r="AG26" i="34" s="1"/>
  <c r="AF18" i="34"/>
  <c r="AE18" i="34"/>
  <c r="AD18" i="34"/>
  <c r="AC18" i="34"/>
  <c r="AB18" i="34"/>
  <c r="AA18" i="34"/>
  <c r="AA26" i="34" s="1"/>
  <c r="Z18" i="34"/>
  <c r="Y18" i="34"/>
  <c r="Y26" i="34" s="1"/>
  <c r="X18" i="34"/>
  <c r="W18" i="34"/>
  <c r="V18" i="34"/>
  <c r="U18" i="34"/>
  <c r="T18" i="34"/>
  <c r="S18" i="34"/>
  <c r="S26" i="34" s="1"/>
  <c r="R18" i="34"/>
  <c r="Q18" i="34"/>
  <c r="P18" i="34"/>
  <c r="O18" i="34"/>
  <c r="N18" i="34"/>
  <c r="M18" i="34"/>
  <c r="L18" i="34"/>
  <c r="K18" i="34"/>
  <c r="K26" i="34" s="1"/>
  <c r="J18" i="34"/>
  <c r="I18" i="34"/>
  <c r="I26" i="34" s="1"/>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AG69" i="33"/>
  <c r="AT65"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E26" i="33" s="1"/>
  <c r="AE28" i="33" s="1"/>
  <c r="AD25" i="33"/>
  <c r="AC25" i="33"/>
  <c r="AB25" i="33"/>
  <c r="AA25" i="33"/>
  <c r="Z25" i="33"/>
  <c r="Y25" i="33"/>
  <c r="X25" i="33"/>
  <c r="W25" i="33"/>
  <c r="V25" i="33"/>
  <c r="U25" i="33"/>
  <c r="T25" i="33"/>
  <c r="S25" i="33"/>
  <c r="R25" i="33"/>
  <c r="Q25" i="33"/>
  <c r="P25" i="33"/>
  <c r="O25" i="33"/>
  <c r="O26" i="33" s="1"/>
  <c r="O28" i="33" s="1"/>
  <c r="AG40" i="33" s="1"/>
  <c r="N25" i="33"/>
  <c r="M25" i="33"/>
  <c r="L25" i="33"/>
  <c r="K25" i="33"/>
  <c r="J25" i="33"/>
  <c r="I25" i="33"/>
  <c r="H25" i="33"/>
  <c r="G25" i="33"/>
  <c r="F25" i="33"/>
  <c r="E25" i="33"/>
  <c r="AW18" i="33"/>
  <c r="AV18" i="33"/>
  <c r="AU18" i="33"/>
  <c r="AT18" i="33"/>
  <c r="AS18" i="33"/>
  <c r="AR18" i="33"/>
  <c r="AQ18" i="33"/>
  <c r="AP18" i="33"/>
  <c r="AP26" i="33" s="1"/>
  <c r="AO18" i="33"/>
  <c r="AN18" i="33"/>
  <c r="AN26" i="33" s="1"/>
  <c r="AN28" i="33" s="1"/>
  <c r="AM18" i="33"/>
  <c r="AL18" i="33"/>
  <c r="AK18" i="33"/>
  <c r="AJ18" i="33"/>
  <c r="AI18" i="33"/>
  <c r="AH18" i="33"/>
  <c r="AH26" i="33" s="1"/>
  <c r="AG18" i="33"/>
  <c r="AF18" i="33"/>
  <c r="AE18" i="33"/>
  <c r="AD18" i="33"/>
  <c r="AC18" i="33"/>
  <c r="AB18" i="33"/>
  <c r="AB26" i="33" s="1"/>
  <c r="AA18" i="33"/>
  <c r="Z18" i="33"/>
  <c r="Y18" i="33"/>
  <c r="X18" i="33"/>
  <c r="W18" i="33"/>
  <c r="V18" i="33"/>
  <c r="U18" i="33"/>
  <c r="T18" i="33"/>
  <c r="S18" i="33"/>
  <c r="R18" i="33"/>
  <c r="R26" i="33" s="1"/>
  <c r="Q18" i="33"/>
  <c r="P18" i="33"/>
  <c r="P26" i="33" s="1"/>
  <c r="O18" i="33"/>
  <c r="N18" i="33"/>
  <c r="M18" i="33"/>
  <c r="L18" i="33"/>
  <c r="K18" i="33"/>
  <c r="J18" i="33"/>
  <c r="J26" i="33" s="1"/>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AU30" i="33" s="1"/>
  <c r="I26" i="33"/>
  <c r="I28" i="33" s="1"/>
  <c r="I29" i="33" s="1"/>
  <c r="Q26" i="33"/>
  <c r="Q28" i="33" s="1"/>
  <c r="U26" i="33"/>
  <c r="AC26" i="33"/>
  <c r="AC28" i="33" s="1"/>
  <c r="AG26" i="33"/>
  <c r="AO26" i="33"/>
  <c r="AO28" i="33" s="1"/>
  <c r="AS26" i="33"/>
  <c r="AU26" i="33"/>
  <c r="AW26" i="33"/>
  <c r="AW28" i="33" s="1"/>
  <c r="AW29" i="33" s="1"/>
  <c r="N26" i="33"/>
  <c r="N28" i="33" s="1"/>
  <c r="AQ39" i="33" s="1"/>
  <c r="X26" i="33"/>
  <c r="X28"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P28" i="34" s="1"/>
  <c r="R26" i="34"/>
  <c r="T26" i="34"/>
  <c r="Q67" i="34"/>
  <c r="AC67" i="34"/>
  <c r="AO67" i="34"/>
  <c r="BA67" i="34"/>
  <c r="X71" i="34"/>
  <c r="AD26" i="34"/>
  <c r="AF26" i="34"/>
  <c r="AF28" i="34" s="1"/>
  <c r="AP26" i="34"/>
  <c r="AR26" i="34"/>
  <c r="AR28" i="34" s="1"/>
  <c r="AR29" i="34" s="1"/>
  <c r="AC26" i="34"/>
  <c r="O26" i="34"/>
  <c r="W26" i="34"/>
  <c r="AM26" i="34"/>
  <c r="AM28" i="34" s="1"/>
  <c r="AM29" i="34" s="1"/>
  <c r="AU26" i="34"/>
  <c r="X26" i="34"/>
  <c r="X28" i="34" s="1"/>
  <c r="AN26" i="34"/>
  <c r="AN28" i="34" s="1"/>
  <c r="AX39" i="33"/>
  <c r="Y40" i="33"/>
  <c r="G26" i="33"/>
  <c r="G28" i="33" s="1"/>
  <c r="AS32" i="33" s="1"/>
  <c r="S42" i="33"/>
  <c r="Z42" i="33"/>
  <c r="AY42" i="33"/>
  <c r="AU28" i="33"/>
  <c r="AU29" i="33" s="1"/>
  <c r="BA69" i="34"/>
  <c r="BA69" i="33"/>
  <c r="AO69" i="34"/>
  <c r="AO69" i="33"/>
  <c r="AC69" i="34"/>
  <c r="AC69" i="33"/>
  <c r="Q69" i="34"/>
  <c r="Q69" i="33"/>
  <c r="AX56" i="33"/>
  <c r="AW56"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Z40" i="33"/>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AE2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P40" i="33"/>
  <c r="AO40" i="33"/>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G56" i="33"/>
  <c r="T65" i="33"/>
  <c r="AO65" i="33"/>
  <c r="AF68" i="33"/>
  <c r="J70" i="33"/>
  <c r="AT70" i="33"/>
  <c r="AF71" i="33"/>
  <c r="AB72" i="33"/>
  <c r="R65" i="34"/>
  <c r="AV68" i="34"/>
  <c r="AV69" i="34"/>
  <c r="AW70" i="34"/>
  <c r="BD72" i="34"/>
  <c r="AW69" i="33"/>
  <c r="T26" i="33"/>
  <c r="T28"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Q65" i="33"/>
  <c r="AH56"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R39" i="33"/>
  <c r="V65" i="33"/>
  <c r="AR65" i="33"/>
  <c r="AP68" i="33"/>
  <c r="O69" i="33"/>
  <c r="L70" i="33"/>
  <c r="AV70" i="33"/>
  <c r="AQ71" i="33"/>
  <c r="AM72" i="33"/>
  <c r="AC65" i="34"/>
  <c r="AX68" i="34"/>
  <c r="AY69" i="34"/>
  <c r="AY70" i="34"/>
  <c r="AZ71" i="34"/>
  <c r="AX69" i="34"/>
  <c r="AL69" i="34"/>
  <c r="Z69" i="34"/>
  <c r="N69" i="34"/>
  <c r="C9" i="33"/>
  <c r="V26" i="33"/>
  <c r="AT26" i="33"/>
  <c r="M67" i="33"/>
  <c r="Y67" i="33"/>
  <c r="AK67" i="33"/>
  <c r="AW67" i="33"/>
  <c r="J26" i="34"/>
  <c r="J28" i="34" s="1"/>
  <c r="J29" i="34" s="1"/>
  <c r="V26" i="34"/>
  <c r="AH26" i="34"/>
  <c r="AH28" i="34" s="1"/>
  <c r="AT26" i="34"/>
  <c r="AT28" i="34" s="1"/>
  <c r="AT29" i="34" s="1"/>
  <c r="M26" i="34"/>
  <c r="AK26" i="34"/>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Z26" i="34"/>
  <c r="Z28" i="34" s="1"/>
  <c r="AL26" i="34"/>
  <c r="AL28" i="34" s="1"/>
  <c r="AL29" i="34" s="1"/>
  <c r="J67" i="34"/>
  <c r="V67" i="34"/>
  <c r="AH67" i="34"/>
  <c r="AT67" i="34"/>
  <c r="AM66" i="34"/>
  <c r="L26" i="33"/>
  <c r="L28" i="33" s="1"/>
  <c r="AJ26" i="33"/>
  <c r="AJ28" i="33" s="1"/>
  <c r="AV26" i="33"/>
  <c r="R67" i="33"/>
  <c r="AD67" i="33"/>
  <c r="AP67" i="33"/>
  <c r="BB67" i="33"/>
  <c r="K67" i="34"/>
  <c r="W67" i="34"/>
  <c r="AI67" i="34"/>
  <c r="AU67" i="34"/>
  <c r="M26" i="33"/>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I67" i="33"/>
  <c r="U67" i="33"/>
  <c r="AG67" i="33"/>
  <c r="AS67" i="33"/>
  <c r="U26" i="34"/>
  <c r="AS26" i="34"/>
  <c r="N67" i="34"/>
  <c r="Z67" i="34"/>
  <c r="AL67" i="34"/>
  <c r="AX67" i="34"/>
  <c r="H69" i="34"/>
  <c r="U69" i="34"/>
  <c r="E26" i="34"/>
  <c r="E28" i="34" s="1"/>
  <c r="E29" i="34" s="1"/>
  <c r="G26" i="34"/>
  <c r="G28" i="34" s="1"/>
  <c r="C9" i="34"/>
  <c r="R28" i="34"/>
  <c r="R29" i="34" s="1"/>
  <c r="AP28" i="34"/>
  <c r="U28" i="34"/>
  <c r="U29" i="34" s="1"/>
  <c r="I28" i="34"/>
  <c r="Y28" i="34"/>
  <c r="Y29" i="34" s="1"/>
  <c r="AG28" i="34"/>
  <c r="AO28" i="34"/>
  <c r="AW28" i="34"/>
  <c r="N28" i="34"/>
  <c r="N29" i="34" s="1"/>
  <c r="V28" i="34"/>
  <c r="AD28" i="34"/>
  <c r="AY33" i="34"/>
  <c r="AI33" i="34"/>
  <c r="S33" i="34"/>
  <c r="AZ33" i="34"/>
  <c r="AJ33" i="34"/>
  <c r="T33" i="34"/>
  <c r="BA33" i="34"/>
  <c r="AK33" i="34"/>
  <c r="U33" i="34"/>
  <c r="AT33" i="34"/>
  <c r="AD33" i="34"/>
  <c r="N33" i="34"/>
  <c r="AM33" i="34"/>
  <c r="W33" i="34"/>
  <c r="AV33" i="34"/>
  <c r="AF33" i="34"/>
  <c r="P33" i="34"/>
  <c r="AO33" i="34"/>
  <c r="Y33" i="34"/>
  <c r="I33" i="34"/>
  <c r="AP33" i="34"/>
  <c r="Z33" i="34"/>
  <c r="J33" i="34"/>
  <c r="T28" i="34"/>
  <c r="T29" i="34" s="1"/>
  <c r="O28" i="34"/>
  <c r="O29" i="34" s="1"/>
  <c r="W28" i="34"/>
  <c r="W29" i="34" s="1"/>
  <c r="AE28" i="34"/>
  <c r="AE29" i="34" s="1"/>
  <c r="AU28" i="34"/>
  <c r="AU29" i="34" s="1"/>
  <c r="AS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M28" i="34"/>
  <c r="M29" i="34" s="1"/>
  <c r="AC28" i="34"/>
  <c r="AC29" i="34" s="1"/>
  <c r="AK28" i="34"/>
  <c r="AK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V29" i="34"/>
  <c r="K28" i="34"/>
  <c r="K29" i="34" s="1"/>
  <c r="S28" i="34"/>
  <c r="S29" i="34" s="1"/>
  <c r="AA28" i="34"/>
  <c r="AI28" i="34"/>
  <c r="AQ28" i="34"/>
  <c r="AQ29" i="34" s="1"/>
  <c r="F26" i="33"/>
  <c r="F28" i="33" s="1"/>
  <c r="AA31" i="33" s="1"/>
  <c r="P28" i="33"/>
  <c r="P29" i="33" s="1"/>
  <c r="AV28" i="33"/>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Y37" i="33"/>
  <c r="AQ37" i="33"/>
  <c r="AI37" i="33"/>
  <c r="AA37" i="33"/>
  <c r="S37" i="33"/>
  <c r="AZ37" i="33"/>
  <c r="AR37" i="33"/>
  <c r="AJ37" i="33"/>
  <c r="AB37" i="33"/>
  <c r="T37" i="33"/>
  <c r="BA37" i="33"/>
  <c r="AS37" i="33"/>
  <c r="AK37" i="33"/>
  <c r="AC37" i="33"/>
  <c r="U37" i="33"/>
  <c r="M37" i="33"/>
  <c r="BB37" i="33"/>
  <c r="AT37" i="33"/>
  <c r="AL37" i="33"/>
  <c r="AD37" i="33"/>
  <c r="V37" i="33"/>
  <c r="N37" i="33"/>
  <c r="AW37" i="33"/>
  <c r="AO37" i="33"/>
  <c r="AG37" i="33"/>
  <c r="Y37" i="33"/>
  <c r="Q37" i="33"/>
  <c r="AX37" i="33"/>
  <c r="AP37" i="33"/>
  <c r="AH37" i="33"/>
  <c r="Z37" i="33"/>
  <c r="R37" i="33"/>
  <c r="W37" i="33"/>
  <c r="AF37" i="33"/>
  <c r="AM37" i="33"/>
  <c r="BD37" i="33"/>
  <c r="X37" i="33"/>
  <c r="AE37" i="33"/>
  <c r="AN37" i="33"/>
  <c r="AU37" i="33"/>
  <c r="O37" i="33"/>
  <c r="AV37" i="33"/>
  <c r="P37" i="33"/>
  <c r="BC37" i="33"/>
  <c r="AY31" i="33"/>
  <c r="V31" i="33"/>
  <c r="AB31" i="33"/>
  <c r="L31" i="33"/>
  <c r="AC31" i="33"/>
  <c r="U31" i="33"/>
  <c r="N31" i="33"/>
  <c r="AD31" i="33"/>
  <c r="AX31" i="33"/>
  <c r="AP31" i="33"/>
  <c r="Z31" i="33"/>
  <c r="R31" i="33"/>
  <c r="J31" i="33"/>
  <c r="P31" i="33"/>
  <c r="Q31" i="33"/>
  <c r="AU31" i="33"/>
  <c r="G31" i="33"/>
  <c r="AW31" i="33"/>
  <c r="AE31" i="33"/>
  <c r="X31" i="33"/>
  <c r="Y31" i="33"/>
  <c r="AF31" i="33"/>
  <c r="O31" i="33"/>
  <c r="AM31" i="33"/>
  <c r="AV31" i="33"/>
  <c r="AF28" i="33"/>
  <c r="AF29" i="33" s="1"/>
  <c r="G30" i="33"/>
  <c r="AN30" i="33"/>
  <c r="R30" i="33"/>
  <c r="U30" i="33"/>
  <c r="AJ30" i="33"/>
  <c r="J28" i="33"/>
  <c r="J29" i="33" s="1"/>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U45" i="33"/>
  <c r="AM45" i="33"/>
  <c r="AE45" i="33"/>
  <c r="W45" i="33"/>
  <c r="BD45" i="33"/>
  <c r="AV45" i="33"/>
  <c r="AN45" i="33"/>
  <c r="AF45" i="33"/>
  <c r="X45" i="33"/>
  <c r="AW45" i="33"/>
  <c r="AO45" i="33"/>
  <c r="AG45" i="33"/>
  <c r="Y45" i="33"/>
  <c r="AX45" i="33"/>
  <c r="AP45" i="33"/>
  <c r="AH45" i="33"/>
  <c r="Z45" i="33"/>
  <c r="BA45" i="33"/>
  <c r="AS45" i="33"/>
  <c r="AK45" i="33"/>
  <c r="AC45" i="33"/>
  <c r="U45" i="33"/>
  <c r="BB45" i="33"/>
  <c r="AT45" i="33"/>
  <c r="AL45" i="33"/>
  <c r="AD45" i="33"/>
  <c r="V45" i="33"/>
  <c r="AU32" i="33"/>
  <c r="AE32" i="33"/>
  <c r="O32" i="33"/>
  <c r="AV32" i="33"/>
  <c r="AF32" i="33"/>
  <c r="P32" i="33"/>
  <c r="AW32" i="33"/>
  <c r="AG32" i="33"/>
  <c r="I32" i="33"/>
  <c r="AP32" i="33"/>
  <c r="Z32" i="33"/>
  <c r="J32" i="33"/>
  <c r="AL32" i="33"/>
  <c r="V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B42" i="33"/>
  <c r="AT42" i="33"/>
  <c r="AL42" i="33"/>
  <c r="AD42" i="33"/>
  <c r="V42" i="33"/>
  <c r="BC42" i="33"/>
  <c r="AU42" i="33"/>
  <c r="AM42" i="33"/>
  <c r="AE42" i="33"/>
  <c r="W42" i="33"/>
  <c r="BD42" i="33"/>
  <c r="AV42" i="33"/>
  <c r="AN42" i="33"/>
  <c r="AF42" i="33"/>
  <c r="X42" i="33"/>
  <c r="AW42" i="33"/>
  <c r="AO42" i="33"/>
  <c r="AG42" i="33"/>
  <c r="Y42" i="33"/>
  <c r="AZ42" i="33"/>
  <c r="AR42" i="33"/>
  <c r="AJ42" i="33"/>
  <c r="AB42" i="33"/>
  <c r="T42" i="33"/>
  <c r="BA42" i="33"/>
  <c r="AS42" i="33"/>
  <c r="AK42" i="33"/>
  <c r="AC42" i="33"/>
  <c r="U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BA56" i="33"/>
  <c r="AS56" i="33"/>
  <c r="AK56" i="33"/>
  <c r="BB56" i="33"/>
  <c r="AT56" i="33"/>
  <c r="AL56" i="33"/>
  <c r="BC56" i="33"/>
  <c r="AU56" i="33"/>
  <c r="AM56" i="33"/>
  <c r="BD56" i="33"/>
  <c r="AV56" i="33"/>
  <c r="AN56" i="33"/>
  <c r="AF56" i="33"/>
  <c r="AY56" i="33"/>
  <c r="AQ56" i="33"/>
  <c r="AI56" i="33"/>
  <c r="AZ56" i="33"/>
  <c r="AR56" i="33"/>
  <c r="AJ56" i="33"/>
  <c r="U32" i="33"/>
  <c r="AV33" i="33"/>
  <c r="T29" i="33"/>
  <c r="AJ29" i="33"/>
  <c r="P33" i="33"/>
  <c r="S26" i="33"/>
  <c r="AA26" i="33"/>
  <c r="AQ26" i="33"/>
  <c r="AL29" i="33"/>
  <c r="AM33" i="33"/>
  <c r="AA45" i="33"/>
  <c r="BA48" i="33"/>
  <c r="AS28" i="33"/>
  <c r="AS29" i="33" s="1"/>
  <c r="W29" i="33"/>
  <c r="AO29" i="33"/>
  <c r="AI32" i="33"/>
  <c r="I33" i="33"/>
  <c r="AF33" i="33"/>
  <c r="T34" i="33"/>
  <c r="AZ34" i="33"/>
  <c r="AA39" i="33"/>
  <c r="R40" i="33"/>
  <c r="AX40" i="33"/>
  <c r="AI42" i="33"/>
  <c r="AZ45" i="33"/>
  <c r="AT48" i="33"/>
  <c r="AU50" i="33"/>
  <c r="V28" i="33"/>
  <c r="V29" i="33" s="1"/>
  <c r="Q29" i="33"/>
  <c r="AN29" i="33"/>
  <c r="AC32" i="33"/>
  <c r="AE33" i="33"/>
  <c r="S34" i="33"/>
  <c r="Z39" i="33"/>
  <c r="Q40" i="33"/>
  <c r="AW40" i="33"/>
  <c r="AH42" i="33"/>
  <c r="AY45" i="33"/>
  <c r="AS49" i="33"/>
  <c r="AH55" i="33"/>
  <c r="AO56"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U34" i="33"/>
  <c r="AM34" i="33"/>
  <c r="AE34" i="33"/>
  <c r="W34" i="33"/>
  <c r="O34" i="33"/>
  <c r="AV34" i="33"/>
  <c r="AN34" i="33"/>
  <c r="AF34" i="33"/>
  <c r="X34" i="33"/>
  <c r="P34" i="33"/>
  <c r="AW34" i="33"/>
  <c r="AO34" i="33"/>
  <c r="AG34" i="33"/>
  <c r="Y34" i="33"/>
  <c r="Q34" i="33"/>
  <c r="AX34" i="33"/>
  <c r="AP34" i="33"/>
  <c r="AH34" i="33"/>
  <c r="Z34" i="33"/>
  <c r="R34" i="33"/>
  <c r="J34" i="33"/>
  <c r="BA34" i="33"/>
  <c r="AS34" i="33"/>
  <c r="AK34" i="33"/>
  <c r="AC34" i="33"/>
  <c r="U34" i="33"/>
  <c r="M34" i="33"/>
  <c r="BB34" i="33"/>
  <c r="AT34" i="33"/>
  <c r="AL34" i="33"/>
  <c r="AD34" i="33"/>
  <c r="V34" i="33"/>
  <c r="N34" i="33"/>
  <c r="AX50" i="33"/>
  <c r="AP50" i="33"/>
  <c r="AH50" i="33"/>
  <c r="Z50" i="33"/>
  <c r="AY50" i="33"/>
  <c r="AQ50" i="33"/>
  <c r="AI50" i="33"/>
  <c r="AA50" i="33"/>
  <c r="AZ50" i="33"/>
  <c r="AR50" i="33"/>
  <c r="AJ50" i="33"/>
  <c r="AB50" i="33"/>
  <c r="BA50" i="33"/>
  <c r="AS50" i="33"/>
  <c r="AK50" i="33"/>
  <c r="AC50" i="33"/>
  <c r="BD50" i="33"/>
  <c r="AV50" i="33"/>
  <c r="AN50" i="33"/>
  <c r="AF50" i="33"/>
  <c r="AW50" i="33"/>
  <c r="AO50" i="33"/>
  <c r="AG50" i="33"/>
  <c r="X33" i="33"/>
  <c r="AQ45" i="33"/>
  <c r="AK49" i="33"/>
  <c r="AR32" i="33"/>
  <c r="AD49" i="33"/>
  <c r="U28" i="33"/>
  <c r="U29" i="33" s="1"/>
  <c r="AM29" i="33"/>
  <c r="AB32" i="33"/>
  <c r="Y33" i="33"/>
  <c r="L34" i="33"/>
  <c r="AR34" i="33"/>
  <c r="S39" i="33"/>
  <c r="AY39" i="33"/>
  <c r="AA42" i="33"/>
  <c r="AR45" i="33"/>
  <c r="AL48" i="33"/>
  <c r="AL49" i="33"/>
  <c r="AM50" i="33"/>
  <c r="AC29" i="33"/>
  <c r="H29" i="33"/>
  <c r="AQ32" i="33"/>
  <c r="Q33" i="33"/>
  <c r="AU33" i="33"/>
  <c r="AI34" i="33"/>
  <c r="AP39" i="33"/>
  <c r="R42" i="33"/>
  <c r="AX42" i="33"/>
  <c r="AI45" i="33"/>
  <c r="AC48" i="33"/>
  <c r="AC49" i="33"/>
  <c r="AD50" i="33"/>
  <c r="AX55" i="33"/>
  <c r="AB34" i="33"/>
  <c r="AI39" i="33"/>
  <c r="AQ42" i="33"/>
  <c r="AB45" i="33"/>
  <c r="BB48" i="33"/>
  <c r="BB49" i="33"/>
  <c r="BC50" i="33"/>
  <c r="BA49" i="33"/>
  <c r="AY33" i="33"/>
  <c r="AQ33" i="33"/>
  <c r="AI33" i="33"/>
  <c r="AA33" i="33"/>
  <c r="S33" i="33"/>
  <c r="K33" i="33"/>
  <c r="AZ33" i="33"/>
  <c r="AR33" i="33"/>
  <c r="AJ33" i="33"/>
  <c r="AB33" i="33"/>
  <c r="T33" i="33"/>
  <c r="L33" i="33"/>
  <c r="BA33" i="33"/>
  <c r="AK33" i="33"/>
  <c r="AC33" i="33"/>
  <c r="U33" i="33"/>
  <c r="M33" i="33"/>
  <c r="AS33" i="33"/>
  <c r="AT33" i="33"/>
  <c r="AL33" i="33"/>
  <c r="AD33" i="33"/>
  <c r="V33" i="33"/>
  <c r="N33" i="33"/>
  <c r="AW33" i="33"/>
  <c r="AO33" i="33"/>
  <c r="AG33" i="33"/>
  <c r="AX33" i="33"/>
  <c r="AP33" i="33"/>
  <c r="AH33" i="33"/>
  <c r="Z33" i="33"/>
  <c r="R33" i="33"/>
  <c r="J33" i="33"/>
  <c r="AH28" i="33"/>
  <c r="BB55" i="33"/>
  <c r="AT55" i="33"/>
  <c r="AL55" i="33"/>
  <c r="BC55" i="33"/>
  <c r="AU55" i="33"/>
  <c r="AM55" i="33"/>
  <c r="AE55" i="33"/>
  <c r="BD55" i="33"/>
  <c r="AV55" i="33"/>
  <c r="AN55" i="33"/>
  <c r="AF55" i="33"/>
  <c r="AW55" i="33"/>
  <c r="AO55" i="33"/>
  <c r="AG55" i="33"/>
  <c r="AZ55" i="33"/>
  <c r="AR55" i="33"/>
  <c r="AJ55" i="33"/>
  <c r="BA55" i="33"/>
  <c r="AS55" i="33"/>
  <c r="AK55" i="33"/>
  <c r="W33" i="33"/>
  <c r="AJ45" i="33"/>
  <c r="AD48" i="33"/>
  <c r="AK29" i="33"/>
  <c r="L29" i="33"/>
  <c r="AR29" i="33"/>
  <c r="M28" i="33"/>
  <c r="M29" i="33" s="1"/>
  <c r="G29" i="33"/>
  <c r="Y29" i="33"/>
  <c r="AK32" i="33"/>
  <c r="K26" i="33"/>
  <c r="AI26" i="33"/>
  <c r="F29" i="33"/>
  <c r="N29" i="33"/>
  <c r="AD29" i="33"/>
  <c r="AB28" i="33"/>
  <c r="AB29" i="33" s="1"/>
  <c r="AT28" i="33"/>
  <c r="X29" i="33"/>
  <c r="O33" i="33"/>
  <c r="AA34" i="33"/>
  <c r="AH39" i="33"/>
  <c r="AP42" i="33"/>
  <c r="BB50" i="33"/>
  <c r="AP55" i="33"/>
  <c r="AT49" i="33"/>
  <c r="AI55" i="33"/>
  <c r="AP56" i="33"/>
  <c r="AQ12" i="20"/>
  <c r="BF12" i="20"/>
  <c r="BD12" i="20"/>
  <c r="D78" i="20"/>
  <c r="B31" i="20" s="1"/>
  <c r="BG12" i="20"/>
  <c r="BE12" i="20"/>
  <c r="BC12" i="20"/>
  <c r="BA12" i="20"/>
  <c r="AY12" i="20"/>
  <c r="AW12" i="20"/>
  <c r="AU12" i="20"/>
  <c r="AS12" i="20"/>
  <c r="BB12" i="20"/>
  <c r="AZ12" i="20"/>
  <c r="AX12" i="20"/>
  <c r="AV12" i="20"/>
  <c r="AT12" i="20"/>
  <c r="AR12" i="20"/>
  <c r="AI31" i="33" l="1"/>
  <c r="T31" i="33"/>
  <c r="AR31" i="33"/>
  <c r="AK31" i="33"/>
  <c r="AQ31" i="33"/>
  <c r="BA57" i="34"/>
  <c r="AK57" i="34"/>
  <c r="AQ33" i="34"/>
  <c r="AA33" i="34"/>
  <c r="K33" i="34"/>
  <c r="AR33" i="34"/>
  <c r="AB33" i="34"/>
  <c r="L33" i="34"/>
  <c r="AS33" i="34"/>
  <c r="AC33" i="34"/>
  <c r="M33" i="34"/>
  <c r="AL33" i="34"/>
  <c r="V33" i="34"/>
  <c r="AU33" i="34"/>
  <c r="AE33" i="34"/>
  <c r="O33" i="34"/>
  <c r="AN33" i="34"/>
  <c r="X33" i="34"/>
  <c r="AW33" i="34"/>
  <c r="AG33" i="34"/>
  <c r="Q33" i="34"/>
  <c r="AX33" i="34"/>
  <c r="AH33" i="34"/>
  <c r="R33" i="34"/>
  <c r="AG28" i="33"/>
  <c r="AG29" i="33"/>
  <c r="AQ30" i="33"/>
  <c r="AA30" i="33"/>
  <c r="V30" i="33"/>
  <c r="H30" i="33"/>
  <c r="AP30" i="33"/>
  <c r="AM30" i="33"/>
  <c r="AX30" i="33"/>
  <c r="AK30" i="33"/>
  <c r="L30" i="33"/>
  <c r="AC30" i="33"/>
  <c r="F30" i="33"/>
  <c r="F60" i="33" s="1"/>
  <c r="AL30" i="33"/>
  <c r="AG30" i="33"/>
  <c r="X30" i="33"/>
  <c r="Z30" i="33"/>
  <c r="Y30" i="33"/>
  <c r="W30" i="33"/>
  <c r="E62" i="33"/>
  <c r="F61" i="33" s="1"/>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J60" i="33" s="1"/>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AW66" i="34"/>
  <c r="AW76" i="34" s="1"/>
  <c r="AW66" i="33"/>
  <c r="AW76" i="33" s="1"/>
  <c r="BD66" i="33"/>
  <c r="BD76" i="33" s="1"/>
  <c r="BD66" i="34"/>
  <c r="AY66" i="34"/>
  <c r="AY66" i="33"/>
  <c r="AY76" i="33" s="1"/>
  <c r="AM76" i="34"/>
  <c r="BA66" i="33"/>
  <c r="BA76" i="33" s="1"/>
  <c r="BA66" i="34"/>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BA76" i="34"/>
  <c r="AN66" i="34"/>
  <c r="AN76" i="34" s="1"/>
  <c r="AN66" i="33"/>
  <c r="AN76" i="33" s="1"/>
  <c r="AQ66" i="34"/>
  <c r="AQ76" i="34" s="1"/>
  <c r="AQ66" i="33"/>
  <c r="AQ76" i="33" s="1"/>
  <c r="AV66" i="34"/>
  <c r="AV76" i="34" s="1"/>
  <c r="AV66" i="33"/>
  <c r="AV76" i="33" s="1"/>
  <c r="BD76" i="34"/>
  <c r="BC66" i="33"/>
  <c r="BC76" i="33" s="1"/>
  <c r="BC66" i="34"/>
  <c r="BC76" i="34" s="1"/>
  <c r="BB76" i="34"/>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D35" i="20"/>
  <c r="D36" i="20" s="1"/>
  <c r="D37" i="20" s="1"/>
  <c r="D38" i="20" s="1"/>
  <c r="D39" i="20" s="1"/>
  <c r="D40" i="20" s="1"/>
  <c r="AI58" i="33" l="1"/>
  <c r="AQ58" i="33"/>
  <c r="AH58" i="33"/>
  <c r="AP58" i="33"/>
  <c r="BB58" i="33"/>
  <c r="AL58" i="33"/>
  <c r="AU58" i="33"/>
  <c r="BD58" i="33"/>
  <c r="AN58" i="33"/>
  <c r="AO58" i="33"/>
  <c r="AR58" i="33"/>
  <c r="BA58" i="33"/>
  <c r="AK58" i="33"/>
  <c r="AX58" i="33"/>
  <c r="AY58" i="33"/>
  <c r="AT58" i="33"/>
  <c r="BC58" i="33"/>
  <c r="AM58" i="33"/>
  <c r="AV58" i="33"/>
  <c r="AW58" i="33"/>
  <c r="AZ58" i="33"/>
  <c r="AJ58" i="33"/>
  <c r="AS58" i="33"/>
  <c r="E63" i="33"/>
  <c r="E64" i="33" s="1"/>
  <c r="F62" i="33"/>
  <c r="G61" i="33" s="1"/>
  <c r="G62" i="33" s="1"/>
  <c r="H61" i="33" s="1"/>
  <c r="I60" i="33"/>
  <c r="H60" i="33"/>
  <c r="K60" i="33"/>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B60" i="33" l="1"/>
  <c r="AS60" i="33"/>
  <c r="AX60" i="33"/>
  <c r="F63" i="33"/>
  <c r="F64" i="33" s="1"/>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B77" i="34" s="1"/>
  <c r="AB80" i="34" s="1"/>
  <c r="AC62" i="34"/>
  <c r="AD61" i="34" s="1"/>
  <c r="AE62" i="33"/>
  <c r="AF61" i="33" s="1"/>
  <c r="D65" i="20"/>
  <c r="AF12" i="20"/>
  <c r="AC63" i="34" l="1"/>
  <c r="AC64" i="34" s="1"/>
  <c r="AE63" i="33"/>
  <c r="AE64" i="33" s="1"/>
  <c r="AC66" i="33"/>
  <c r="AC76" i="33" s="1"/>
  <c r="AC77" i="33" s="1"/>
  <c r="AC80" i="33" s="1"/>
  <c r="AC81" i="33" s="1"/>
  <c r="AC66" i="34"/>
  <c r="AC76" i="34" s="1"/>
  <c r="AB81" i="34"/>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R62" i="34"/>
  <c r="AS61" i="34" s="1"/>
  <c r="AT62" i="33"/>
  <c r="AU61" i="33" s="1"/>
  <c r="AQ81" i="34" l="1"/>
  <c r="C6" i="34" s="1"/>
  <c r="I29" i="29" s="1"/>
  <c r="AR63" i="34"/>
  <c r="AR64" i="34" s="1"/>
  <c r="AR77" i="34" s="1"/>
  <c r="AR80" i="34" s="1"/>
  <c r="AS62" i="34"/>
  <c r="AT61" i="34" s="1"/>
  <c r="AT63" i="33"/>
  <c r="AT64" i="33" s="1"/>
  <c r="AT77" i="33" s="1"/>
  <c r="AT80" i="33" s="1"/>
  <c r="AT81" i="33" s="1"/>
  <c r="AU62" i="33"/>
  <c r="AV61" i="33" s="1"/>
  <c r="AR81" i="34" l="1"/>
  <c r="AU63" i="33"/>
  <c r="AU64" i="33" s="1"/>
  <c r="AU77" i="33" s="1"/>
  <c r="AU80" i="33" s="1"/>
  <c r="AU81" i="33" s="1"/>
  <c r="AS63" i="34"/>
  <c r="AS64" i="34" s="1"/>
  <c r="AS77" i="34" s="1"/>
  <c r="AS80" i="34" s="1"/>
  <c r="AT62" i="34"/>
  <c r="AU61" i="34" s="1"/>
  <c r="AV62" i="33"/>
  <c r="AW61" i="33" s="1"/>
  <c r="AS81" i="34" l="1"/>
  <c r="AT63" i="34"/>
  <c r="AT64" i="34" s="1"/>
  <c r="AT77" i="34" s="1"/>
  <c r="AT80" i="34" s="1"/>
  <c r="AV63" i="33"/>
  <c r="AV64" i="33" s="1"/>
  <c r="AV77" i="33" s="1"/>
  <c r="AV80" i="33" s="1"/>
  <c r="AV81" i="33" s="1"/>
  <c r="AU62" i="34"/>
  <c r="AV61" i="34" s="1"/>
  <c r="AW62" i="33"/>
  <c r="AX61" i="33" s="1"/>
  <c r="AT81" i="34" l="1"/>
  <c r="AW63" i="33"/>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Stirling, Graham</author>
  </authors>
  <commentList>
    <comment ref="R1" authorId="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2.xml><?xml version="1.0" encoding="utf-8"?>
<comments xmlns="http://schemas.openxmlformats.org/spreadsheetml/2006/main">
  <authors>
    <author>Stirling, Graham</author>
    <author>Williams, Rhys (Future Networks)</author>
  </authors>
  <commentList>
    <comment ref="T1" authorId="0">
      <text>
        <r>
          <rPr>
            <b/>
            <sz val="9"/>
            <color indexed="81"/>
            <rFont val="Tahoma"/>
            <family val="2"/>
          </rPr>
          <t>Stirling, Graham:</t>
        </r>
        <r>
          <rPr>
            <sz val="9"/>
            <color indexed="81"/>
            <rFont val="Tahoma"/>
            <family val="2"/>
          </rPr>
          <t xml:space="preserve">
Advice from Geny desk. A geny will trip every 50 to 60 days.</t>
        </r>
      </text>
    </comment>
    <comment ref="AQ20" authorId="1">
      <text>
        <r>
          <rPr>
            <b/>
            <sz val="9"/>
            <color indexed="81"/>
            <rFont val="Tahoma"/>
            <family val="2"/>
          </rPr>
          <t>Williams, Rhys (Future Networks):</t>
        </r>
        <r>
          <rPr>
            <sz val="9"/>
            <color indexed="81"/>
            <rFont val="Tahoma"/>
            <family val="2"/>
          </rPr>
          <t xml:space="preserve">
New live line harvester purchased in July</t>
        </r>
      </text>
    </comment>
    <comment ref="P23" authorId="0">
      <text>
        <r>
          <rPr>
            <b/>
            <sz val="9"/>
            <color indexed="81"/>
            <rFont val="Tahoma"/>
            <family val="2"/>
          </rPr>
          <t>Stirling, Graham:</t>
        </r>
        <r>
          <rPr>
            <sz val="9"/>
            <color indexed="81"/>
            <rFont val="Tahoma"/>
            <family val="2"/>
          </rPr>
          <t xml:space="preserve">
HV set on standby
</t>
        </r>
      </text>
    </comment>
  </commentList>
</comments>
</file>

<file path=xl/comments3.xml><?xml version="1.0" encoding="utf-8"?>
<comments xmlns="http://schemas.openxmlformats.org/spreadsheetml/2006/main">
  <authors>
    <author>Stirling, Graham</author>
  </authors>
  <commentList>
    <comment ref="U1" authorId="0">
      <text>
        <r>
          <rPr>
            <b/>
            <sz val="9"/>
            <color indexed="81"/>
            <rFont val="Tahoma"/>
            <family val="2"/>
          </rPr>
          <t>Stirling, Graham:</t>
        </r>
        <r>
          <rPr>
            <sz val="9"/>
            <color indexed="81"/>
            <rFont val="Tahoma"/>
            <family val="2"/>
          </rPr>
          <t xml:space="preserve">
Advice from Geny desk. A geny will trip every 50 to 60 days.</t>
        </r>
      </text>
    </comment>
    <comment ref="M36" authorId="0">
      <text>
        <r>
          <rPr>
            <b/>
            <sz val="9"/>
            <color indexed="81"/>
            <rFont val="Tahoma"/>
            <family val="2"/>
          </rPr>
          <t>Stirling, Graham:</t>
        </r>
        <r>
          <rPr>
            <sz val="9"/>
            <color indexed="81"/>
            <rFont val="Tahoma"/>
            <family val="2"/>
          </rPr>
          <t xml:space="preserve">
3 windfarms only
</t>
        </r>
      </text>
    </comment>
    <comment ref="M50" authorId="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comments4.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5.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6.xml><?xml version="1.0" encoding="utf-8"?>
<comments xmlns="http://schemas.openxmlformats.org/spreadsheetml/2006/main">
  <authors>
    <author>Stirling, Graham</author>
  </authors>
  <commentList>
    <comment ref="R1" authorId="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7.xml><?xml version="1.0" encoding="utf-8"?>
<comments xmlns="http://schemas.openxmlformats.org/spreadsheetml/2006/main">
  <authors>
    <author>Stirling, Graham</author>
    <author>Williams, Rhys (Future Networks)</author>
  </authors>
  <commentList>
    <comment ref="T1" authorId="0">
      <text>
        <r>
          <rPr>
            <b/>
            <sz val="9"/>
            <color indexed="81"/>
            <rFont val="Tahoma"/>
            <family val="2"/>
          </rPr>
          <t>Stirling, Graham:</t>
        </r>
        <r>
          <rPr>
            <sz val="9"/>
            <color indexed="81"/>
            <rFont val="Tahoma"/>
            <family val="2"/>
          </rPr>
          <t xml:space="preserve">
Advice from Geny desk. A geny will trip every 50 to 60 days.</t>
        </r>
      </text>
    </comment>
    <comment ref="AQ20" authorId="1">
      <text>
        <r>
          <rPr>
            <b/>
            <sz val="9"/>
            <color indexed="81"/>
            <rFont val="Tahoma"/>
            <family val="2"/>
          </rPr>
          <t>Williams, Rhys (Future Networks):</t>
        </r>
        <r>
          <rPr>
            <sz val="9"/>
            <color indexed="81"/>
            <rFont val="Tahoma"/>
            <family val="2"/>
          </rPr>
          <t xml:space="preserve">
New live line harvester purchased in July</t>
        </r>
      </text>
    </comment>
    <comment ref="P23" authorId="0">
      <text>
        <r>
          <rPr>
            <b/>
            <sz val="9"/>
            <color indexed="81"/>
            <rFont val="Tahoma"/>
            <family val="2"/>
          </rPr>
          <t>Stirling, Graham:</t>
        </r>
        <r>
          <rPr>
            <sz val="9"/>
            <color indexed="81"/>
            <rFont val="Tahoma"/>
            <family val="2"/>
          </rPr>
          <t xml:space="preserve">
HV set on standby
</t>
        </r>
      </text>
    </comment>
  </commentList>
</comments>
</file>

<file path=xl/comments8.xml><?xml version="1.0" encoding="utf-8"?>
<comments xmlns="http://schemas.openxmlformats.org/spreadsheetml/2006/main">
  <authors>
    <author>Stirling, Graham</author>
  </authors>
  <commentList>
    <comment ref="U1" authorId="0">
      <text>
        <r>
          <rPr>
            <b/>
            <sz val="9"/>
            <color indexed="81"/>
            <rFont val="Tahoma"/>
            <family val="2"/>
          </rPr>
          <t>Stirling, Graham:</t>
        </r>
        <r>
          <rPr>
            <sz val="9"/>
            <color indexed="81"/>
            <rFont val="Tahoma"/>
            <family val="2"/>
          </rPr>
          <t xml:space="preserve">
Advice from Geny desk. A geny will trip every 50 to 60 days.</t>
        </r>
      </text>
    </comment>
    <comment ref="M36" authorId="0">
      <text>
        <r>
          <rPr>
            <b/>
            <sz val="9"/>
            <color indexed="81"/>
            <rFont val="Tahoma"/>
            <family val="2"/>
          </rPr>
          <t>Stirling, Graham:</t>
        </r>
        <r>
          <rPr>
            <sz val="9"/>
            <color indexed="81"/>
            <rFont val="Tahoma"/>
            <family val="2"/>
          </rPr>
          <t xml:space="preserve">
3 windfarms only
</t>
        </r>
      </text>
    </comment>
    <comment ref="M50" authorId="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sharedStrings.xml><?xml version="1.0" encoding="utf-8"?>
<sst xmlns="http://schemas.openxmlformats.org/spreadsheetml/2006/main" count="1894" uniqueCount="587">
  <si>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</si>
  <si>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</si>
  <si>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</si>
  <si>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</si>
  <si>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</si>
  <si>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</si>
  <si>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</si>
  <si>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</si>
  <si>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</si>
  <si>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</si>
  <si>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</si>
  <si>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</si>
  <si>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</si>
  <si>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</si>
  <si>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</si>
  <si>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</si>
  <si>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</si>
  <si>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</si>
  <si>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</si>
  <si>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</si>
  <si>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</si>
  <si>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</si>
  <si>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</si>
  <si>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</si>
  <si>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</si>
  <si>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</si>
  <si>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</si>
  <si>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</si>
  <si>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</si>
  <si>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</si>
  <si>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</si>
  <si>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</si>
  <si>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</si>
  <si>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</si>
  <si>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</si>
  <si>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</si>
  <si>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</si>
  <si>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</si>
  <si>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</si>
  <si>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</si>
  <si>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</si>
  <si>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</si>
  <si>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</si>
  <si>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</si>
  <si>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</si>
  <si>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</si>
  <si>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</si>
  <si>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</si>
  <si>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</si>
  <si>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</si>
  <si>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</si>
  <si>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</si>
  <si>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</si>
  <si>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</si>
  <si>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</si>
  <si>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</si>
  <si>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</si>
  <si>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</si>
  <si>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</si>
  <si>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</si>
  <si>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</si>
  <si>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</si>
  <si>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</si>
  <si>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</si>
  <si>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</si>
  <si>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</si>
  <si>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</si>
  <si>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</si>
  <si>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</si>
  <si>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</si>
  <si>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</si>
  <si>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</si>
  <si>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</si>
  <si>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</si>
  <si>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</si>
  <si>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</si>
  <si>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</si>
  <si>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</si>
  <si>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</si>
  <si>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</si>
  <si>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</si>
  <si>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</si>
  <si>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</si>
  <si>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</si>
  <si>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</si>
  <si>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</si>
  <si>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</si>
  <si>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</si>
  <si>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</si>
  <si>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</si>
  <si>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</si>
  <si>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</si>
  <si>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</si>
  <si>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</si>
  <si>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</si>
  <si>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</si>
  <si>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</si>
  <si>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</si>
  <si>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</si>
  <si>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</si>
  <si>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</si>
  <si>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</si>
  <si>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</si>
  <si>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</si>
  <si>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</si>
  <si>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</si>
  <si>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</si>
  <si>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</si>
  <si>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</si>
  <si>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</si>
  <si>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</si>
  <si>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</si>
  <si>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</si>
  <si>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</si>
  <si>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</si>
  <si>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</si>
  <si>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</si>
  <si>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</si>
  <si>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</si>
  <si>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</si>
  <si>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</si>
  <si>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</si>
  <si>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</si>
  <si>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</si>
  <si>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</si>
  <si>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</si>
  <si>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</si>
  <si>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</si>
  <si>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</si>
  <si>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</si>
  <si>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</si>
  <si>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</si>
  <si>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</si>
  <si>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</si>
  <si>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</si>
  <si>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</si>
  <si>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</si>
  <si>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</si>
  <si>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</si>
  <si>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</si>
  <si>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</si>
  <si>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</si>
  <si>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</si>
  <si>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</si>
  <si>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</si>
  <si>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</si>
  <si>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</si>
  <si>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</si>
  <si>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</si>
  <si>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</si>
  <si>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</si>
  <si>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</si>
  <si>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</si>
  <si>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</si>
  <si>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</si>
  <si>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</si>
  <si>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</si>
  <si>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</si>
  <si>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</si>
  <si>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</si>
  <si>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</si>
  <si>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</si>
  <si>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</si>
  <si>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</si>
  <si>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</si>
  <si>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</si>
  <si>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</si>
  <si>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</si>
  <si>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</si>
  <si>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</si>
  <si>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</si>
  <si>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</si>
  <si>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</si>
  <si>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</si>
  <si>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</si>
  <si>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</si>
  <si>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</si>
  <si>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</si>
  <si>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</si>
  <si>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</si>
  <si>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</si>
  <si>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</si>
  <si>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</si>
  <si>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</si>
  <si>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</si>
  <si>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</si>
  <si>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</si>
  <si>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</si>
  <si>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</si>
  <si>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</si>
  <si>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</si>
  <si>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</si>
  <si>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</si>
  <si>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</si>
  <si>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</si>
  <si>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</si>
  <si>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</si>
  <si>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</si>
  <si>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</si>
  <si>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</si>
  <si>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</si>
  <si>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</si>
  <si>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</si>
  <si>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</si>
  <si>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</si>
  <si>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</si>
  <si>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</si>
  <si>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</si>
  <si>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</si>
  <si>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</si>
  <si>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</si>
  <si>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</si>
  <si>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</si>
  <si>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</si>
  <si>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</si>
  <si>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</si>
  <si>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</si>
  <si>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</si>
  <si>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</si>
  <si>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</si>
  <si>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</si>
  <si>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</si>
  <si>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</si>
  <si>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</si>
  <si>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</si>
  <si>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</si>
  <si>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</si>
  <si>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</si>
  <si>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</si>
  <si>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</si>
  <si>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</si>
  <si>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</si>
  <si>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</si>
  <si>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</si>
  <si>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</si>
  <si>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</si>
  <si>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</si>
  <si>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</si>
  <si>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</si>
  <si>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</si>
  <si>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</si>
  <si>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</si>
  <si>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</si>
  <si>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</si>
  <si>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</si>
  <si>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</si>
  <si>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</si>
  <si>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</si>
  <si>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</si>
  <si>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</si>
  <si>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</si>
  <si>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</si>
  <si>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</si>
  <si>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</si>
  <si>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</si>
  <si>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</si>
  <si>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</si>
  <si>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</si>
  <si>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</si>
  <si>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</si>
  <si>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</si>
  <si>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</si>
  <si>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</si>
  <si>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</si>
  <si>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</si>
  <si>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</si>
  <si>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</si>
  <si>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</si>
  <si>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</si>
  <si>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</si>
  <si>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</si>
  <si>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</si>
  <si>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</si>
  <si>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</si>
  <si>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</si>
  <si>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</si>
  <si>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</si>
  <si>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</si>
  <si>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</si>
  <si>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</si>
  <si>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</si>
  <si>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</si>
  <si>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</si>
  <si>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</si>
  <si>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</si>
  <si>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</si>
  <si>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</si>
  <si>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</si>
  <si>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</si>
  <si>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</si>
  <si>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</si>
  <si>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</si>
  <si>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</si>
  <si>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</si>
  <si>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</si>
  <si>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</si>
  <si>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</si>
  <si>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</si>
  <si>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</si>
  <si>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</si>
  <si>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</si>
  <si>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</si>
  <si>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</si>
  <si>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</si>
  <si>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</si>
  <si>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</si>
  <si>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</si>
  <si>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</si>
  <si>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</si>
  <si>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</si>
  <si>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</si>
  <si>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</si>
  <si>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</si>
  <si>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</si>
  <si>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</si>
  <si>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</si>
  <si>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</si>
  <si>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</si>
  <si>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</si>
  <si>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</si>
  <si>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</si>
  <si>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</si>
  <si>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</si>
  <si>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</si>
  <si>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</si>
  <si>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</si>
  <si>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</si>
  <si>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</si>
  <si>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</si>
  <si>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</si>
  <si>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</si>
  <si>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</si>
  <si>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</si>
  <si>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</si>
  <si>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</si>
  <si>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</si>
  <si>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</si>
  <si>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</si>
  <si>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</si>
  <si>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</si>
  <si>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</si>
  <si>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</si>
  <si>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</si>
  <si>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</si>
  <si>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</si>
  <si>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Days to geny trip</t>
  </si>
  <si>
    <t>Planned Outage</t>
  </si>
  <si>
    <t>Duration of genny trip</t>
  </si>
  <si>
    <t>Unplanned Outage</t>
  </si>
  <si>
    <t>BOLD RED = ESTIMATE</t>
  </si>
  <si>
    <t>CI</t>
  </si>
  <si>
    <t>Staff cost</t>
  </si>
  <si>
    <t>CHL</t>
  </si>
  <si>
    <t>Live Line Harvesting</t>
  </si>
  <si>
    <t>Conventional Harvesting under outage with generation</t>
  </si>
  <si>
    <t>System Security Liability</t>
  </si>
  <si>
    <t xml:space="preserve">Depot </t>
  </si>
  <si>
    <t>Wodland name / ref</t>
  </si>
  <si>
    <t>location</t>
  </si>
  <si>
    <t>landowner details</t>
  </si>
  <si>
    <t>date completed</t>
  </si>
  <si>
    <t>Actual duration of works (days)</t>
  </si>
  <si>
    <t>Live harvesting costs (contractor)</t>
  </si>
  <si>
    <t>live harvesting costs (SSE)</t>
  </si>
  <si>
    <t>Total costs</t>
  </si>
  <si>
    <t>Customers</t>
  </si>
  <si>
    <t>Duration of outage</t>
  </si>
  <si>
    <t>CI's Assumed 2 disconections per customer</t>
  </si>
  <si>
    <t xml:space="preserve">CHL's Based on the total estimated time to connect and disconnect generation </t>
  </si>
  <si>
    <t>Cost of Generation</t>
  </si>
  <si>
    <t>SSE Staff Cost</t>
  </si>
  <si>
    <t xml:space="preserve">CI cost </t>
  </si>
  <si>
    <t xml:space="preserve">CHL cost </t>
  </si>
  <si>
    <t>Likelyhood of genny trip</t>
  </si>
  <si>
    <t>Likely genny trip staff cost</t>
  </si>
  <si>
    <t>Likely genny trip CICHL costs</t>
  </si>
  <si>
    <t>Total cost of generation</t>
  </si>
  <si>
    <t>Customers Potentially Affected outside of outage area (number)</t>
  </si>
  <si>
    <t xml:space="preserve"> Estimated ERTS (Hours) based on access and staff coverage</t>
  </si>
  <si>
    <t xml:space="preserve">Customer hours lost if fault occurs </t>
  </si>
  <si>
    <t>CI cost</t>
  </si>
  <si>
    <t>CHL cost</t>
  </si>
  <si>
    <t>Total potential cost</t>
  </si>
  <si>
    <t>Likelyhood</t>
  </si>
  <si>
    <t>Potential Cost vs likelyhood</t>
  </si>
  <si>
    <t>Potential total cost under generation</t>
  </si>
  <si>
    <t>Potential saving</t>
  </si>
  <si>
    <t>Argyll</t>
  </si>
  <si>
    <t>Tarbert</t>
  </si>
  <si>
    <t>Greenland CC1</t>
  </si>
  <si>
    <t>Cambeltown</t>
  </si>
  <si>
    <t>Egger</t>
  </si>
  <si>
    <t>Greenland CC2</t>
  </si>
  <si>
    <t>Higland</t>
  </si>
  <si>
    <t>Trinloist</t>
  </si>
  <si>
    <t>Errogie</t>
  </si>
  <si>
    <t>Forestry Commission</t>
  </si>
  <si>
    <t>Broadford Hospital</t>
  </si>
  <si>
    <t>Skye</t>
  </si>
  <si>
    <t>HIE</t>
  </si>
  <si>
    <t>Ardchyline</t>
  </si>
  <si>
    <t>Strachur</t>
  </si>
  <si>
    <t>Scottish Woodlands</t>
  </si>
  <si>
    <t>Pennyghael</t>
  </si>
  <si>
    <t>Isle of Mull</t>
  </si>
  <si>
    <t>Tilhill</t>
  </si>
  <si>
    <t>Fank Cottage</t>
  </si>
  <si>
    <t>Kilfinichan</t>
  </si>
  <si>
    <t>Dixons</t>
  </si>
  <si>
    <t>Highland</t>
  </si>
  <si>
    <t>Strome Carronach</t>
  </si>
  <si>
    <t>Loch Carron</t>
  </si>
  <si>
    <t>Dallinlongart</t>
  </si>
  <si>
    <t>Kirkton Wood</t>
  </si>
  <si>
    <t>Munros timber</t>
  </si>
  <si>
    <t>Glen Douglas</t>
  </si>
  <si>
    <t>No of days completed to date</t>
  </si>
  <si>
    <t>Generation total</t>
  </si>
  <si>
    <t>Network Sec Total</t>
  </si>
  <si>
    <t>LLH Costs to date</t>
  </si>
  <si>
    <t>Average Per day</t>
  </si>
  <si>
    <t>Average per day</t>
  </si>
  <si>
    <t>Average costs per day</t>
  </si>
  <si>
    <t>CI/CHL Total</t>
  </si>
  <si>
    <t>Do Nothing Scenario.  Normal tree cutting operations take place here by third parties.  Generation and associated CI / CML costs have been included</t>
  </si>
  <si>
    <t xml:space="preserve">Currently one hired live line tree cutter makes up the costs.  Benefits are the reduction in diesel generation along with associated CI CML costs of generation activities. </t>
  </si>
  <si>
    <t>Number of generation related CHLs</t>
  </si>
  <si>
    <t>Total Cost of generation (excluding CI / CMLs)</t>
  </si>
  <si>
    <t>Number of generation related CIs</t>
  </si>
  <si>
    <t>Total Cost of CIs</t>
  </si>
  <si>
    <t>Likely gen trip CI cost</t>
  </si>
  <si>
    <t>Likely gen trip CHL cost</t>
  </si>
  <si>
    <t>Total Cost of CHLs</t>
  </si>
  <si>
    <t>Number of likely CI's</t>
  </si>
  <si>
    <t>Number of likely CHL's</t>
  </si>
  <si>
    <t>Number of likely CIs</t>
  </si>
  <si>
    <t>Number of likely CHLs</t>
  </si>
  <si>
    <t>Likely CI Cost</t>
  </si>
  <si>
    <t>Likely CHL Cost</t>
  </si>
  <si>
    <t>Cost of likely CI's</t>
  </si>
  <si>
    <t>Cost of likely CHL's</t>
  </si>
  <si>
    <t>Investment: Tree Cutting</t>
  </si>
  <si>
    <t>Number of likely Cis</t>
  </si>
  <si>
    <t>Number Of likely CHL's</t>
  </si>
  <si>
    <t>CO2e</t>
  </si>
  <si>
    <t>*Source: DCF Carbon Calculation Factors 29_9_2015 based on Fuels - Diesel - 100% mineral oil</t>
  </si>
  <si>
    <t>CBA figures</t>
  </si>
  <si>
    <r>
      <t xml:space="preserve">Workings / assumptions used for costing </t>
    </r>
    <r>
      <rPr>
        <b/>
        <sz val="14"/>
        <color rgb="FF0070C0"/>
        <rFont val="Calibri"/>
        <family val="2"/>
        <scheme val="minor"/>
      </rPr>
      <t>Option 2</t>
    </r>
  </si>
  <si>
    <t>Investment Tree Cutting</t>
  </si>
  <si>
    <t>Ofgem CBA Figure</t>
  </si>
  <si>
    <t>Total Litres of diesel used by harvester</t>
  </si>
  <si>
    <t>Total number of days used</t>
  </si>
  <si>
    <t>Total Litres of diesel used by harvester per day</t>
  </si>
  <si>
    <t>Total CO2 emitted (kg co2e)</t>
  </si>
  <si>
    <t>Total CO2 emitted (tonnes co2e)</t>
  </si>
  <si>
    <t>CO2 Emitted</t>
  </si>
  <si>
    <t>Total Cost of diesel</t>
  </si>
  <si>
    <t>*Calculated by dividing cost of diesel per litre (£0.5) from number of litres used per hour per generator</t>
  </si>
  <si>
    <t>*£0.5 used as cost of diesel per litre (same as workings baseline)</t>
  </si>
  <si>
    <t>Baseline Contractors &amp; Hand Felling Harvesting</t>
  </si>
  <si>
    <t>Live Line Tree Harvesting</t>
  </si>
  <si>
    <t>Monthly hire Rate</t>
  </si>
  <si>
    <t>SSE supervisor</t>
  </si>
  <si>
    <t xml:space="preserve">                 </t>
  </si>
  <si>
    <t>Potential availability (days per year)</t>
  </si>
  <si>
    <t>Days unavailable (off hire)</t>
  </si>
  <si>
    <t>Months available</t>
  </si>
  <si>
    <t>Month</t>
  </si>
  <si>
    <t>Duration</t>
  </si>
  <si>
    <t>Total days utilised</t>
  </si>
  <si>
    <t>Utilisation</t>
  </si>
  <si>
    <t>Machine Costs</t>
  </si>
  <si>
    <t>Harmony Cost including Fuel, Accomodatiom, Staff costs and Sundries</t>
  </si>
  <si>
    <t>Likely total cost under generation</t>
  </si>
  <si>
    <t>Minimum saving</t>
  </si>
  <si>
    <t>Ardmarnock</t>
  </si>
  <si>
    <t>Loch Ascog</t>
  </si>
  <si>
    <t>RTS</t>
  </si>
  <si>
    <t>Planning</t>
  </si>
  <si>
    <t>Total</t>
  </si>
  <si>
    <t>Off Hire for entire month due to operator and supervisor leave + workshop time.</t>
  </si>
  <si>
    <t>North east</t>
  </si>
  <si>
    <t>Tillypronnie Estate</t>
  </si>
  <si>
    <t>Tarland</t>
  </si>
  <si>
    <t>Tillypronie sawmill</t>
  </si>
  <si>
    <t>Tillypronie Coro' wood</t>
  </si>
  <si>
    <t>Tayside</t>
  </si>
  <si>
    <t>Kinniard Village</t>
  </si>
  <si>
    <t>Kinniard</t>
  </si>
  <si>
    <t>Willy Laing</t>
  </si>
  <si>
    <t>Achnaba</t>
  </si>
  <si>
    <t>Perth</t>
  </si>
  <si>
    <t>Drymen</t>
  </si>
  <si>
    <t>Gortocharn</t>
  </si>
  <si>
    <t>Cnochan A Chorra</t>
  </si>
  <si>
    <t>Kames</t>
  </si>
  <si>
    <t>Kyles View</t>
  </si>
  <si>
    <t>Glendaruel</t>
  </si>
  <si>
    <t>Euroforest</t>
  </si>
  <si>
    <t>Hells Glen</t>
  </si>
  <si>
    <t>Ardno</t>
  </si>
  <si>
    <t>DSH Woodlands</t>
  </si>
  <si>
    <t>Ardoch</t>
  </si>
  <si>
    <t>Murthly</t>
  </si>
  <si>
    <t>Adam Ritchie</t>
  </si>
  <si>
    <t>Littleport</t>
  </si>
  <si>
    <t>St Fillans</t>
  </si>
  <si>
    <t>Tiroran</t>
  </si>
  <si>
    <t>Isle Of Mull</t>
  </si>
  <si>
    <t>Dalchork</t>
  </si>
  <si>
    <t>Lairg</t>
  </si>
  <si>
    <t>Achfarry</t>
  </si>
  <si>
    <t>Shinnach</t>
  </si>
  <si>
    <t>Strathdon</t>
  </si>
  <si>
    <t>James Jones</t>
  </si>
  <si>
    <t>Machine Days</t>
  </si>
  <si>
    <t>Total Cost</t>
  </si>
  <si>
    <t>Cost per day</t>
  </si>
  <si>
    <t>Total available days per year</t>
  </si>
  <si>
    <t>Utilisation To Date</t>
  </si>
  <si>
    <t xml:space="preserve">*£0.5 used as cost of diesel per litre (same as workings baseline). Note that fuel costs are already included in harmony costs and so are not added to "investment tree cutting costs" as in previous year. </t>
  </si>
  <si>
    <r>
      <t xml:space="preserve">Workings / assumptions used for costing </t>
    </r>
    <r>
      <rPr>
        <b/>
        <sz val="14"/>
        <color rgb="FF0070C0"/>
        <rFont val="Arial"/>
        <family val="2"/>
      </rPr>
      <t>Baseline</t>
    </r>
  </si>
  <si>
    <t>Live Line Harvester Costs</t>
  </si>
  <si>
    <t>Machine Type</t>
  </si>
  <si>
    <t>Woodland name / ref</t>
  </si>
  <si>
    <t>April</t>
  </si>
  <si>
    <t>Contract Harvester</t>
  </si>
  <si>
    <t>NE</t>
  </si>
  <si>
    <t>Conerock</t>
  </si>
  <si>
    <t>Aberlour</t>
  </si>
  <si>
    <t>Gordons</t>
  </si>
  <si>
    <t>TW</t>
  </si>
  <si>
    <t>Balquidder</t>
  </si>
  <si>
    <t>SSE Harvester</t>
  </si>
  <si>
    <t>Rannoch</t>
  </si>
  <si>
    <t>Rannoch Lodge</t>
  </si>
  <si>
    <t>Tilhill/FCS</t>
  </si>
  <si>
    <t>Training</t>
  </si>
  <si>
    <t>Marykirk</t>
  </si>
  <si>
    <t>Workshop</t>
  </si>
  <si>
    <t>Treetop Forestry</t>
  </si>
  <si>
    <t>May</t>
  </si>
  <si>
    <t>AS</t>
  </si>
  <si>
    <t>Kennelhill</t>
  </si>
  <si>
    <t>Lochgilphead</t>
  </si>
  <si>
    <t>Barracks</t>
  </si>
  <si>
    <t>June</t>
  </si>
  <si>
    <t>HI</t>
  </si>
  <si>
    <t>Ord</t>
  </si>
  <si>
    <t>Nairn</t>
  </si>
  <si>
    <t>July</t>
  </si>
  <si>
    <t>Ormidale</t>
  </si>
  <si>
    <t>Balnafoich</t>
  </si>
  <si>
    <t>Cawdor</t>
  </si>
  <si>
    <t xml:space="preserve">Barracks </t>
  </si>
  <si>
    <t>August</t>
  </si>
  <si>
    <t>Ardlamont</t>
  </si>
  <si>
    <t>September</t>
  </si>
  <si>
    <t>Barevan</t>
  </si>
  <si>
    <t>October</t>
  </si>
  <si>
    <t>North East</t>
  </si>
  <si>
    <t>Kildrummy</t>
  </si>
  <si>
    <t>Lindsaig</t>
  </si>
  <si>
    <t>TS</t>
  </si>
  <si>
    <t>Inver</t>
  </si>
  <si>
    <t>November</t>
  </si>
  <si>
    <t>AN</t>
  </si>
  <si>
    <t>Dalmally</t>
  </si>
  <si>
    <t>Roy Bridge</t>
  </si>
  <si>
    <t>December</t>
  </si>
  <si>
    <t>Dalmally 2</t>
  </si>
  <si>
    <t>January</t>
  </si>
  <si>
    <t>Duncrub</t>
  </si>
  <si>
    <t>Clachaig</t>
  </si>
  <si>
    <t>Micheal Swailes</t>
  </si>
  <si>
    <t>February</t>
  </si>
  <si>
    <t>Rowardennan</t>
  </si>
  <si>
    <t>Culdrain</t>
  </si>
  <si>
    <t>March</t>
  </si>
  <si>
    <t>Moray</t>
  </si>
  <si>
    <t>Glen Eagles</t>
  </si>
  <si>
    <t>Iggesund</t>
  </si>
  <si>
    <t>Dores</t>
  </si>
  <si>
    <t>Total Litres of diesel avoided</t>
  </si>
  <si>
    <t>Total CO2 Avoided (kg co2e)</t>
  </si>
  <si>
    <t>Total CO2 Avoided (tonnes co2e)</t>
  </si>
  <si>
    <r>
      <rPr>
        <b/>
        <sz val="10"/>
        <color theme="1"/>
        <rFont val="Gill Sans MT"/>
        <family val="2"/>
      </rPr>
      <t xml:space="preserve">Live Line Harvester: </t>
    </r>
    <r>
      <rPr>
        <sz val="10"/>
        <color theme="1"/>
        <rFont val="Gill Sans MT"/>
        <family val="2"/>
      </rPr>
      <t>Harvester is able to cut down trees adjacent to live lines without the need for an outage, thus reducing customer outages.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</si>
</sst>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_ ;\-#,##0\ "/>
  </numFmts>
  <fonts count="48"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1"/>
      <name val="Arial"/>
      <family val="2"/>
    </font>
    <font>
      <b/>
      <sz val="11"/>
      <color rgb="FFFF0000"/>
      <name val="Arial"/>
      <family val="2"/>
    </font>
    <font>
      <sz val="11"/>
      <name val="Arial"/>
      <family val="2"/>
    </font>
    <font>
      <sz val="11"/>
      <color rgb="FFFF0000"/>
      <name val="Arial"/>
      <family val="2"/>
    </font>
    <font>
      <b/>
      <sz val="9"/>
      <color indexed="81"/>
      <name val="Tahoma"/>
      <family val="2"/>
    </font>
    <font>
      <sz val="9"/>
      <color indexed="81"/>
      <name val="Tahoma"/>
      <family val="2"/>
    </font>
    <font>
      <b/>
      <sz val="11"/>
      <name val="Arial"/>
      <family val="2"/>
    </font>
    <font>
      <b/>
      <sz val="11"/>
      <color rgb="FFFF0000"/>
      <name val="Calibri"/>
      <family val="2"/>
      <scheme val="minor"/>
    </font>
    <font>
      <b/>
      <sz val="11"/>
      <name val="Calibri"/>
      <family val="2"/>
      <scheme val="minor"/>
    </font>
    <font>
      <b/>
      <sz val="14"/>
      <color theme="1"/>
      <name val="Arial"/>
      <family val="2"/>
    </font>
    <font>
      <b/>
      <sz val="14"/>
      <color rgb="FF0070C0"/>
      <name val="Arial"/>
      <family val="2"/>
    </font>
    <font>
      <sz val="10"/>
      <color theme="1"/>
      <name val="Arial"/>
      <family val="2"/>
    </font>
  </fonts>
  <fills count="2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9"/>
        <bgColor indexed="64"/>
      </patternFill>
    </fill>
    <fill>
      <patternFill patternType="solid">
        <fgColor indexed="50"/>
        <bgColor indexed="64"/>
      </patternFill>
    </fill>
    <fill>
      <patternFill patternType="solid">
        <fgColor indexed="10"/>
        <bgColor indexed="64"/>
      </patternFill>
    </fill>
    <fill>
      <patternFill patternType="solid">
        <fgColor indexed="22"/>
        <bgColor indexed="64"/>
      </patternFill>
    </fill>
    <fill>
      <patternFill patternType="solid">
        <fgColor theme="4"/>
        <bgColor indexed="64"/>
      </patternFill>
    </fill>
    <fill>
      <patternFill patternType="solid">
        <fgColor theme="2"/>
        <bgColor indexed="64"/>
      </patternFill>
    </fill>
    <fill>
      <patternFill patternType="solid">
        <fgColor theme="6" tint="-0.249977111117893"/>
        <bgColor indexed="64"/>
      </patternFill>
    </fill>
  </fills>
  <borders count="2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9">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cellStyleXfs>
  <cellXfs count="527">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center" vertical="top"/>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44" fontId="0" fillId="0" borderId="0" xfId="8" applyFont="1"/>
    <xf numFmtId="44" fontId="0" fillId="10" borderId="0" xfId="0" applyNumberFormat="1" applyFill="1"/>
    <xf numFmtId="175" fontId="36" fillId="10" borderId="0" xfId="0" applyNumberFormat="1" applyFont="1" applyFill="1"/>
    <xf numFmtId="44" fontId="0" fillId="0" borderId="0" xfId="0" applyNumberFormat="1"/>
    <xf numFmtId="44" fontId="0" fillId="0" borderId="0" xfId="0" applyNumberFormat="1" applyFill="1"/>
    <xf numFmtId="0" fontId="0" fillId="0" borderId="0" xfId="0" applyFill="1"/>
    <xf numFmtId="0" fontId="36" fillId="10" borderId="0" xfId="0" applyFont="1" applyFill="1"/>
    <xf numFmtId="0" fontId="36" fillId="11" borderId="0" xfId="0" applyFont="1" applyFill="1"/>
    <xf numFmtId="0" fontId="37" fillId="0" borderId="0" xfId="0" applyFont="1"/>
    <xf numFmtId="2" fontId="36" fillId="10" borderId="0" xfId="0" applyNumberFormat="1" applyFont="1" applyFill="1" applyAlignment="1">
      <alignment horizontal="right"/>
    </xf>
    <xf numFmtId="170" fontId="0" fillId="0" borderId="0" xfId="0" applyNumberFormat="1"/>
    <xf numFmtId="2" fontId="36" fillId="11" borderId="0" xfId="0" applyNumberFormat="1" applyFont="1" applyFill="1" applyAlignment="1">
      <alignment horizontal="right"/>
    </xf>
    <xf numFmtId="0" fontId="36" fillId="0" borderId="0" xfId="0" applyFont="1" applyFill="1"/>
    <xf numFmtId="2" fontId="36" fillId="0" borderId="0" xfId="0" applyNumberFormat="1" applyFont="1" applyFill="1" applyAlignment="1">
      <alignment horizontal="right"/>
    </xf>
    <xf numFmtId="0" fontId="36" fillId="11" borderId="3" xfId="0" applyFont="1" applyFill="1" applyBorder="1" applyAlignment="1">
      <alignment horizontal="center"/>
    </xf>
    <xf numFmtId="0" fontId="36" fillId="13" borderId="3" xfId="0" applyFont="1" applyFill="1" applyBorder="1" applyAlignment="1">
      <alignment horizontal="center"/>
    </xf>
    <xf numFmtId="0" fontId="0" fillId="14" borderId="3" xfId="0" applyFill="1" applyBorder="1"/>
    <xf numFmtId="0" fontId="0" fillId="0" borderId="0" xfId="0" applyFill="1" applyBorder="1" applyAlignment="1">
      <alignment horizontal="center"/>
    </xf>
    <xf numFmtId="0" fontId="0" fillId="15" borderId="3" xfId="0" applyFill="1" applyBorder="1" applyAlignment="1">
      <alignment horizontal="center" wrapText="1"/>
    </xf>
    <xf numFmtId="44" fontId="0" fillId="15" borderId="3" xfId="8" applyFont="1" applyFill="1" applyBorder="1" applyAlignment="1">
      <alignment horizontal="center" wrapText="1"/>
    </xf>
    <xf numFmtId="0" fontId="0" fillId="16" borderId="3" xfId="0" applyFill="1" applyBorder="1" applyAlignment="1">
      <alignment horizontal="center" wrapText="1"/>
    </xf>
    <xf numFmtId="44" fontId="0" fillId="16" borderId="3" xfId="8" applyFont="1" applyFill="1" applyBorder="1" applyAlignment="1">
      <alignment horizontal="center" wrapText="1"/>
    </xf>
    <xf numFmtId="0" fontId="0" fillId="11" borderId="3" xfId="0" applyFill="1" applyBorder="1" applyAlignment="1">
      <alignment horizontal="center" wrapText="1"/>
    </xf>
    <xf numFmtId="44" fontId="0" fillId="11" borderId="3" xfId="0" applyNumberFormat="1" applyFill="1" applyBorder="1" applyAlignment="1">
      <alignment horizontal="center" wrapText="1"/>
    </xf>
    <xf numFmtId="44" fontId="0" fillId="13" borderId="3" xfId="0" applyNumberFormat="1" applyFill="1" applyBorder="1" applyAlignment="1">
      <alignment horizontal="center" wrapText="1"/>
    </xf>
    <xf numFmtId="0" fontId="0" fillId="14" borderId="3" xfId="0" applyFill="1" applyBorder="1" applyAlignment="1">
      <alignment horizontal="center" wrapText="1"/>
    </xf>
    <xf numFmtId="44" fontId="0" fillId="0" borderId="0" xfId="0" applyNumberFormat="1" applyFill="1" applyBorder="1" applyAlignment="1">
      <alignment horizontal="center" wrapText="1"/>
    </xf>
    <xf numFmtId="0" fontId="0" fillId="0" borderId="0" xfId="0" applyAlignment="1">
      <alignment horizontal="center" wrapText="1"/>
    </xf>
    <xf numFmtId="14" fontId="0" fillId="0" borderId="0" xfId="0" applyNumberFormat="1"/>
    <xf numFmtId="44" fontId="0" fillId="17" borderId="0" xfId="8" applyFont="1" applyFill="1"/>
    <xf numFmtId="1" fontId="0" fillId="0" borderId="0" xfId="0" applyNumberFormat="1"/>
    <xf numFmtId="2" fontId="0" fillId="0" borderId="0" xfId="0" applyNumberFormat="1"/>
    <xf numFmtId="9" fontId="0" fillId="0" borderId="0" xfId="0" applyNumberFormat="1"/>
    <xf numFmtId="44" fontId="0" fillId="0" borderId="0" xfId="8" applyFont="1" applyFill="1"/>
    <xf numFmtId="9" fontId="0" fillId="0" borderId="0" xfId="1" applyFont="1"/>
    <xf numFmtId="44" fontId="0" fillId="14" borderId="0" xfId="0" applyNumberFormat="1" applyFill="1"/>
    <xf numFmtId="44" fontId="38" fillId="0" borderId="0" xfId="8" applyFont="1"/>
    <xf numFmtId="1" fontId="38" fillId="0" borderId="0" xfId="0" applyNumberFormat="1" applyFont="1"/>
    <xf numFmtId="14" fontId="38" fillId="0" borderId="0" xfId="0" applyNumberFormat="1" applyFont="1"/>
    <xf numFmtId="0" fontId="38" fillId="0" borderId="0" xfId="0" applyFont="1"/>
    <xf numFmtId="0" fontId="39" fillId="0" borderId="0" xfId="0" applyFont="1"/>
    <xf numFmtId="14" fontId="37" fillId="0" borderId="0" xfId="0" applyNumberFormat="1" applyFont="1"/>
    <xf numFmtId="44" fontId="37" fillId="0" borderId="0" xfId="8" applyFont="1"/>
    <xf numFmtId="0" fontId="0" fillId="14" borderId="0" xfId="0" applyFill="1"/>
    <xf numFmtId="0" fontId="0" fillId="12" borderId="0" xfId="0" applyFill="1"/>
    <xf numFmtId="44" fontId="0" fillId="12" borderId="0" xfId="8" applyFont="1" applyFill="1"/>
    <xf numFmtId="0" fontId="0" fillId="10" borderId="0" xfId="0" applyFill="1"/>
    <xf numFmtId="166" fontId="0" fillId="10" borderId="0" xfId="0" applyNumberFormat="1" applyFill="1" applyAlignment="1"/>
    <xf numFmtId="0" fontId="0" fillId="11" borderId="0" xfId="0" applyFill="1"/>
    <xf numFmtId="44" fontId="0" fillId="11" borderId="0" xfId="0" applyNumberFormat="1" applyFill="1"/>
    <xf numFmtId="44" fontId="0" fillId="12" borderId="0" xfId="0" applyNumberFormat="1" applyFill="1"/>
    <xf numFmtId="166" fontId="36" fillId="10" borderId="0" xfId="0" applyNumberFormat="1" applyFont="1" applyFill="1" applyAlignment="1"/>
    <xf numFmtId="44" fontId="36" fillId="11" borderId="0" xfId="0" applyNumberFormat="1" applyFont="1" applyFill="1"/>
    <xf numFmtId="44" fontId="36" fillId="12" borderId="0" xfId="0" applyNumberFormat="1" applyFont="1" applyFill="1"/>
    <xf numFmtId="166" fontId="0" fillId="0" borderId="0" xfId="0" applyNumberFormat="1" applyFill="1" applyAlignment="1"/>
    <xf numFmtId="166" fontId="0" fillId="0" borderId="0" xfId="0" applyNumberFormat="1" applyAlignment="1"/>
    <xf numFmtId="166" fontId="36" fillId="0" borderId="0" xfId="0" applyNumberFormat="1" applyFont="1" applyFill="1" applyAlignment="1"/>
    <xf numFmtId="168" fontId="0" fillId="0" borderId="0" xfId="0" applyNumberFormat="1"/>
    <xf numFmtId="170" fontId="0" fillId="10" borderId="0" xfId="0" applyNumberFormat="1" applyFill="1"/>
    <xf numFmtId="168" fontId="25" fillId="10" borderId="0" xfId="0" applyNumberFormat="1" applyFont="1" applyFill="1"/>
    <xf numFmtId="1" fontId="0" fillId="0" borderId="0" xfId="1" applyNumberFormat="1" applyFont="1"/>
    <xf numFmtId="1" fontId="0" fillId="11" borderId="0" xfId="0" applyNumberFormat="1" applyFill="1"/>
    <xf numFmtId="1" fontId="0" fillId="10" borderId="0" xfId="0" applyNumberFormat="1" applyFill="1"/>
    <xf numFmtId="0" fontId="36" fillId="11" borderId="3" xfId="0" applyFont="1" applyFill="1" applyBorder="1" applyAlignment="1">
      <alignment horizontal="center"/>
    </xf>
    <xf numFmtId="166" fontId="0" fillId="0" borderId="0" xfId="0" applyNumberFormat="1"/>
    <xf numFmtId="0" fontId="0" fillId="0" borderId="10" xfId="0" applyBorder="1"/>
    <xf numFmtId="0" fontId="0" fillId="0" borderId="26" xfId="0" applyBorder="1"/>
    <xf numFmtId="0" fontId="0" fillId="0" borderId="11" xfId="0" applyBorder="1"/>
    <xf numFmtId="0" fontId="0" fillId="0" borderId="14" xfId="0" applyBorder="1"/>
    <xf numFmtId="0" fontId="0" fillId="0" borderId="12" xfId="0" applyBorder="1"/>
    <xf numFmtId="0" fontId="0" fillId="0" borderId="6" xfId="0" applyBorder="1"/>
    <xf numFmtId="1" fontId="0" fillId="0" borderId="13" xfId="0" applyNumberFormat="1" applyBorder="1"/>
    <xf numFmtId="1" fontId="0" fillId="0" borderId="14" xfId="0" applyNumberFormat="1" applyBorder="1"/>
    <xf numFmtId="168" fontId="0" fillId="0" borderId="0" xfId="8" applyNumberFormat="1" applyFont="1"/>
    <xf numFmtId="1" fontId="0" fillId="0" borderId="0" xfId="0" applyNumberFormat="1" applyBorder="1"/>
    <xf numFmtId="168" fontId="0" fillId="0" borderId="0" xfId="0" applyNumberFormat="1" applyBorder="1"/>
    <xf numFmtId="2" fontId="0" fillId="0" borderId="0" xfId="0" applyNumberFormat="1" applyBorder="1"/>
    <xf numFmtId="0" fontId="0" fillId="0" borderId="13" xfId="0" applyBorder="1"/>
    <xf numFmtId="0" fontId="0" fillId="0" borderId="27" xfId="0" applyBorder="1"/>
    <xf numFmtId="0" fontId="0" fillId="0" borderId="0" xfId="0" applyFill="1" applyBorder="1"/>
    <xf numFmtId="2" fontId="0" fillId="0" borderId="27" xfId="0" applyNumberFormat="1" applyBorder="1"/>
    <xf numFmtId="0" fontId="36" fillId="11" borderId="3" xfId="0" applyFont="1" applyFill="1" applyBorder="1" applyAlignment="1">
      <alignment horizontal="center"/>
    </xf>
    <xf numFmtId="0" fontId="36" fillId="11" borderId="3" xfId="0" applyFont="1" applyFill="1" applyBorder="1" applyAlignment="1">
      <alignment horizontal="center"/>
    </xf>
    <xf numFmtId="0" fontId="0" fillId="0" borderId="0" xfId="0" applyNumberFormat="1"/>
    <xf numFmtId="9" fontId="36" fillId="0" borderId="0" xfId="0" applyNumberFormat="1" applyFont="1" applyFill="1" applyAlignment="1">
      <alignment horizontal="right"/>
    </xf>
    <xf numFmtId="175" fontId="0" fillId="0" borderId="0" xfId="8" applyNumberFormat="1" applyFont="1"/>
    <xf numFmtId="0" fontId="36" fillId="18" borderId="3" xfId="0" applyFont="1" applyFill="1" applyBorder="1" applyAlignment="1">
      <alignment horizontal="center"/>
    </xf>
    <xf numFmtId="0" fontId="0" fillId="19" borderId="3" xfId="0" applyFill="1" applyBorder="1" applyAlignment="1">
      <alignment horizontal="center"/>
    </xf>
    <xf numFmtId="0" fontId="0" fillId="19" borderId="3" xfId="0" applyFill="1" applyBorder="1"/>
    <xf numFmtId="0" fontId="0" fillId="15" borderId="3" xfId="0" applyNumberFormat="1" applyFill="1" applyBorder="1" applyAlignment="1">
      <alignment horizontal="center" wrapText="1"/>
    </xf>
    <xf numFmtId="44" fontId="0" fillId="18" borderId="3" xfId="0" applyNumberFormat="1" applyFill="1" applyBorder="1" applyAlignment="1">
      <alignment horizontal="center" wrapText="1"/>
    </xf>
    <xf numFmtId="44" fontId="0" fillId="19" borderId="3" xfId="0" applyNumberFormat="1" applyFill="1" applyBorder="1" applyAlignment="1">
      <alignment horizontal="center" wrapText="1"/>
    </xf>
    <xf numFmtId="0" fontId="0" fillId="19" borderId="3" xfId="0" applyFill="1" applyBorder="1" applyAlignment="1">
      <alignment horizontal="center" wrapText="1"/>
    </xf>
    <xf numFmtId="17" fontId="0" fillId="2" borderId="0" xfId="0" applyNumberFormat="1" applyFill="1"/>
    <xf numFmtId="0" fontId="0" fillId="2" borderId="0" xfId="0" applyFill="1"/>
    <xf numFmtId="14" fontId="0" fillId="2" borderId="0" xfId="0" applyNumberFormat="1" applyFill="1"/>
    <xf numFmtId="0" fontId="0" fillId="2" borderId="0" xfId="0" applyNumberFormat="1" applyFill="1"/>
    <xf numFmtId="44" fontId="0" fillId="2" borderId="0" xfId="8" applyFont="1" applyFill="1"/>
    <xf numFmtId="1" fontId="0" fillId="2" borderId="0" xfId="0" applyNumberFormat="1" applyFill="1"/>
    <xf numFmtId="2" fontId="0" fillId="2" borderId="0" xfId="0" applyNumberFormat="1" applyFill="1"/>
    <xf numFmtId="9" fontId="0" fillId="2" borderId="0" xfId="0" applyNumberFormat="1" applyFill="1"/>
    <xf numFmtId="2" fontId="20" fillId="2" borderId="0" xfId="0" applyNumberFormat="1" applyFont="1" applyFill="1"/>
    <xf numFmtId="44" fontId="0" fillId="2" borderId="0" xfId="0" applyNumberFormat="1" applyFill="1"/>
    <xf numFmtId="9" fontId="0" fillId="2" borderId="0" xfId="1" applyFont="1" applyFill="1"/>
    <xf numFmtId="1" fontId="0" fillId="2" borderId="0" xfId="1" applyNumberFormat="1" applyFont="1" applyFill="1"/>
    <xf numFmtId="44" fontId="0" fillId="18" borderId="0" xfId="0" applyNumberFormat="1" applyFill="1"/>
    <xf numFmtId="44" fontId="0" fillId="19" borderId="0" xfId="0" applyNumberFormat="1" applyFill="1"/>
    <xf numFmtId="14" fontId="25" fillId="2" borderId="0" xfId="0" applyNumberFormat="1" applyFont="1" applyFill="1"/>
    <xf numFmtId="0" fontId="25" fillId="2" borderId="0" xfId="0" applyNumberFormat="1" applyFont="1" applyFill="1"/>
    <xf numFmtId="0" fontId="25" fillId="2" borderId="0" xfId="0" applyFont="1" applyFill="1"/>
    <xf numFmtId="9" fontId="25" fillId="2" borderId="0" xfId="0" applyNumberFormat="1" applyFont="1" applyFill="1"/>
    <xf numFmtId="17" fontId="0" fillId="3" borderId="0" xfId="0" applyNumberFormat="1" applyFill="1"/>
    <xf numFmtId="0" fontId="38" fillId="3" borderId="0" xfId="0" applyFont="1" applyFill="1"/>
    <xf numFmtId="0" fontId="39" fillId="3" borderId="0" xfId="0" applyFont="1" applyFill="1"/>
    <xf numFmtId="14" fontId="37" fillId="3" borderId="0" xfId="0" applyNumberFormat="1" applyFont="1" applyFill="1"/>
    <xf numFmtId="0" fontId="38" fillId="3" borderId="0" xfId="0" applyNumberFormat="1" applyFont="1" applyFill="1"/>
    <xf numFmtId="0" fontId="0" fillId="3" borderId="0" xfId="0" applyFill="1"/>
    <xf numFmtId="44" fontId="0" fillId="3" borderId="0" xfId="8" applyFont="1" applyFill="1"/>
    <xf numFmtId="2" fontId="0" fillId="3" borderId="0" xfId="0" applyNumberFormat="1" applyFill="1"/>
    <xf numFmtId="9" fontId="0" fillId="3" borderId="0" xfId="0" applyNumberFormat="1" applyFill="1"/>
    <xf numFmtId="44" fontId="0" fillId="3" borderId="0" xfId="0" applyNumberFormat="1" applyFill="1"/>
    <xf numFmtId="9" fontId="0" fillId="3" borderId="0" xfId="1" applyFont="1" applyFill="1"/>
    <xf numFmtId="1" fontId="0" fillId="3" borderId="0" xfId="1" applyNumberFormat="1" applyFont="1" applyFill="1"/>
    <xf numFmtId="14" fontId="38" fillId="3" borderId="0" xfId="0" applyNumberFormat="1" applyFont="1" applyFill="1"/>
    <xf numFmtId="2" fontId="20" fillId="3" borderId="0" xfId="0" applyNumberFormat="1" applyFont="1" applyFill="1"/>
    <xf numFmtId="14" fontId="42" fillId="3" borderId="0" xfId="0" applyNumberFormat="1" applyFont="1" applyFill="1"/>
    <xf numFmtId="0" fontId="42" fillId="3" borderId="0" xfId="0" applyNumberFormat="1" applyFont="1" applyFill="1"/>
    <xf numFmtId="0" fontId="42" fillId="3" borderId="0" xfId="0" applyFont="1" applyFill="1"/>
    <xf numFmtId="9" fontId="25" fillId="3" borderId="0" xfId="0" applyNumberFormat="1" applyFont="1" applyFill="1"/>
    <xf numFmtId="0" fontId="38" fillId="2" borderId="0" xfId="0" applyFont="1" applyFill="1"/>
    <xf numFmtId="0" fontId="39" fillId="2" borderId="0" xfId="0" applyFont="1" applyFill="1"/>
    <xf numFmtId="14" fontId="38" fillId="2" borderId="0" xfId="0" applyNumberFormat="1" applyFont="1" applyFill="1"/>
    <xf numFmtId="0" fontId="38" fillId="2" borderId="0" xfId="0" applyNumberFormat="1" applyFont="1" applyFill="1"/>
    <xf numFmtId="44" fontId="20" fillId="2" borderId="0" xfId="8" applyFont="1" applyFill="1"/>
    <xf numFmtId="0" fontId="20" fillId="2" borderId="0" xfId="0" applyFont="1" applyFill="1"/>
    <xf numFmtId="44" fontId="43" fillId="2" borderId="0" xfId="8" applyFont="1" applyFill="1"/>
    <xf numFmtId="14" fontId="42" fillId="2" borderId="0" xfId="0" applyNumberFormat="1" applyFont="1" applyFill="1"/>
    <xf numFmtId="0" fontId="42" fillId="2" borderId="0" xfId="0" applyNumberFormat="1" applyFont="1" applyFill="1"/>
    <xf numFmtId="0" fontId="42" fillId="2" borderId="0" xfId="0" applyFont="1" applyFill="1"/>
    <xf numFmtId="0" fontId="20" fillId="3" borderId="0" xfId="0" applyFont="1" applyFill="1"/>
    <xf numFmtId="4" fontId="20" fillId="3" borderId="0" xfId="0" applyNumberFormat="1" applyFont="1" applyFill="1"/>
    <xf numFmtId="9" fontId="20" fillId="3" borderId="0" xfId="0" applyNumberFormat="1" applyFont="1" applyFill="1"/>
    <xf numFmtId="44" fontId="20" fillId="3" borderId="0" xfId="8" applyFont="1" applyFill="1"/>
    <xf numFmtId="44" fontId="20" fillId="3" borderId="0" xfId="0" applyNumberFormat="1" applyFont="1" applyFill="1"/>
    <xf numFmtId="9" fontId="20" fillId="3" borderId="0" xfId="1" applyFont="1" applyFill="1"/>
    <xf numFmtId="1" fontId="20" fillId="3" borderId="0" xfId="1" applyNumberFormat="1" applyFont="1" applyFill="1"/>
    <xf numFmtId="0" fontId="43" fillId="3" borderId="0" xfId="0" applyFont="1" applyFill="1"/>
    <xf numFmtId="2" fontId="43" fillId="3" borderId="0" xfId="0" applyNumberFormat="1" applyFont="1" applyFill="1"/>
    <xf numFmtId="9" fontId="43" fillId="3" borderId="0" xfId="0" applyNumberFormat="1" applyFont="1" applyFill="1"/>
    <xf numFmtId="44" fontId="43" fillId="3" borderId="0" xfId="8" applyFont="1" applyFill="1"/>
    <xf numFmtId="9" fontId="20" fillId="2" borderId="0" xfId="0" applyNumberFormat="1" applyFont="1" applyFill="1"/>
    <xf numFmtId="44" fontId="20" fillId="2" borderId="0" xfId="0" applyNumberFormat="1" applyFont="1" applyFill="1"/>
    <xf numFmtId="9" fontId="20" fillId="2" borderId="0" xfId="1" applyFont="1" applyFill="1"/>
    <xf numFmtId="1" fontId="20" fillId="2" borderId="0" xfId="1" applyNumberFormat="1" applyFont="1" applyFill="1"/>
    <xf numFmtId="9" fontId="44" fillId="2" borderId="0" xfId="0" applyNumberFormat="1" applyFont="1" applyFill="1"/>
    <xf numFmtId="9" fontId="44" fillId="3" borderId="0" xfId="0" applyNumberFormat="1" applyFont="1" applyFill="1"/>
    <xf numFmtId="1" fontId="20" fillId="2" borderId="0" xfId="0" applyNumberFormat="1" applyFont="1" applyFill="1"/>
    <xf numFmtId="1" fontId="0" fillId="3" borderId="0" xfId="0" applyNumberFormat="1" applyFill="1"/>
    <xf numFmtId="14" fontId="20" fillId="2" borderId="0" xfId="0" applyNumberFormat="1" applyFont="1" applyFill="1"/>
    <xf numFmtId="0" fontId="37" fillId="2" borderId="0" xfId="0" applyFont="1" applyFill="1"/>
    <xf numFmtId="14" fontId="20" fillId="3" borderId="0" xfId="0" applyNumberFormat="1" applyFont="1" applyFill="1"/>
    <xf numFmtId="0" fontId="0" fillId="3" borderId="0" xfId="0" applyNumberFormat="1" applyFill="1"/>
    <xf numFmtId="14" fontId="0" fillId="3" borderId="0" xfId="0" applyNumberFormat="1" applyFill="1"/>
    <xf numFmtId="0" fontId="20" fillId="3" borderId="0" xfId="0" applyNumberFormat="1" applyFont="1" applyFill="1"/>
    <xf numFmtId="2" fontId="0" fillId="0" borderId="0" xfId="0" applyNumberFormat="1" applyFill="1"/>
    <xf numFmtId="9" fontId="0" fillId="0" borderId="0" xfId="1" applyFont="1" applyFill="1"/>
    <xf numFmtId="1" fontId="0" fillId="0" borderId="0" xfId="1" applyNumberFormat="1" applyFont="1" applyFill="1"/>
    <xf numFmtId="0" fontId="20" fillId="12" borderId="0" xfId="0" applyFont="1" applyFill="1"/>
    <xf numFmtId="0" fontId="20" fillId="12" borderId="0" xfId="0" applyNumberFormat="1" applyFont="1" applyFill="1"/>
    <xf numFmtId="0" fontId="25" fillId="12" borderId="0" xfId="0" applyFont="1" applyFill="1"/>
    <xf numFmtId="9" fontId="25" fillId="12" borderId="0" xfId="0" applyNumberFormat="1" applyFont="1" applyFill="1"/>
    <xf numFmtId="44" fontId="25" fillId="12" borderId="0" xfId="8" applyFont="1" applyFill="1"/>
    <xf numFmtId="0" fontId="25" fillId="10" borderId="0" xfId="0" applyFont="1" applyFill="1"/>
    <xf numFmtId="2" fontId="25" fillId="10" borderId="0" xfId="0" applyNumberFormat="1" applyFont="1" applyFill="1"/>
    <xf numFmtId="2" fontId="0" fillId="11" borderId="0" xfId="0" applyNumberFormat="1" applyFill="1"/>
    <xf numFmtId="44" fontId="25" fillId="18" borderId="0" xfId="0" applyNumberFormat="1" applyFont="1" applyFill="1"/>
    <xf numFmtId="44" fontId="44" fillId="14" borderId="0" xfId="0" applyNumberFormat="1" applyFont="1" applyFill="1"/>
    <xf numFmtId="0" fontId="0" fillId="12" borderId="0" xfId="0" applyNumberFormat="1" applyFill="1"/>
    <xf numFmtId="175" fontId="36" fillId="12" borderId="0" xfId="0" applyNumberFormat="1" applyFont="1" applyFill="1"/>
    <xf numFmtId="44" fontId="36" fillId="0" borderId="0" xfId="0" applyNumberFormat="1" applyFont="1" applyFill="1"/>
    <xf numFmtId="1" fontId="0" fillId="0" borderId="0" xfId="0" applyNumberFormat="1" applyFill="1"/>
    <xf numFmtId="9" fontId="25" fillId="12" borderId="0" xfId="8" applyNumberFormat="1" applyFont="1" applyFill="1"/>
    <xf numFmtId="170" fontId="0" fillId="0" borderId="0" xfId="0" applyNumberFormat="1" applyFill="1"/>
    <xf numFmtId="168" fontId="25" fillId="0" borderId="0" xfId="0" applyNumberFormat="1" applyFont="1" applyFill="1"/>
    <xf numFmtId="0" fontId="36" fillId="11" borderId="3" xfId="0" applyFont="1" applyFill="1" applyBorder="1" applyAlignment="1">
      <alignment horizontal="center"/>
    </xf>
    <xf numFmtId="3" fontId="5" fillId="0" borderId="0" xfId="0" applyNumberFormat="1" applyFont="1" applyProtection="1"/>
    <xf numFmtId="0" fontId="1" fillId="0" borderId="0" xfId="0" applyFont="1"/>
    <xf numFmtId="0" fontId="45" fillId="0" borderId="0" xfId="0" applyFont="1"/>
    <xf numFmtId="0" fontId="1" fillId="0" borderId="0" xfId="0" applyNumberFormat="1" applyFont="1"/>
    <xf numFmtId="44" fontId="1" fillId="0" borderId="0" xfId="8" applyFont="1"/>
    <xf numFmtId="44" fontId="1" fillId="10" borderId="0" xfId="0" applyNumberFormat="1" applyFont="1" applyFill="1"/>
    <xf numFmtId="44" fontId="1" fillId="0" borderId="0" xfId="0" applyNumberFormat="1" applyFont="1"/>
    <xf numFmtId="44" fontId="1" fillId="0" borderId="0" xfId="0" applyNumberFormat="1" applyFont="1" applyFill="1"/>
    <xf numFmtId="0" fontId="1" fillId="0" borderId="0" xfId="0" applyFont="1" applyFill="1"/>
    <xf numFmtId="170" fontId="1" fillId="0" borderId="0" xfId="0" applyNumberFormat="1" applyFont="1"/>
    <xf numFmtId="175" fontId="1" fillId="0" borderId="0" xfId="8" applyNumberFormat="1" applyFont="1"/>
    <xf numFmtId="0" fontId="36" fillId="0" borderId="0" xfId="0" applyFont="1" applyFill="1" applyBorder="1" applyAlignment="1">
      <alignment horizontal="center"/>
    </xf>
    <xf numFmtId="0" fontId="0" fillId="0" borderId="0" xfId="0" applyFill="1" applyBorder="1" applyAlignment="1">
      <alignment horizontal="center" wrapText="1"/>
    </xf>
    <xf numFmtId="2" fontId="0" fillId="0" borderId="0" xfId="0" applyNumberFormat="1" applyFill="1" applyBorder="1"/>
    <xf numFmtId="44" fontId="0" fillId="0" borderId="0" xfId="0" applyNumberFormat="1" applyFill="1" applyBorder="1"/>
    <xf numFmtId="9" fontId="0" fillId="0" borderId="0" xfId="1" applyFont="1" applyFill="1" applyBorder="1"/>
    <xf numFmtId="1" fontId="0" fillId="0" borderId="0" xfId="1" applyNumberFormat="1" applyFont="1" applyFill="1" applyBorder="1"/>
    <xf numFmtId="0" fontId="1" fillId="0" borderId="18" xfId="0" applyFont="1" applyBorder="1" applyAlignment="1">
      <alignment horizontal="center" wrapText="1"/>
    </xf>
    <xf numFmtId="0" fontId="1" fillId="15" borderId="3" xfId="0" applyFont="1" applyFill="1" applyBorder="1" applyAlignment="1">
      <alignment horizontal="center" wrapText="1"/>
    </xf>
    <xf numFmtId="0" fontId="1" fillId="15" borderId="3" xfId="0" applyNumberFormat="1" applyFont="1" applyFill="1" applyBorder="1" applyAlignment="1">
      <alignment horizontal="center" wrapText="1"/>
    </xf>
    <xf numFmtId="44" fontId="1" fillId="15" borderId="3" xfId="8" applyFont="1" applyFill="1" applyBorder="1" applyAlignment="1">
      <alignment horizontal="center" wrapText="1"/>
    </xf>
    <xf numFmtId="0" fontId="1" fillId="16" borderId="3" xfId="0" applyFont="1" applyFill="1" applyBorder="1" applyAlignment="1">
      <alignment horizontal="center" wrapText="1"/>
    </xf>
    <xf numFmtId="44" fontId="1" fillId="16" borderId="3" xfId="8" applyFont="1" applyFill="1" applyBorder="1" applyAlignment="1">
      <alignment horizontal="center" wrapText="1"/>
    </xf>
    <xf numFmtId="17" fontId="1" fillId="2" borderId="0" xfId="0" applyNumberFormat="1" applyFont="1" applyFill="1"/>
    <xf numFmtId="0" fontId="1" fillId="2" borderId="0" xfId="0" applyFont="1" applyFill="1"/>
    <xf numFmtId="14" fontId="1" fillId="2" borderId="0" xfId="0" applyNumberFormat="1" applyFont="1" applyFill="1"/>
    <xf numFmtId="0" fontId="1" fillId="2" borderId="0" xfId="0" applyNumberFormat="1" applyFont="1" applyFill="1"/>
    <xf numFmtId="9" fontId="36" fillId="2" borderId="0" xfId="0" applyNumberFormat="1" applyFont="1" applyFill="1"/>
    <xf numFmtId="44" fontId="1" fillId="2" borderId="0" xfId="8" applyFont="1" applyFill="1"/>
    <xf numFmtId="44" fontId="38" fillId="2" borderId="0" xfId="8" applyFont="1" applyFill="1"/>
    <xf numFmtId="1" fontId="1" fillId="2" borderId="0" xfId="0" applyNumberFormat="1" applyFont="1" applyFill="1"/>
    <xf numFmtId="2" fontId="1" fillId="2" borderId="0" xfId="0" applyNumberFormat="1" applyFont="1" applyFill="1"/>
    <xf numFmtId="9" fontId="1" fillId="2" borderId="0" xfId="0" applyNumberFormat="1" applyFont="1" applyFill="1"/>
    <xf numFmtId="2" fontId="38" fillId="2" borderId="0" xfId="0" applyNumberFormat="1" applyFont="1" applyFill="1"/>
    <xf numFmtId="17" fontId="1" fillId="2" borderId="0" xfId="0" applyNumberFormat="1" applyFont="1" applyFill="1" applyBorder="1"/>
    <xf numFmtId="0" fontId="1" fillId="2" borderId="0" xfId="0" applyFont="1" applyFill="1" applyBorder="1"/>
    <xf numFmtId="14" fontId="1" fillId="2" borderId="0" xfId="0" applyNumberFormat="1" applyFont="1" applyFill="1" applyBorder="1"/>
    <xf numFmtId="0" fontId="1" fillId="2" borderId="0" xfId="0" applyNumberFormat="1" applyFont="1" applyFill="1" applyBorder="1"/>
    <xf numFmtId="44" fontId="1" fillId="2" borderId="0" xfId="8" applyFont="1" applyFill="1" applyBorder="1"/>
    <xf numFmtId="1" fontId="1" fillId="2" borderId="0" xfId="0" applyNumberFormat="1" applyFont="1" applyFill="1" applyBorder="1"/>
    <xf numFmtId="2" fontId="1" fillId="2" borderId="0" xfId="0" applyNumberFormat="1" applyFont="1" applyFill="1" applyBorder="1"/>
    <xf numFmtId="9" fontId="1" fillId="2" borderId="0" xfId="0" applyNumberFormat="1" applyFont="1" applyFill="1" applyBorder="1"/>
    <xf numFmtId="2" fontId="38" fillId="2" borderId="0" xfId="0" applyNumberFormat="1" applyFont="1" applyFill="1" applyBorder="1"/>
    <xf numFmtId="0" fontId="1" fillId="0" borderId="0" xfId="0" applyFont="1" applyBorder="1"/>
    <xf numFmtId="17" fontId="36" fillId="2" borderId="0" xfId="0" applyNumberFormat="1" applyFont="1" applyFill="1" applyBorder="1"/>
    <xf numFmtId="0" fontId="36" fillId="2" borderId="0" xfId="0" applyFont="1" applyFill="1" applyBorder="1"/>
    <xf numFmtId="14" fontId="36" fillId="2" borderId="0" xfId="0" applyNumberFormat="1" applyFont="1" applyFill="1" applyBorder="1"/>
    <xf numFmtId="0" fontId="36" fillId="2" borderId="0" xfId="0" applyNumberFormat="1" applyFont="1" applyFill="1" applyBorder="1"/>
    <xf numFmtId="44" fontId="36" fillId="2" borderId="0" xfId="8" applyFont="1" applyFill="1" applyBorder="1"/>
    <xf numFmtId="0" fontId="36" fillId="20" borderId="0" xfId="0" applyFont="1" applyFill="1" applyBorder="1"/>
    <xf numFmtId="1" fontId="36" fillId="2" borderId="0" xfId="0" applyNumberFormat="1" applyFont="1" applyFill="1" applyBorder="1"/>
    <xf numFmtId="0" fontId="25" fillId="2" borderId="0" xfId="0" applyFont="1" applyFill="1" applyBorder="1"/>
    <xf numFmtId="2" fontId="25" fillId="2" borderId="0" xfId="0" applyNumberFormat="1" applyFont="1" applyFill="1" applyBorder="1"/>
    <xf numFmtId="44" fontId="25" fillId="2" borderId="0" xfId="0" applyNumberFormat="1" applyFont="1" applyFill="1" applyBorder="1"/>
    <xf numFmtId="9" fontId="25" fillId="2" borderId="0" xfId="1" applyFont="1" applyFill="1" applyBorder="1"/>
    <xf numFmtId="1" fontId="25" fillId="2" borderId="0" xfId="1" applyNumberFormat="1" applyFont="1" applyFill="1" applyBorder="1"/>
    <xf numFmtId="44" fontId="25" fillId="14" borderId="0" xfId="0" applyNumberFormat="1" applyFont="1" applyFill="1"/>
    <xf numFmtId="44" fontId="25" fillId="19" borderId="0" xfId="0" applyNumberFormat="1" applyFont="1" applyFill="1"/>
    <xf numFmtId="0" fontId="36" fillId="0" borderId="0" xfId="0" applyFont="1" applyBorder="1"/>
    <xf numFmtId="17" fontId="1" fillId="3" borderId="0" xfId="0" applyNumberFormat="1" applyFont="1" applyFill="1"/>
    <xf numFmtId="9" fontId="42" fillId="3" borderId="0" xfId="0" applyNumberFormat="1" applyFont="1" applyFill="1"/>
    <xf numFmtId="44" fontId="1" fillId="3" borderId="0" xfId="8" applyFont="1" applyFill="1"/>
    <xf numFmtId="44" fontId="38" fillId="3" borderId="0" xfId="8" applyFont="1" applyFill="1"/>
    <xf numFmtId="0" fontId="1" fillId="20" borderId="0" xfId="0" applyFont="1" applyFill="1"/>
    <xf numFmtId="1" fontId="1" fillId="3" borderId="0" xfId="0" applyNumberFormat="1" applyFont="1" applyFill="1"/>
    <xf numFmtId="0" fontId="1" fillId="3" borderId="0" xfId="0" applyFont="1" applyFill="1"/>
    <xf numFmtId="2" fontId="1" fillId="3" borderId="0" xfId="0" applyNumberFormat="1" applyFont="1" applyFill="1" applyBorder="1"/>
    <xf numFmtId="9" fontId="1" fillId="3" borderId="0" xfId="0" applyNumberFormat="1" applyFont="1" applyFill="1" applyBorder="1"/>
    <xf numFmtId="2" fontId="38" fillId="3" borderId="0" xfId="0" applyNumberFormat="1" applyFont="1" applyFill="1" applyBorder="1"/>
    <xf numFmtId="44" fontId="1" fillId="3" borderId="0" xfId="8" applyFont="1" applyFill="1" applyBorder="1"/>
    <xf numFmtId="0" fontId="0" fillId="3" borderId="0" xfId="0" applyFill="1" applyBorder="1"/>
    <xf numFmtId="2" fontId="0" fillId="3" borderId="0" xfId="0" applyNumberFormat="1" applyFill="1" applyBorder="1"/>
    <xf numFmtId="44" fontId="0" fillId="3" borderId="0" xfId="0" applyNumberFormat="1" applyFill="1" applyBorder="1"/>
    <xf numFmtId="9" fontId="0" fillId="3" borderId="0" xfId="1" applyFont="1" applyFill="1" applyBorder="1"/>
    <xf numFmtId="1" fontId="0" fillId="3" borderId="0" xfId="1" applyNumberFormat="1" applyFont="1" applyFill="1" applyBorder="1"/>
    <xf numFmtId="9" fontId="1" fillId="3" borderId="0" xfId="0" applyNumberFormat="1" applyFont="1" applyFill="1"/>
    <xf numFmtId="17" fontId="36" fillId="3" borderId="0" xfId="0" applyNumberFormat="1" applyFont="1" applyFill="1"/>
    <xf numFmtId="44" fontId="36" fillId="3" borderId="0" xfId="8" applyFont="1" applyFill="1"/>
    <xf numFmtId="0" fontId="36" fillId="20" borderId="0" xfId="0" applyFont="1" applyFill="1"/>
    <xf numFmtId="1" fontId="36" fillId="3" borderId="0" xfId="0" applyNumberFormat="1" applyFont="1" applyFill="1"/>
    <xf numFmtId="0" fontId="36" fillId="3" borderId="0" xfId="0" applyFont="1" applyFill="1"/>
    <xf numFmtId="0" fontId="25" fillId="3" borderId="0" xfId="0" applyFont="1" applyFill="1" applyBorder="1"/>
    <xf numFmtId="2" fontId="25" fillId="3" borderId="0" xfId="0" applyNumberFormat="1" applyFont="1" applyFill="1" applyBorder="1"/>
    <xf numFmtId="44" fontId="25" fillId="3" borderId="0" xfId="0" applyNumberFormat="1" applyFont="1" applyFill="1" applyBorder="1"/>
    <xf numFmtId="9" fontId="25" fillId="3" borderId="0" xfId="1" applyFont="1" applyFill="1" applyBorder="1"/>
    <xf numFmtId="1" fontId="25" fillId="3" borderId="0" xfId="1" applyNumberFormat="1" applyFont="1" applyFill="1" applyBorder="1"/>
    <xf numFmtId="0" fontId="36" fillId="0" borderId="0" xfId="0" applyFont="1"/>
    <xf numFmtId="0" fontId="37" fillId="20" borderId="0" xfId="0" applyFont="1" applyFill="1"/>
    <xf numFmtId="0" fontId="38" fillId="20" borderId="0" xfId="0" applyFont="1" applyFill="1"/>
    <xf numFmtId="1" fontId="37" fillId="2" borderId="0" xfId="0" applyNumberFormat="1" applyFont="1" applyFill="1"/>
    <xf numFmtId="0" fontId="0" fillId="2" borderId="0" xfId="0" applyFill="1" applyBorder="1"/>
    <xf numFmtId="2" fontId="0" fillId="2" borderId="0" xfId="0" applyNumberFormat="1" applyFill="1" applyBorder="1"/>
    <xf numFmtId="44" fontId="0" fillId="2" borderId="0" xfId="0" applyNumberFormat="1" applyFill="1" applyBorder="1"/>
    <xf numFmtId="9" fontId="0" fillId="2" borderId="0" xfId="1" applyFont="1" applyFill="1" applyBorder="1"/>
    <xf numFmtId="1" fontId="0" fillId="2" borderId="0" xfId="1" applyNumberFormat="1" applyFont="1" applyFill="1" applyBorder="1"/>
    <xf numFmtId="1" fontId="38" fillId="2" borderId="0" xfId="0" applyNumberFormat="1" applyFont="1" applyFill="1"/>
    <xf numFmtId="17" fontId="36" fillId="2" borderId="0" xfId="0" applyNumberFormat="1" applyFont="1" applyFill="1"/>
    <xf numFmtId="44" fontId="36" fillId="2" borderId="0" xfId="8" applyFont="1" applyFill="1"/>
    <xf numFmtId="1" fontId="36" fillId="2" borderId="0" xfId="0" applyNumberFormat="1" applyFont="1" applyFill="1"/>
    <xf numFmtId="0" fontId="36" fillId="2" borderId="0" xfId="0" applyFont="1" applyFill="1"/>
    <xf numFmtId="1" fontId="38" fillId="3" borderId="0" xfId="0" applyNumberFormat="1" applyFont="1" applyFill="1"/>
    <xf numFmtId="44" fontId="42" fillId="2" borderId="0" xfId="8" applyFont="1" applyFill="1"/>
    <xf numFmtId="44" fontId="42" fillId="3" borderId="0" xfId="8" applyFont="1" applyFill="1"/>
    <xf numFmtId="0" fontId="0" fillId="2" borderId="0" xfId="0" applyFont="1" applyFill="1" applyBorder="1"/>
    <xf numFmtId="2" fontId="0" fillId="2" borderId="0" xfId="0" applyNumberFormat="1" applyFont="1" applyFill="1" applyBorder="1"/>
    <xf numFmtId="44" fontId="0" fillId="2" borderId="0" xfId="0" applyNumberFormat="1" applyFont="1" applyFill="1" applyBorder="1"/>
    <xf numFmtId="9" fontId="2" fillId="2" borderId="0" xfId="1" applyFont="1" applyFill="1" applyBorder="1"/>
    <xf numFmtId="1" fontId="2" fillId="2" borderId="0" xfId="1" applyNumberFormat="1" applyFont="1" applyFill="1" applyBorder="1"/>
    <xf numFmtId="44" fontId="0" fillId="18" borderId="0" xfId="0" applyNumberFormat="1" applyFont="1" applyFill="1"/>
    <xf numFmtId="44" fontId="0" fillId="14" borderId="0" xfId="0" applyNumberFormat="1" applyFont="1" applyFill="1"/>
    <xf numFmtId="44" fontId="0" fillId="19" borderId="0" xfId="0" applyNumberFormat="1" applyFont="1" applyFill="1"/>
    <xf numFmtId="0" fontId="1" fillId="3" borderId="0" xfId="0" applyNumberFormat="1" applyFont="1" applyFill="1"/>
    <xf numFmtId="14" fontId="1" fillId="3" borderId="0" xfId="0" applyNumberFormat="1" applyFont="1" applyFill="1"/>
    <xf numFmtId="2" fontId="1" fillId="0" borderId="0" xfId="0" applyNumberFormat="1" applyFont="1"/>
    <xf numFmtId="44" fontId="1" fillId="0" borderId="0" xfId="8" applyFont="1" applyFill="1"/>
    <xf numFmtId="2" fontId="1" fillId="0" borderId="0" xfId="0" applyNumberFormat="1" applyFont="1" applyFill="1"/>
    <xf numFmtId="9" fontId="1" fillId="0" borderId="0" xfId="1" applyFont="1" applyFill="1"/>
    <xf numFmtId="1" fontId="1" fillId="0" borderId="0" xfId="1" applyNumberFormat="1" applyFont="1" applyFill="1"/>
    <xf numFmtId="0" fontId="38" fillId="12" borderId="0" xfId="0" applyFont="1" applyFill="1"/>
    <xf numFmtId="0" fontId="38" fillId="12" borderId="0" xfId="0" applyNumberFormat="1" applyFont="1" applyFill="1"/>
    <xf numFmtId="0" fontId="36" fillId="12" borderId="0" xfId="0" applyFont="1" applyFill="1"/>
    <xf numFmtId="9" fontId="36" fillId="12" borderId="0" xfId="0" applyNumberFormat="1" applyFont="1" applyFill="1"/>
    <xf numFmtId="44" fontId="36" fillId="12" borderId="0" xfId="8" applyFont="1" applyFill="1"/>
    <xf numFmtId="2" fontId="36" fillId="10" borderId="0" xfId="0" applyNumberFormat="1" applyFont="1" applyFill="1"/>
    <xf numFmtId="168" fontId="36" fillId="10" borderId="0" xfId="0" applyNumberFormat="1" applyFont="1" applyFill="1"/>
    <xf numFmtId="0" fontId="1" fillId="11" borderId="0" xfId="0" applyFont="1" applyFill="1"/>
    <xf numFmtId="2" fontId="1" fillId="11" borderId="0" xfId="0" applyNumberFormat="1" applyFont="1" applyFill="1"/>
    <xf numFmtId="44" fontId="1" fillId="11" borderId="0" xfId="0" applyNumberFormat="1" applyFont="1" applyFill="1"/>
    <xf numFmtId="0" fontId="1" fillId="11" borderId="0" xfId="0" applyNumberFormat="1" applyFont="1" applyFill="1"/>
    <xf numFmtId="44" fontId="36" fillId="18" borderId="0" xfId="0" applyNumberFormat="1" applyFont="1" applyFill="1"/>
    <xf numFmtId="44" fontId="42" fillId="14" borderId="0" xfId="0" applyNumberFormat="1" applyFont="1" applyFill="1"/>
    <xf numFmtId="44" fontId="1" fillId="19" borderId="0" xfId="0" applyNumberFormat="1" applyFont="1" applyFill="1"/>
    <xf numFmtId="9" fontId="1" fillId="0" borderId="0" xfId="0" applyNumberFormat="1" applyFont="1"/>
    <xf numFmtId="0" fontId="1" fillId="12" borderId="0" xfId="0" applyFont="1" applyFill="1"/>
    <xf numFmtId="0" fontId="1" fillId="12" borderId="0" xfId="0" applyNumberFormat="1" applyFont="1" applyFill="1"/>
    <xf numFmtId="0" fontId="1" fillId="10" borderId="0" xfId="0" applyFont="1" applyFill="1"/>
    <xf numFmtId="166" fontId="1" fillId="10" borderId="0" xfId="0" applyNumberFormat="1" applyFont="1" applyFill="1" applyAlignment="1"/>
    <xf numFmtId="166" fontId="1" fillId="0" borderId="0" xfId="0" applyNumberFormat="1" applyFont="1" applyFill="1" applyAlignment="1"/>
    <xf numFmtId="166" fontId="1" fillId="0" borderId="0" xfId="0" applyNumberFormat="1" applyFont="1" applyAlignment="1"/>
    <xf numFmtId="1" fontId="1" fillId="0" borderId="0" xfId="0" applyNumberFormat="1" applyFont="1" applyFill="1"/>
    <xf numFmtId="9" fontId="36" fillId="12" borderId="0" xfId="8" applyNumberFormat="1" applyFont="1" applyFill="1"/>
    <xf numFmtId="1" fontId="1" fillId="0" borderId="0" xfId="0" applyNumberFormat="1" applyFont="1" applyBorder="1"/>
    <xf numFmtId="170" fontId="1" fillId="0" borderId="0" xfId="0" applyNumberFormat="1" applyFont="1" applyFill="1"/>
    <xf numFmtId="168" fontId="1" fillId="0" borderId="0" xfId="0" applyNumberFormat="1" applyFont="1"/>
    <xf numFmtId="168" fontId="36" fillId="0" borderId="0" xfId="0" applyNumberFormat="1" applyFont="1" applyFill="1"/>
    <xf numFmtId="166" fontId="1" fillId="0" borderId="0" xfId="0" applyNumberFormat="1" applyFont="1"/>
    <xf numFmtId="0" fontId="47" fillId="0" borderId="0" xfId="0" applyFont="1" applyProtection="1"/>
    <xf numFmtId="1" fontId="1" fillId="0" borderId="0" xfId="0" applyNumberFormat="1" applyFont="1"/>
    <xf numFmtId="175" fontId="0" fillId="0" borderId="14" xfId="0" applyNumberFormat="1" applyBorder="1"/>
    <xf numFmtId="1" fontId="0" fillId="0" borderId="27" xfId="0" applyNumberFormat="1" applyBorder="1"/>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0" fontId="5" fillId="0" borderId="0" xfId="0" applyFont="1" applyAlignment="1">
      <alignment horizontal="left" vertical="top" wrapText="1"/>
    </xf>
    <xf numFmtId="0" fontId="5" fillId="0" borderId="7"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36" fillId="12" borderId="7" xfId="0" applyFont="1" applyFill="1" applyBorder="1" applyAlignment="1">
      <alignment horizontal="center"/>
    </xf>
    <xf numFmtId="0" fontId="36" fillId="12" borderId="8" xfId="0" applyFont="1" applyFill="1" applyBorder="1" applyAlignment="1">
      <alignment horizontal="center"/>
    </xf>
    <xf numFmtId="0" fontId="36" fillId="12" borderId="9" xfId="0" applyFont="1" applyFill="1" applyBorder="1" applyAlignment="1">
      <alignment horizontal="center"/>
    </xf>
    <xf numFmtId="0" fontId="36" fillId="10" borderId="7" xfId="0" applyFont="1" applyFill="1" applyBorder="1" applyAlignment="1">
      <alignment horizontal="center"/>
    </xf>
    <xf numFmtId="0" fontId="36" fillId="10" borderId="8" xfId="0" applyFont="1" applyFill="1" applyBorder="1" applyAlignment="1">
      <alignment horizontal="center"/>
    </xf>
    <xf numFmtId="0" fontId="36" fillId="10" borderId="9" xfId="0" applyFont="1" applyFill="1" applyBorder="1" applyAlignment="1">
      <alignment horizontal="center"/>
    </xf>
    <xf numFmtId="0" fontId="36" fillId="11" borderId="3" xfId="0" applyFont="1" applyFill="1" applyBorder="1" applyAlignment="1">
      <alignment horizontal="center"/>
    </xf>
    <xf numFmtId="0" fontId="36" fillId="0" borderId="0" xfId="0" applyFont="1" applyFill="1" applyBorder="1" applyAlignment="1">
      <alignment horizontal="center"/>
    </xf>
    <xf numFmtId="0" fontId="1" fillId="15" borderId="7" xfId="0" applyFont="1" applyFill="1" applyBorder="1" applyAlignment="1">
      <alignment horizontal="center" wrapText="1"/>
    </xf>
    <xf numFmtId="0" fontId="1" fillId="15" borderId="8" xfId="0" applyFont="1" applyFill="1" applyBorder="1" applyAlignment="1">
      <alignment horizontal="center" wrapText="1"/>
    </xf>
    <xf numFmtId="0" fontId="1" fillId="15" borderId="9" xfId="0" applyFont="1" applyFill="1" applyBorder="1" applyAlignment="1">
      <alignment horizont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perations_Depots\Programmes%20Group%20North\Tree%20Cutting\Harvesting\002%20Live%20Line%20Programme\000%20-%20LLH%20Cost%20Benefit%20tracker\Live%20harvesting%20Benefits%20Tracker%202016\Live%20Line%20Harvester%20Benefits%20Track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ve%20Line%20Harvester%20Benefits%20Tracker%202017%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Ardmarnock"/>
      <sheetName val="Lix Toll"/>
      <sheetName val="Tillypronie Sawmill"/>
      <sheetName val="Tillypronie Coronation Wood"/>
      <sheetName val="Kinniard"/>
      <sheetName val="Achnaba"/>
      <sheetName val="Gartocharn"/>
      <sheetName val="Cnochan a Chorra"/>
      <sheetName val="Kyles View"/>
      <sheetName val="Hells Glen"/>
      <sheetName val="Ardoch"/>
      <sheetName val="Littleport"/>
      <sheetName val="Tiroran"/>
      <sheetName val="Dalchork"/>
      <sheetName val="Achfarry"/>
      <sheetName val="Shinnach"/>
      <sheetName val="Geny Guidance"/>
      <sheetName val="Ready Reckoner"/>
      <sheetName val="Sheet1"/>
      <sheetName val="Sheet2"/>
    </sheetNames>
    <sheetDataSet>
      <sheetData sheetId="0" refreshError="1"/>
      <sheetData sheetId="1">
        <row r="26">
          <cell r="G26">
            <v>43582</v>
          </cell>
        </row>
        <row r="32">
          <cell r="G32">
            <v>3244</v>
          </cell>
        </row>
      </sheetData>
      <sheetData sheetId="2"/>
      <sheetData sheetId="3">
        <row r="26">
          <cell r="G26">
            <v>46956.086857142858</v>
          </cell>
        </row>
        <row r="32">
          <cell r="G32">
            <v>26296</v>
          </cell>
        </row>
      </sheetData>
      <sheetData sheetId="4"/>
      <sheetData sheetId="5">
        <row r="26">
          <cell r="G26">
            <v>5402</v>
          </cell>
        </row>
        <row r="32">
          <cell r="G32">
            <v>5370</v>
          </cell>
        </row>
      </sheetData>
      <sheetData sheetId="6">
        <row r="26">
          <cell r="G26">
            <v>13045</v>
          </cell>
        </row>
        <row r="32">
          <cell r="G32">
            <v>2440</v>
          </cell>
        </row>
        <row r="33">
          <cell r="R33">
            <v>3800</v>
          </cell>
        </row>
      </sheetData>
      <sheetData sheetId="7"/>
      <sheetData sheetId="8">
        <row r="26">
          <cell r="G26">
            <v>71100</v>
          </cell>
        </row>
        <row r="32">
          <cell r="G32">
            <v>11560</v>
          </cell>
        </row>
      </sheetData>
      <sheetData sheetId="9">
        <row r="26">
          <cell r="G26">
            <v>30557.933714285715</v>
          </cell>
        </row>
        <row r="32">
          <cell r="G32">
            <v>7376</v>
          </cell>
        </row>
        <row r="33">
          <cell r="R33">
            <v>3000</v>
          </cell>
        </row>
      </sheetData>
      <sheetData sheetId="10">
        <row r="26">
          <cell r="G26">
            <v>59268.571428571428</v>
          </cell>
        </row>
        <row r="32">
          <cell r="G32">
            <v>9476</v>
          </cell>
        </row>
      </sheetData>
      <sheetData sheetId="11">
        <row r="26">
          <cell r="G26">
            <v>21036.909714285714</v>
          </cell>
        </row>
        <row r="32">
          <cell r="G32">
            <v>5120</v>
          </cell>
        </row>
      </sheetData>
      <sheetData sheetId="12">
        <row r="26">
          <cell r="G26">
            <v>14099.428571428572</v>
          </cell>
        </row>
        <row r="32">
          <cell r="G32">
            <v>7088</v>
          </cell>
        </row>
      </sheetData>
      <sheetData sheetId="13">
        <row r="26">
          <cell r="G26">
            <v>85888</v>
          </cell>
        </row>
        <row r="32">
          <cell r="G32">
            <v>17104</v>
          </cell>
        </row>
      </sheetData>
      <sheetData sheetId="14">
        <row r="26">
          <cell r="G26">
            <v>194420</v>
          </cell>
        </row>
        <row r="32">
          <cell r="G32">
            <v>22992</v>
          </cell>
        </row>
      </sheetData>
      <sheetData sheetId="15"/>
      <sheetData sheetId="16">
        <row r="26">
          <cell r="G26">
            <v>36359</v>
          </cell>
        </row>
        <row r="32">
          <cell r="G32">
            <v>3100</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Conerock"/>
      <sheetName val="Balquidder"/>
      <sheetName val="Rannoch"/>
      <sheetName val="Kennelhill"/>
      <sheetName val="Ord"/>
      <sheetName val="Ormidale"/>
      <sheetName val="Balnafoich"/>
      <sheetName val="Ardlamont"/>
      <sheetName val="Barevan"/>
      <sheetName val="Killdrummy"/>
      <sheetName val="Lindsaig"/>
      <sheetName val="Ardlamont 2"/>
      <sheetName val="Inver"/>
      <sheetName val="Dalmally"/>
      <sheetName val="Roy Bridge"/>
      <sheetName val="Dalmally 2"/>
      <sheetName val="Duncrub"/>
      <sheetName val="Clachaig"/>
      <sheetName val="Rowardennon"/>
      <sheetName val="Culdrain"/>
      <sheetName val="Glen Eagles"/>
      <sheetName val="Dores"/>
      <sheetName val="Geny Guidance"/>
      <sheetName val="Ready Reckoner &amp; Data"/>
    </sheetNames>
    <sheetDataSet>
      <sheetData sheetId="0"/>
      <sheetData sheetId="1">
        <row r="26">
          <cell r="G26">
            <v>3722.7359999999999</v>
          </cell>
        </row>
        <row r="32">
          <cell r="G32">
            <v>2084</v>
          </cell>
        </row>
      </sheetData>
      <sheetData sheetId="2">
        <row r="26">
          <cell r="G26">
            <v>18917.736000000001</v>
          </cell>
        </row>
        <row r="32">
          <cell r="G32">
            <v>2900</v>
          </cell>
        </row>
      </sheetData>
      <sheetData sheetId="3">
        <row r="26">
          <cell r="G26">
            <v>49890.063999999998</v>
          </cell>
        </row>
        <row r="32">
          <cell r="G32">
            <v>10696</v>
          </cell>
        </row>
      </sheetData>
      <sheetData sheetId="4">
        <row r="26">
          <cell r="G26">
            <v>89664.265599999999</v>
          </cell>
        </row>
        <row r="32">
          <cell r="G32">
            <v>20256</v>
          </cell>
        </row>
      </sheetData>
      <sheetData sheetId="5">
        <row r="26">
          <cell r="G26">
            <v>88338.207999999999</v>
          </cell>
        </row>
        <row r="32">
          <cell r="G32">
            <v>7388</v>
          </cell>
        </row>
      </sheetData>
      <sheetData sheetId="6">
        <row r="26">
          <cell r="G26">
            <v>63925</v>
          </cell>
        </row>
        <row r="32">
          <cell r="G32">
            <v>8068</v>
          </cell>
        </row>
      </sheetData>
      <sheetData sheetId="7">
        <row r="26">
          <cell r="G26">
            <v>46298.399999999994</v>
          </cell>
        </row>
        <row r="32">
          <cell r="G32">
            <v>39480</v>
          </cell>
        </row>
      </sheetData>
      <sheetData sheetId="8">
        <row r="26">
          <cell r="G26">
            <v>34745.536</v>
          </cell>
        </row>
        <row r="32">
          <cell r="G32">
            <v>14344</v>
          </cell>
        </row>
      </sheetData>
      <sheetData sheetId="9">
        <row r="26">
          <cell r="G26">
            <v>64089.120000000003</v>
          </cell>
        </row>
        <row r="32">
          <cell r="G32">
            <v>9064</v>
          </cell>
        </row>
      </sheetData>
      <sheetData sheetId="10"/>
      <sheetData sheetId="11">
        <row r="26">
          <cell r="G26">
            <v>13985.912</v>
          </cell>
        </row>
        <row r="32">
          <cell r="G32">
            <v>2084</v>
          </cell>
        </row>
      </sheetData>
      <sheetData sheetId="12"/>
      <sheetData sheetId="13">
        <row r="26">
          <cell r="G26">
            <v>50648.68</v>
          </cell>
        </row>
        <row r="32">
          <cell r="G32">
            <v>5916</v>
          </cell>
        </row>
      </sheetData>
      <sheetData sheetId="14">
        <row r="26">
          <cell r="G26">
            <v>71995.132799999992</v>
          </cell>
        </row>
        <row r="32">
          <cell r="G32">
            <v>6432</v>
          </cell>
        </row>
      </sheetData>
      <sheetData sheetId="15">
        <row r="26">
          <cell r="G26">
            <v>57857.296000000002</v>
          </cell>
        </row>
        <row r="32">
          <cell r="G32">
            <v>5416</v>
          </cell>
        </row>
      </sheetData>
      <sheetData sheetId="16">
        <row r="26">
          <cell r="G26">
            <v>27298.3776</v>
          </cell>
        </row>
        <row r="32">
          <cell r="G32">
            <v>4832</v>
          </cell>
        </row>
      </sheetData>
      <sheetData sheetId="17">
        <row r="26">
          <cell r="G26">
            <v>31235.472000000002</v>
          </cell>
        </row>
        <row r="32">
          <cell r="G32">
            <v>3944</v>
          </cell>
        </row>
      </sheetData>
      <sheetData sheetId="18"/>
      <sheetData sheetId="19">
        <row r="26">
          <cell r="G26">
            <v>29753.648000000001</v>
          </cell>
        </row>
        <row r="32">
          <cell r="G32">
            <v>4712</v>
          </cell>
        </row>
      </sheetData>
      <sheetData sheetId="20">
        <row r="26">
          <cell r="G26">
            <v>1889.0944</v>
          </cell>
        </row>
        <row r="32">
          <cell r="G32">
            <v>1612</v>
          </cell>
        </row>
      </sheetData>
      <sheetData sheetId="21"/>
      <sheetData sheetId="22">
        <row r="26">
          <cell r="G26">
            <v>52880</v>
          </cell>
        </row>
        <row r="32">
          <cell r="G32">
            <v>4712</v>
          </cell>
        </row>
      </sheetData>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336</v>
      </c>
    </row>
    <row r="10" spans="1:5" ht="21.75" customHeight="1" x14ac:dyDescent="0.25">
      <c r="D10" s="134">
        <v>41649</v>
      </c>
      <c r="E10" s="133" t="s">
        <v>337</v>
      </c>
    </row>
    <row r="11" spans="1:5" x14ac:dyDescent="0.25">
      <c r="B11" s="132"/>
      <c r="C11" s="132"/>
      <c r="D11" s="132"/>
      <c r="E11" s="13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N63"/>
  <sheetViews>
    <sheetView topLeftCell="A13" zoomScale="70" zoomScaleNormal="70" workbookViewId="0">
      <selection activeCell="C50" sqref="C50"/>
    </sheetView>
  </sheetViews>
  <sheetFormatPr defaultRowHeight="15" x14ac:dyDescent="0.25"/>
  <cols>
    <col min="1" max="1" width="10.85546875" bestFit="1" customWidth="1"/>
    <col min="2" max="2" width="26" bestFit="1" customWidth="1"/>
    <col min="3" max="3" width="18.140625"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6.4257812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447</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507" t="s">
        <v>353</v>
      </c>
      <c r="B6" s="508"/>
      <c r="C6" s="508"/>
      <c r="D6" s="508"/>
      <c r="E6" s="508"/>
      <c r="F6" s="508"/>
      <c r="G6" s="508"/>
      <c r="H6" s="508"/>
      <c r="I6" s="509"/>
      <c r="J6" s="510" t="s">
        <v>354</v>
      </c>
      <c r="K6" s="511"/>
      <c r="L6" s="511"/>
      <c r="M6" s="511"/>
      <c r="N6" s="511"/>
      <c r="O6" s="511"/>
      <c r="P6" s="511"/>
      <c r="Q6" s="511"/>
      <c r="R6" s="511"/>
      <c r="S6" s="511"/>
      <c r="T6" s="511"/>
      <c r="U6" s="511"/>
      <c r="V6" s="511"/>
      <c r="W6" s="511"/>
      <c r="X6" s="511"/>
      <c r="Y6" s="512"/>
      <c r="Z6" s="513" t="s">
        <v>355</v>
      </c>
      <c r="AA6" s="513"/>
      <c r="AB6" s="513"/>
      <c r="AC6" s="513"/>
      <c r="AD6" s="513"/>
      <c r="AE6" s="513"/>
      <c r="AF6" s="513"/>
      <c r="AG6" s="513"/>
      <c r="AH6" s="513"/>
      <c r="AI6" s="513"/>
      <c r="AJ6" s="200"/>
      <c r="AK6" s="200"/>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ht="15.75" thickBot="1" x14ac:dyDescent="0.3">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B30" s="202" t="s">
        <v>452</v>
      </c>
      <c r="C30" s="203"/>
      <c r="D30" s="214">
        <v>200</v>
      </c>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B31" s="204" t="s">
        <v>451</v>
      </c>
      <c r="C31" s="129"/>
      <c r="D31" s="205">
        <f>SUM(F8:F20)</f>
        <v>119</v>
      </c>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B32" s="204" t="s">
        <v>450</v>
      </c>
      <c r="C32" s="129"/>
      <c r="D32" s="205">
        <f>D30*D31</f>
        <v>23800</v>
      </c>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1:40" x14ac:dyDescent="0.25">
      <c r="B33" s="204" t="s">
        <v>444</v>
      </c>
      <c r="C33" s="129"/>
      <c r="D33" s="205">
        <v>2.6761400000000002</v>
      </c>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1:40" x14ac:dyDescent="0.25">
      <c r="B34" s="204" t="s">
        <v>453</v>
      </c>
      <c r="C34" s="129"/>
      <c r="D34" s="205">
        <f>D32*D33</f>
        <v>63692.132000000005</v>
      </c>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1:40" ht="15.75" thickBot="1" x14ac:dyDescent="0.3">
      <c r="B35" s="206" t="s">
        <v>454</v>
      </c>
      <c r="C35" s="207"/>
      <c r="D35" s="215">
        <f>D34/1000</f>
        <v>63.692132000000008</v>
      </c>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1:40" x14ac:dyDescent="0.25">
      <c r="B36" s="216"/>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1: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1:40" x14ac:dyDescent="0.25">
      <c r="G38" s="137"/>
      <c r="H38" s="137"/>
      <c r="I38" s="137"/>
      <c r="AE38" s="140"/>
      <c r="AF38" s="140"/>
      <c r="AG38" s="140"/>
      <c r="AH38" s="140"/>
      <c r="AI38" s="141"/>
      <c r="AJ38" s="141"/>
      <c r="AK38" s="141"/>
      <c r="AL38" s="141"/>
      <c r="AM38" s="180"/>
      <c r="AN38" s="140"/>
    </row>
    <row r="39" spans="1:40" x14ac:dyDescent="0.25">
      <c r="G39" s="137"/>
      <c r="H39" s="137"/>
      <c r="I39" s="137"/>
      <c r="AE39" s="140"/>
      <c r="AF39" s="140"/>
      <c r="AG39" s="140"/>
      <c r="AH39" s="140"/>
      <c r="AI39" s="141"/>
      <c r="AJ39" s="141"/>
      <c r="AK39" s="141"/>
      <c r="AL39" s="141"/>
      <c r="AM39" s="180"/>
      <c r="AN39" s="140"/>
    </row>
    <row r="40" spans="1: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1: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1: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1: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1: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1:40" x14ac:dyDescent="0.25">
      <c r="G45" s="137"/>
      <c r="H45" s="137"/>
      <c r="I45" s="137"/>
      <c r="AC45" s="185" t="s">
        <v>434</v>
      </c>
      <c r="AD45" s="185"/>
      <c r="AE45" s="198">
        <f>SUM(AH8:AH19)</f>
        <v>21166.800000000003</v>
      </c>
      <c r="AF45" s="140"/>
      <c r="AG45" s="140"/>
      <c r="AH45" s="140"/>
      <c r="AI45" s="141"/>
      <c r="AJ45" s="141"/>
      <c r="AK45" s="141"/>
      <c r="AL45" s="141"/>
      <c r="AM45" s="180"/>
      <c r="AN45" s="140"/>
    </row>
    <row r="46" spans="1:40" x14ac:dyDescent="0.25">
      <c r="G46" s="137"/>
      <c r="H46" s="137"/>
      <c r="I46" s="137"/>
      <c r="AE46" s="140"/>
      <c r="AF46" s="140"/>
      <c r="AG46" s="140"/>
      <c r="AH46" s="140"/>
      <c r="AI46" s="141"/>
      <c r="AJ46" s="141"/>
      <c r="AK46" s="141"/>
      <c r="AL46" s="141"/>
      <c r="AM46" s="180"/>
      <c r="AN46" s="140"/>
    </row>
    <row r="47" spans="1:40" x14ac:dyDescent="0.25">
      <c r="A47" s="129"/>
      <c r="B47" s="129"/>
      <c r="C47" s="129"/>
      <c r="D47" s="129"/>
      <c r="E47" s="129"/>
      <c r="M47" s="183" t="s">
        <v>428</v>
      </c>
      <c r="N47" s="183"/>
      <c r="O47" s="183"/>
      <c r="P47" s="199">
        <f>SUM(W8:W19)</f>
        <v>3473.272727272727</v>
      </c>
      <c r="AC47" s="185" t="s">
        <v>439</v>
      </c>
      <c r="AD47" s="185"/>
      <c r="AE47" s="186">
        <f>SUM(AJ8:AJ19)</f>
        <v>56383.877500000002</v>
      </c>
    </row>
    <row r="48" spans="1:40" x14ac:dyDescent="0.25">
      <c r="A48" s="129"/>
      <c r="B48" s="129"/>
      <c r="C48" s="129"/>
      <c r="D48" s="129" t="s">
        <v>449</v>
      </c>
      <c r="E48" s="129"/>
      <c r="M48" s="183" t="s">
        <v>426</v>
      </c>
      <c r="N48" s="183"/>
      <c r="O48" s="183"/>
      <c r="P48" s="199">
        <f>SUM(X8:X19)</f>
        <v>13893.090909090908</v>
      </c>
      <c r="AC48" s="185" t="s">
        <v>440</v>
      </c>
      <c r="AD48" s="185"/>
      <c r="AE48" s="186">
        <f>SUM(AK8:AK19)</f>
        <v>155847.84</v>
      </c>
    </row>
    <row r="49" spans="1:18" x14ac:dyDescent="0.25">
      <c r="A49" s="129"/>
      <c r="B49" s="216" t="s">
        <v>456</v>
      </c>
      <c r="C49">
        <f>D32*0.5</f>
        <v>11900</v>
      </c>
      <c r="D49" s="168">
        <f>C49/1000000</f>
        <v>1.1900000000000001E-2</v>
      </c>
      <c r="E49" s="129" t="s">
        <v>458</v>
      </c>
    </row>
    <row r="50" spans="1:18" x14ac:dyDescent="0.25">
      <c r="A50" s="129"/>
      <c r="B50" s="129" t="s">
        <v>448</v>
      </c>
      <c r="C50" s="212">
        <f>I37+C49</f>
        <v>256409</v>
      </c>
      <c r="D50" s="213">
        <f>C50/1000000</f>
        <v>0.256409</v>
      </c>
      <c r="E50" s="129"/>
      <c r="M50" s="183" t="s">
        <v>427</v>
      </c>
      <c r="N50" s="183"/>
      <c r="O50" s="183"/>
      <c r="P50" s="195">
        <f>SUM(N8:O19)+SUM(S8:S19)</f>
        <v>715769.11931550805</v>
      </c>
    </row>
    <row r="51" spans="1:18" x14ac:dyDescent="0.25">
      <c r="A51" s="129"/>
      <c r="B51" s="129" t="s">
        <v>455</v>
      </c>
      <c r="C51" s="129">
        <f>D34</f>
        <v>63692.132000000005</v>
      </c>
      <c r="D51" s="211">
        <f>D35</f>
        <v>63.692132000000008</v>
      </c>
      <c r="E51" s="129"/>
      <c r="M51" s="183" t="s">
        <v>429</v>
      </c>
      <c r="N51" s="183"/>
      <c r="O51" s="183"/>
      <c r="P51" s="138">
        <f>SUM(P8:P19)+SUM(U8:U19)+SUM(AJ8:AJ19)</f>
        <v>249409.02840909091</v>
      </c>
      <c r="R51" s="194"/>
    </row>
    <row r="52" spans="1:18" x14ac:dyDescent="0.25">
      <c r="A52" s="129"/>
      <c r="B52" s="129"/>
      <c r="C52" s="129"/>
      <c r="D52" s="129"/>
      <c r="E52" s="129"/>
      <c r="M52" s="183" t="s">
        <v>432</v>
      </c>
      <c r="N52" s="183"/>
      <c r="O52" s="183"/>
      <c r="P52" s="138">
        <f>SUM(Q8:Q19)+SUM(V8:V19)+SUM(AK8:AK19)</f>
        <v>810557.85818181816</v>
      </c>
    </row>
    <row r="53" spans="1:18" x14ac:dyDescent="0.25">
      <c r="A53" s="129"/>
      <c r="B53" s="129"/>
      <c r="C53" s="129"/>
      <c r="D53" s="129"/>
      <c r="E53" s="129"/>
      <c r="P53" s="196">
        <f>SUM(P50:P52)</f>
        <v>1775736.005906417</v>
      </c>
    </row>
    <row r="54" spans="1:18" x14ac:dyDescent="0.25">
      <c r="A54" s="129"/>
      <c r="B54" s="129"/>
      <c r="C54" s="129"/>
      <c r="D54" s="129"/>
      <c r="E54" s="129"/>
    </row>
    <row r="55" spans="1:18" x14ac:dyDescent="0.25">
      <c r="A55" s="129"/>
      <c r="B55" s="129"/>
      <c r="C55" s="129"/>
      <c r="D55" s="129"/>
      <c r="E55" s="129"/>
    </row>
    <row r="58" spans="1:18" x14ac:dyDescent="0.25">
      <c r="D58" s="201"/>
      <c r="E58" s="201"/>
    </row>
    <row r="59" spans="1:18" ht="15.75" x14ac:dyDescent="0.3">
      <c r="B59" s="9"/>
      <c r="D59" s="201"/>
      <c r="E59" s="201"/>
    </row>
    <row r="60" spans="1:18" ht="15.75" x14ac:dyDescent="0.3">
      <c r="B60" s="9"/>
      <c r="D60" s="201"/>
      <c r="E60" s="201"/>
    </row>
    <row r="61" spans="1:18" ht="15.75" x14ac:dyDescent="0.3">
      <c r="B61" s="4"/>
      <c r="D61" s="168"/>
      <c r="E61" s="168"/>
    </row>
    <row r="62" spans="1:18" ht="15.75" x14ac:dyDescent="0.3">
      <c r="B62" s="4"/>
      <c r="D62" s="168"/>
      <c r="E62" s="168"/>
    </row>
    <row r="63" spans="1:18" ht="15.75" x14ac:dyDescent="0.3">
      <c r="B63" s="4"/>
      <c r="D63" s="167"/>
      <c r="E63" s="167"/>
    </row>
  </sheetData>
  <mergeCells count="3">
    <mergeCell ref="A6:I6"/>
    <mergeCell ref="J6:Y6"/>
    <mergeCell ref="Z6:AI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4"/>
  <sheetViews>
    <sheetView topLeftCell="A22" zoomScale="55" zoomScaleNormal="55" workbookViewId="0">
      <selection activeCell="D80" sqref="D80"/>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507" t="s">
        <v>353</v>
      </c>
      <c r="C12" s="508"/>
      <c r="D12" s="508"/>
      <c r="E12" s="508"/>
      <c r="F12" s="508"/>
      <c r="G12" s="508"/>
      <c r="H12" s="508"/>
      <c r="I12" s="508"/>
      <c r="J12" s="508"/>
      <c r="K12" s="508"/>
      <c r="L12" s="510" t="s">
        <v>354</v>
      </c>
      <c r="M12" s="511"/>
      <c r="N12" s="511"/>
      <c r="O12" s="511"/>
      <c r="P12" s="511"/>
      <c r="Q12" s="511"/>
      <c r="R12" s="511"/>
      <c r="S12" s="511"/>
      <c r="T12" s="511"/>
      <c r="U12" s="511"/>
      <c r="V12" s="511"/>
      <c r="W12" s="511"/>
      <c r="X12" s="511"/>
      <c r="Y12" s="511"/>
      <c r="Z12" s="511"/>
      <c r="AA12" s="512"/>
      <c r="AB12" s="513" t="s">
        <v>355</v>
      </c>
      <c r="AC12" s="513"/>
      <c r="AD12" s="513"/>
      <c r="AE12" s="513"/>
      <c r="AF12" s="513"/>
      <c r="AG12" s="513"/>
      <c r="AH12" s="513"/>
      <c r="AI12" s="513"/>
      <c r="AJ12" s="513"/>
      <c r="AK12" s="513"/>
      <c r="AL12" s="219"/>
      <c r="AM12" s="219"/>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2: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2: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2:42" x14ac:dyDescent="0.25">
      <c r="J67" s="137"/>
      <c r="K67" s="137"/>
      <c r="AE67" s="142"/>
      <c r="AF67" s="142"/>
      <c r="AG67" s="141"/>
      <c r="AH67" s="140"/>
      <c r="AI67" s="140"/>
      <c r="AJ67" s="140"/>
      <c r="AK67" s="141"/>
      <c r="AL67" s="141"/>
      <c r="AM67" s="141"/>
      <c r="AN67" s="141"/>
      <c r="AO67" s="142"/>
      <c r="AP67" s="140"/>
    </row>
    <row r="68" spans="2:42" ht="15.75" thickBot="1" x14ac:dyDescent="0.3">
      <c r="W68" s="142"/>
      <c r="X68" s="142"/>
      <c r="Y68" s="142"/>
      <c r="Z68" s="317"/>
      <c r="AE68" s="142"/>
      <c r="AF68" s="142"/>
      <c r="AG68" s="141"/>
    </row>
    <row r="69" spans="2:42" x14ac:dyDescent="0.25">
      <c r="B69" s="129"/>
      <c r="C69" s="202" t="s">
        <v>452</v>
      </c>
      <c r="D69" s="203"/>
      <c r="E69" s="214">
        <v>200</v>
      </c>
      <c r="W69" s="142"/>
      <c r="X69" s="142"/>
      <c r="Y69" s="142"/>
      <c r="Z69" s="317"/>
      <c r="AE69" s="142"/>
      <c r="AF69" s="142"/>
      <c r="AG69" s="141"/>
    </row>
    <row r="70" spans="2:42" x14ac:dyDescent="0.25">
      <c r="B70" s="129"/>
      <c r="C70" s="204" t="s">
        <v>451</v>
      </c>
      <c r="D70" s="129"/>
      <c r="E70" s="205">
        <f>H58</f>
        <v>168</v>
      </c>
      <c r="W70" s="142"/>
      <c r="X70" s="142"/>
      <c r="Y70" s="142"/>
      <c r="Z70" s="142"/>
    </row>
    <row r="71" spans="2:42" x14ac:dyDescent="0.25">
      <c r="B71" s="129"/>
      <c r="C71" s="204" t="s">
        <v>450</v>
      </c>
      <c r="D71" s="129"/>
      <c r="E71" s="205">
        <f>E69*E70</f>
        <v>33600</v>
      </c>
      <c r="W71" s="142"/>
      <c r="X71" s="142"/>
      <c r="Y71" s="142"/>
      <c r="Z71" s="319"/>
    </row>
    <row r="72" spans="2:42" x14ac:dyDescent="0.25">
      <c r="B72" s="129"/>
      <c r="C72" s="204" t="s">
        <v>444</v>
      </c>
      <c r="D72" s="129"/>
      <c r="E72" s="205">
        <v>2.6761400000000002</v>
      </c>
      <c r="T72" s="194"/>
      <c r="W72" s="142"/>
      <c r="X72" s="142"/>
      <c r="Y72" s="142"/>
      <c r="Z72" s="141"/>
    </row>
    <row r="73" spans="2:42" x14ac:dyDescent="0.25">
      <c r="C73" s="204" t="s">
        <v>453</v>
      </c>
      <c r="D73" s="129"/>
      <c r="E73" s="205">
        <f>E71*E72</f>
        <v>89918.304000000004</v>
      </c>
      <c r="W73" s="142"/>
      <c r="X73" s="142"/>
      <c r="Y73" s="142"/>
      <c r="Z73" s="141"/>
    </row>
    <row r="74" spans="2:42" ht="15.75" thickBot="1" x14ac:dyDescent="0.3">
      <c r="C74" s="206" t="s">
        <v>454</v>
      </c>
      <c r="D74" s="207"/>
      <c r="E74" s="215">
        <f>E73/1000</f>
        <v>89.918304000000006</v>
      </c>
      <c r="W74" s="142"/>
      <c r="X74" s="142"/>
      <c r="Y74" s="142"/>
      <c r="Z74" s="320"/>
    </row>
    <row r="78" spans="2:42" x14ac:dyDescent="0.25">
      <c r="E78" t="s">
        <v>446</v>
      </c>
    </row>
    <row r="79" spans="2:42" x14ac:dyDescent="0.25">
      <c r="C79" s="216" t="s">
        <v>456</v>
      </c>
      <c r="D79">
        <f>E71*0.5</f>
        <v>16800</v>
      </c>
      <c r="E79" s="168">
        <f>D79/1000000</f>
        <v>1.6799999999999999E-2</v>
      </c>
      <c r="F79" s="129" t="s">
        <v>520</v>
      </c>
      <c r="G79"/>
    </row>
    <row r="80" spans="2:42" x14ac:dyDescent="0.25">
      <c r="C80" s="129" t="s">
        <v>448</v>
      </c>
      <c r="D80" s="212">
        <f>J62+440000</f>
        <v>778565</v>
      </c>
      <c r="E80" s="213">
        <f>D80/1000000</f>
        <v>0.77856499999999995</v>
      </c>
      <c r="F80" s="129"/>
      <c r="G80"/>
    </row>
    <row r="81" spans="3:7" x14ac:dyDescent="0.25">
      <c r="C81" s="129" t="s">
        <v>455</v>
      </c>
      <c r="D81" s="129">
        <f>E74</f>
        <v>89.918304000000006</v>
      </c>
      <c r="E81" s="211">
        <f>D81</f>
        <v>89.918304000000006</v>
      </c>
      <c r="F81" s="129"/>
      <c r="G81"/>
    </row>
    <row r="82" spans="3:7" ht="15.75" x14ac:dyDescent="0.3">
      <c r="C82" s="4"/>
      <c r="E82" s="168"/>
      <c r="F82" s="168"/>
      <c r="G82"/>
    </row>
    <row r="83" spans="3:7" ht="15.75" x14ac:dyDescent="0.3">
      <c r="C83" s="4"/>
      <c r="E83" s="168"/>
      <c r="F83" s="168"/>
      <c r="G83"/>
    </row>
    <row r="84" spans="3:7" ht="15.75" x14ac:dyDescent="0.3">
      <c r="C84" s="4"/>
      <c r="E84" s="167"/>
      <c r="F84" s="167"/>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4"/>
  <sheetViews>
    <sheetView topLeftCell="A25" zoomScale="55" zoomScaleNormal="55" workbookViewId="0">
      <selection activeCell="F78" sqref="F78"/>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3" width="17.28515625" style="323" bestFit="1" customWidth="1"/>
    <col min="44" max="44" width="15.140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514"/>
      <c r="AD8" s="514"/>
      <c r="AE8" s="514"/>
      <c r="AF8" s="514"/>
      <c r="AG8" s="514"/>
      <c r="AH8" s="514"/>
      <c r="AI8" s="514"/>
      <c r="AJ8" s="514"/>
      <c r="AK8" s="514"/>
      <c r="AL8" s="514"/>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515" t="s">
        <v>522</v>
      </c>
      <c r="C12" s="516"/>
      <c r="D12" s="516"/>
      <c r="E12" s="516"/>
      <c r="F12" s="516"/>
      <c r="G12" s="516"/>
      <c r="H12" s="516"/>
      <c r="I12" s="516"/>
      <c r="J12" s="516"/>
      <c r="K12" s="516"/>
      <c r="L12" s="517"/>
      <c r="M12" s="510" t="s">
        <v>354</v>
      </c>
      <c r="N12" s="511"/>
      <c r="O12" s="511"/>
      <c r="P12" s="511"/>
      <c r="Q12" s="511"/>
      <c r="R12" s="511"/>
      <c r="S12" s="511"/>
      <c r="T12" s="511"/>
      <c r="U12" s="511"/>
      <c r="V12" s="511"/>
      <c r="W12" s="511"/>
      <c r="X12" s="511"/>
      <c r="Y12" s="511"/>
      <c r="Z12" s="511"/>
      <c r="AA12" s="511"/>
      <c r="AB12" s="512"/>
      <c r="AC12" s="513" t="s">
        <v>355</v>
      </c>
      <c r="AD12" s="513"/>
      <c r="AE12" s="513"/>
      <c r="AF12" s="513"/>
      <c r="AG12" s="513"/>
      <c r="AH12" s="513"/>
      <c r="AI12" s="513"/>
      <c r="AJ12" s="513"/>
      <c r="AK12" s="513"/>
      <c r="AL12" s="513"/>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452</v>
      </c>
      <c r="D71" s="203"/>
      <c r="E71" s="214">
        <v>200</v>
      </c>
      <c r="F71"/>
      <c r="X71" s="330"/>
      <c r="Y71" s="330"/>
      <c r="Z71" s="330"/>
      <c r="AA71" s="464"/>
    </row>
    <row r="72" spans="3:42" ht="15" x14ac:dyDescent="0.25">
      <c r="C72" s="204" t="s">
        <v>451</v>
      </c>
      <c r="D72" s="129"/>
      <c r="E72" s="470">
        <f>K61</f>
        <v>323</v>
      </c>
      <c r="F72"/>
      <c r="U72" s="465"/>
      <c r="X72" s="330"/>
      <c r="Y72" s="330"/>
      <c r="Z72" s="330"/>
      <c r="AA72" s="329"/>
    </row>
    <row r="73" spans="3:42" ht="15" x14ac:dyDescent="0.25">
      <c r="C73" s="204" t="s">
        <v>450</v>
      </c>
      <c r="D73" s="129"/>
      <c r="E73" s="205">
        <f>E71*E72</f>
        <v>64600</v>
      </c>
      <c r="F73"/>
      <c r="X73" s="330"/>
      <c r="Y73" s="330"/>
      <c r="Z73" s="330"/>
      <c r="AA73" s="329"/>
    </row>
    <row r="74" spans="3:42" ht="15" x14ac:dyDescent="0.25">
      <c r="C74" s="204" t="s">
        <v>444</v>
      </c>
      <c r="D74" s="129"/>
      <c r="E74" s="205">
        <v>2.6761400000000002</v>
      </c>
      <c r="F74"/>
      <c r="X74" s="330"/>
      <c r="Y74" s="330"/>
      <c r="Z74" s="330"/>
      <c r="AA74" s="466"/>
    </row>
    <row r="75" spans="3:42" ht="15" x14ac:dyDescent="0.25">
      <c r="C75" s="204" t="s">
        <v>453</v>
      </c>
      <c r="D75" s="129"/>
      <c r="E75" s="205">
        <f>E73*E74</f>
        <v>172878.644</v>
      </c>
      <c r="F75"/>
    </row>
    <row r="76" spans="3:42" ht="15.75" thickBot="1" x14ac:dyDescent="0.3">
      <c r="C76" s="206" t="s">
        <v>454</v>
      </c>
      <c r="D76" s="207"/>
      <c r="E76" s="215">
        <f>E75/1000</f>
        <v>172.87864400000001</v>
      </c>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t="s">
        <v>446</v>
      </c>
      <c r="F80"/>
      <c r="G80" s="467"/>
    </row>
    <row r="81" spans="3:7" s="323" customFormat="1" ht="15" x14ac:dyDescent="0.25">
      <c r="C81" s="216" t="s">
        <v>456</v>
      </c>
      <c r="D81">
        <f>E73*0.5</f>
        <v>32300</v>
      </c>
      <c r="E81" s="168">
        <f>D81/1000000</f>
        <v>3.2300000000000002E-2</v>
      </c>
      <c r="F81" s="129" t="s">
        <v>520</v>
      </c>
      <c r="G81" s="467"/>
    </row>
    <row r="82" spans="3:7" s="323" customFormat="1" ht="15" x14ac:dyDescent="0.25">
      <c r="C82" s="129" t="s">
        <v>448</v>
      </c>
      <c r="D82" s="212">
        <f>K62</f>
        <v>468457.1</v>
      </c>
      <c r="E82" s="213">
        <f>D82/1000000</f>
        <v>0.46845709999999996</v>
      </c>
      <c r="F82" s="129"/>
      <c r="G82" s="435"/>
    </row>
    <row r="83" spans="3:7" s="323" customFormat="1" ht="15" x14ac:dyDescent="0.25">
      <c r="C83" s="129" t="s">
        <v>455</v>
      </c>
      <c r="D83" s="129">
        <f>E76</f>
        <v>172.87864400000001</v>
      </c>
      <c r="E83" s="211">
        <f>D83</f>
        <v>172.87864400000001</v>
      </c>
      <c r="F83" s="129"/>
      <c r="G83" s="435"/>
    </row>
    <row r="84" spans="3:7" s="323" customFormat="1" x14ac:dyDescent="0.2">
      <c r="D84" s="468"/>
      <c r="F84" s="469"/>
      <c r="G84" s="469"/>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'[2]Ready Reckoner &amp; Data'!#REF!</xm:f>
          </x14:formula1>
          <xm:sqref>B14:B53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475" t="s">
        <v>222</v>
      </c>
      <c r="C26" s="475"/>
      <c r="D26" s="475"/>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25" activePane="bottomLeft" state="frozen"/>
      <selection activeCell="A7" sqref="A7"/>
      <selection pane="bottomLeft" activeCell="B30" sqref="B30:K35"/>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334</v>
      </c>
      <c r="Z1" s="26" t="s">
        <v>29</v>
      </c>
    </row>
    <row r="2" spans="2:26" x14ac:dyDescent="0.3">
      <c r="B2" s="480" t="s">
        <v>586</v>
      </c>
      <c r="C2" s="481"/>
      <c r="D2" s="481"/>
      <c r="E2" s="481"/>
      <c r="F2" s="482"/>
      <c r="Z2" s="26" t="s">
        <v>79</v>
      </c>
    </row>
    <row r="3" spans="2:26" ht="24.75" customHeight="1" x14ac:dyDescent="0.3">
      <c r="B3" s="483"/>
      <c r="C3" s="484"/>
      <c r="D3" s="484"/>
      <c r="E3" s="484"/>
      <c r="F3" s="485"/>
    </row>
    <row r="4" spans="2:26" ht="18" customHeight="1" x14ac:dyDescent="0.3">
      <c r="B4" s="25" t="s">
        <v>78</v>
      </c>
      <c r="C4" s="27"/>
      <c r="D4" s="27"/>
      <c r="E4" s="27"/>
      <c r="F4" s="27"/>
    </row>
    <row r="5" spans="2:26" ht="24.75" customHeight="1" x14ac:dyDescent="0.3">
      <c r="B5" s="494"/>
      <c r="C5" s="495"/>
      <c r="D5" s="495"/>
      <c r="E5" s="495"/>
      <c r="F5" s="496"/>
    </row>
    <row r="6" spans="2:26" ht="13.5" customHeight="1" x14ac:dyDescent="0.3">
      <c r="B6" s="27"/>
      <c r="C6" s="27"/>
      <c r="D6" s="27"/>
      <c r="E6" s="27"/>
      <c r="F6" s="27"/>
    </row>
    <row r="7" spans="2:26" x14ac:dyDescent="0.3">
      <c r="B7" s="25" t="s">
        <v>48</v>
      </c>
    </row>
    <row r="8" spans="2:26" x14ac:dyDescent="0.3">
      <c r="B8" s="490" t="s">
        <v>335</v>
      </c>
      <c r="C8" s="491"/>
      <c r="D8" s="486" t="s">
        <v>30</v>
      </c>
      <c r="E8" s="486"/>
      <c r="F8" s="486"/>
    </row>
    <row r="9" spans="2:26" ht="22.5" customHeight="1" x14ac:dyDescent="0.3">
      <c r="B9" s="492" t="s">
        <v>343</v>
      </c>
      <c r="C9" s="493"/>
      <c r="D9" s="479" t="s">
        <v>424</v>
      </c>
      <c r="E9" s="479"/>
      <c r="F9" s="479"/>
    </row>
    <row r="10" spans="2:26" ht="35.25" customHeight="1" x14ac:dyDescent="0.3">
      <c r="B10" s="492" t="s">
        <v>344</v>
      </c>
      <c r="C10" s="493"/>
      <c r="D10" s="487" t="s">
        <v>425</v>
      </c>
      <c r="E10" s="488"/>
      <c r="F10" s="489"/>
    </row>
    <row r="11" spans="2:26" ht="39" customHeight="1" x14ac:dyDescent="0.3">
      <c r="B11" s="492"/>
      <c r="C11" s="493"/>
      <c r="D11" s="479"/>
      <c r="E11" s="479"/>
      <c r="F11" s="479"/>
    </row>
    <row r="12" spans="2:26" ht="22.5" customHeight="1" x14ac:dyDescent="0.3">
      <c r="B12" s="492"/>
      <c r="C12" s="493"/>
      <c r="D12" s="479"/>
      <c r="E12" s="479"/>
      <c r="F12" s="479"/>
    </row>
    <row r="13" spans="2:26" ht="42" customHeight="1" x14ac:dyDescent="0.3">
      <c r="B13" s="492"/>
      <c r="C13" s="493"/>
      <c r="D13" s="479"/>
      <c r="E13" s="479"/>
      <c r="F13" s="479"/>
    </row>
    <row r="14" spans="2:26" ht="22.5" customHeight="1" x14ac:dyDescent="0.3">
      <c r="B14" s="492"/>
      <c r="C14" s="493"/>
      <c r="D14" s="479"/>
      <c r="E14" s="479"/>
      <c r="F14" s="479"/>
    </row>
    <row r="15" spans="2:26" ht="45.75" customHeight="1" x14ac:dyDescent="0.3">
      <c r="B15" s="492"/>
      <c r="C15" s="493"/>
      <c r="D15" s="479"/>
      <c r="E15" s="479"/>
      <c r="F15" s="479"/>
    </row>
    <row r="16" spans="2:26" ht="28.5" customHeight="1" x14ac:dyDescent="0.3">
      <c r="B16" s="492"/>
      <c r="C16" s="493"/>
      <c r="D16" s="479"/>
      <c r="E16" s="479"/>
      <c r="F16" s="479"/>
    </row>
    <row r="17" spans="2:11" ht="22.5" customHeight="1" x14ac:dyDescent="0.3">
      <c r="B17" s="476"/>
      <c r="C17" s="477"/>
      <c r="D17" s="478"/>
      <c r="E17" s="478"/>
      <c r="F17" s="478"/>
    </row>
    <row r="18" spans="2:11" ht="22.5" customHeight="1" x14ac:dyDescent="0.3">
      <c r="B18" s="476"/>
      <c r="C18" s="477"/>
      <c r="D18" s="478"/>
      <c r="E18" s="478"/>
      <c r="F18" s="478"/>
    </row>
    <row r="19" spans="2:11" ht="22.5" customHeight="1" x14ac:dyDescent="0.3">
      <c r="B19" s="476"/>
      <c r="C19" s="477"/>
      <c r="D19" s="478"/>
      <c r="E19" s="478"/>
      <c r="F19" s="478"/>
    </row>
    <row r="20" spans="2:11" ht="22.5" customHeight="1" x14ac:dyDescent="0.3">
      <c r="B20" s="476"/>
      <c r="C20" s="477"/>
      <c r="D20" s="478"/>
      <c r="E20" s="478"/>
      <c r="F20" s="478"/>
    </row>
    <row r="21" spans="2:11" ht="22.5" customHeight="1" x14ac:dyDescent="0.3">
      <c r="B21" s="476"/>
      <c r="C21" s="477"/>
      <c r="D21" s="478"/>
      <c r="E21" s="478"/>
      <c r="F21" s="478"/>
    </row>
    <row r="22" spans="2:11" ht="22.5" customHeight="1" x14ac:dyDescent="0.3">
      <c r="B22" s="476"/>
      <c r="C22" s="477"/>
      <c r="D22" s="478"/>
      <c r="E22" s="478"/>
      <c r="F22" s="478"/>
    </row>
    <row r="23" spans="2:11" ht="22.5" customHeight="1" x14ac:dyDescent="0.3">
      <c r="B23" s="476"/>
      <c r="C23" s="477"/>
      <c r="D23" s="478"/>
      <c r="E23" s="478"/>
      <c r="F23" s="478"/>
    </row>
    <row r="24" spans="2:11" ht="12.75" customHeight="1" x14ac:dyDescent="0.3">
      <c r="B24" s="28"/>
      <c r="C24" s="28"/>
      <c r="D24" s="29"/>
      <c r="E24" s="29"/>
      <c r="F24" s="29"/>
    </row>
    <row r="25" spans="2:11" x14ac:dyDescent="0.3">
      <c r="B25" s="25" t="s">
        <v>49</v>
      </c>
    </row>
    <row r="26" spans="2:11" ht="38.25" customHeight="1" x14ac:dyDescent="0.3">
      <c r="B26" s="498" t="s">
        <v>47</v>
      </c>
      <c r="C26" s="500" t="s">
        <v>27</v>
      </c>
      <c r="D26" s="500" t="s">
        <v>28</v>
      </c>
      <c r="E26" s="500" t="s">
        <v>30</v>
      </c>
      <c r="F26" s="498" t="s">
        <v>338</v>
      </c>
      <c r="G26" s="497" t="s">
        <v>99</v>
      </c>
      <c r="H26" s="497"/>
      <c r="I26" s="497"/>
      <c r="J26" s="497"/>
      <c r="K26" s="497"/>
    </row>
    <row r="27" spans="2:11" ht="36" customHeight="1" x14ac:dyDescent="0.3">
      <c r="B27" s="499"/>
      <c r="C27" s="501"/>
      <c r="D27" s="501"/>
      <c r="E27" s="501"/>
      <c r="F27" s="499"/>
      <c r="G27" s="64" t="s">
        <v>100</v>
      </c>
      <c r="H27" s="64" t="s">
        <v>101</v>
      </c>
      <c r="I27" s="64" t="s">
        <v>102</v>
      </c>
      <c r="J27" s="64" t="s">
        <v>103</v>
      </c>
      <c r="K27" s="64" t="s">
        <v>104</v>
      </c>
    </row>
    <row r="28" spans="2:11" ht="27.75" customHeight="1" x14ac:dyDescent="0.3">
      <c r="B28" s="30">
        <v>1</v>
      </c>
      <c r="C28" s="31" t="s">
        <v>459</v>
      </c>
      <c r="D28" s="30" t="s">
        <v>79</v>
      </c>
      <c r="E28" s="31"/>
      <c r="F28" s="30"/>
      <c r="G28" s="65">
        <f>'Option 1 (Baseline)'!$C$4</f>
        <v>-3.3654953360435229</v>
      </c>
      <c r="H28" s="65">
        <f>'Option 1 (Baseline)'!$C$5</f>
        <v>-3.6786248217466206</v>
      </c>
      <c r="I28" s="65">
        <f>'Option 1 (Baseline)'!$C$6</f>
        <v>-3.8869548222738848</v>
      </c>
      <c r="J28" s="65">
        <f>'Option 1 (Baseline)'!$C$7</f>
        <v>-4.0991850133521401</v>
      </c>
      <c r="K28" s="66"/>
    </row>
    <row r="29" spans="2:11" ht="27.75" customHeight="1" x14ac:dyDescent="0.3">
      <c r="B29" s="30">
        <v>2</v>
      </c>
      <c r="C29" s="30" t="s">
        <v>460</v>
      </c>
      <c r="D29" s="30" t="s">
        <v>29</v>
      </c>
      <c r="E29" s="31"/>
      <c r="F29" s="30"/>
      <c r="G29" s="65">
        <f>'Option 2'!$C$4</f>
        <v>-1.0403166901909422</v>
      </c>
      <c r="H29" s="65">
        <f>'Option 2'!$C$5</f>
        <v>-1.2343470479023735</v>
      </c>
      <c r="I29" s="65">
        <f>'Option 2'!$C$6</f>
        <v>-1.3634575102540383</v>
      </c>
      <c r="J29" s="65">
        <f>'Option 2'!$C$7</f>
        <v>-1.4950223024295952</v>
      </c>
      <c r="K29" s="30"/>
    </row>
    <row r="30" spans="2:11" ht="27.75" customHeight="1" x14ac:dyDescent="0.3">
      <c r="B30" s="472">
        <v>3</v>
      </c>
      <c r="C30" s="472"/>
      <c r="D30" s="472"/>
      <c r="E30" s="473"/>
      <c r="F30" s="472"/>
      <c r="G30" s="474"/>
      <c r="H30" s="474"/>
      <c r="I30" s="474"/>
      <c r="J30" s="474"/>
      <c r="K30" s="472"/>
    </row>
    <row r="31" spans="2:11" ht="27.75" customHeight="1" x14ac:dyDescent="0.3">
      <c r="B31" s="472">
        <v>4</v>
      </c>
      <c r="C31" s="472"/>
      <c r="D31" s="472"/>
      <c r="E31" s="473"/>
      <c r="F31" s="472"/>
      <c r="G31" s="474"/>
      <c r="H31" s="474"/>
      <c r="I31" s="474"/>
      <c r="J31" s="474"/>
      <c r="K31" s="472"/>
    </row>
    <row r="32" spans="2:11" ht="27.75" customHeight="1" x14ac:dyDescent="0.3">
      <c r="B32" s="472">
        <v>5</v>
      </c>
      <c r="C32" s="472"/>
      <c r="D32" s="472"/>
      <c r="E32" s="473"/>
      <c r="F32" s="472"/>
      <c r="G32" s="474"/>
      <c r="H32" s="474"/>
      <c r="I32" s="474"/>
      <c r="J32" s="474"/>
      <c r="K32" s="472"/>
    </row>
    <row r="33" spans="2:11" ht="27.75" customHeight="1" x14ac:dyDescent="0.3">
      <c r="B33" s="472">
        <v>6</v>
      </c>
      <c r="C33" s="472"/>
      <c r="D33" s="472"/>
      <c r="E33" s="473"/>
      <c r="F33" s="472"/>
      <c r="G33" s="474"/>
      <c r="H33" s="474"/>
      <c r="I33" s="474"/>
      <c r="J33" s="474"/>
      <c r="K33" s="472"/>
    </row>
    <row r="34" spans="2:11" ht="27.75" customHeight="1" x14ac:dyDescent="0.3">
      <c r="B34" s="472">
        <v>7</v>
      </c>
      <c r="C34" s="472"/>
      <c r="D34" s="472"/>
      <c r="E34" s="473"/>
      <c r="F34" s="472"/>
      <c r="G34" s="474"/>
      <c r="H34" s="474"/>
      <c r="I34" s="474"/>
      <c r="J34" s="474"/>
      <c r="K34" s="472"/>
    </row>
    <row r="35" spans="2:11" ht="27.75" customHeight="1" x14ac:dyDescent="0.3">
      <c r="B35" s="472">
        <v>8</v>
      </c>
      <c r="C35" s="472"/>
      <c r="D35" s="472"/>
      <c r="E35" s="473"/>
      <c r="F35" s="472"/>
      <c r="G35" s="474"/>
      <c r="H35" s="474"/>
      <c r="I35" s="474"/>
      <c r="J35" s="474"/>
      <c r="K35" s="472"/>
    </row>
    <row r="39" spans="2:11" x14ac:dyDescent="0.3">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502" t="s">
        <v>73</v>
      </c>
      <c r="C13" s="503"/>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504"/>
      <c r="C14" s="505"/>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506"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506"/>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506"/>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506"/>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506"/>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506"/>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506"/>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506"/>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506"/>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506"/>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63"/>
  <sheetViews>
    <sheetView topLeftCell="S1" zoomScale="70" zoomScaleNormal="70" workbookViewId="0">
      <selection activeCell="AL19" sqref="AL19"/>
    </sheetView>
  </sheetViews>
  <sheetFormatPr defaultRowHeight="15" x14ac:dyDescent="0.25"/>
  <cols>
    <col min="1" max="1" width="10.85546875" bestFit="1" customWidth="1"/>
    <col min="2" max="2" width="26" bestFit="1" customWidth="1"/>
    <col min="3" max="3" width="14.42578125" bestFit="1"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7.710937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299</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507" t="s">
        <v>353</v>
      </c>
      <c r="B6" s="508"/>
      <c r="C6" s="508"/>
      <c r="D6" s="508"/>
      <c r="E6" s="508"/>
      <c r="F6" s="508"/>
      <c r="G6" s="508"/>
      <c r="H6" s="508"/>
      <c r="I6" s="509"/>
      <c r="J6" s="510" t="s">
        <v>354</v>
      </c>
      <c r="K6" s="511"/>
      <c r="L6" s="511"/>
      <c r="M6" s="511"/>
      <c r="N6" s="511"/>
      <c r="O6" s="511"/>
      <c r="P6" s="511"/>
      <c r="Q6" s="511"/>
      <c r="R6" s="511"/>
      <c r="S6" s="511"/>
      <c r="T6" s="511"/>
      <c r="U6" s="511"/>
      <c r="V6" s="511"/>
      <c r="W6" s="511"/>
      <c r="X6" s="511"/>
      <c r="Y6" s="512"/>
      <c r="Z6" s="513" t="s">
        <v>355</v>
      </c>
      <c r="AA6" s="513"/>
      <c r="AB6" s="513"/>
      <c r="AC6" s="513"/>
      <c r="AD6" s="513"/>
      <c r="AE6" s="513"/>
      <c r="AF6" s="513"/>
      <c r="AG6" s="513"/>
      <c r="AH6" s="513"/>
      <c r="AI6" s="513"/>
      <c r="AJ6" s="151"/>
      <c r="AK6" s="151"/>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x14ac:dyDescent="0.25">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2:40" x14ac:dyDescent="0.25">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2:40" x14ac:dyDescent="0.25">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2:40" x14ac:dyDescent="0.25">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2:40" x14ac:dyDescent="0.25">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2: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2:40" x14ac:dyDescent="0.25">
      <c r="G38" s="137"/>
      <c r="H38" s="137"/>
      <c r="I38" s="137"/>
      <c r="AE38" s="140"/>
      <c r="AF38" s="140"/>
      <c r="AG38" s="140"/>
      <c r="AH38" s="140"/>
      <c r="AI38" s="141"/>
      <c r="AJ38" s="141"/>
      <c r="AK38" s="141"/>
      <c r="AL38" s="141"/>
      <c r="AM38" s="180"/>
      <c r="AN38" s="140"/>
    </row>
    <row r="39" spans="2:40" x14ac:dyDescent="0.25">
      <c r="G39" s="137"/>
      <c r="H39" s="137"/>
      <c r="I39" s="137"/>
      <c r="AE39" s="140"/>
      <c r="AF39" s="140"/>
      <c r="AG39" s="140"/>
      <c r="AH39" s="140"/>
      <c r="AI39" s="141"/>
      <c r="AJ39" s="141"/>
      <c r="AK39" s="141"/>
      <c r="AL39" s="141"/>
      <c r="AM39" s="180"/>
      <c r="AN39" s="140"/>
    </row>
    <row r="40" spans="2: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2: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2: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2: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2: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2:40" x14ac:dyDescent="0.25">
      <c r="G45" s="137"/>
      <c r="H45" s="137"/>
      <c r="I45" s="137"/>
      <c r="AC45" s="185" t="s">
        <v>434</v>
      </c>
      <c r="AD45" s="185"/>
      <c r="AE45" s="198">
        <f>SUM(AH8:AH19)</f>
        <v>21166.800000000003</v>
      </c>
      <c r="AF45" s="140"/>
      <c r="AG45" s="140"/>
      <c r="AH45" s="140"/>
      <c r="AI45" s="141"/>
      <c r="AJ45" s="141"/>
      <c r="AK45" s="141"/>
      <c r="AL45" s="141"/>
      <c r="AM45" s="180"/>
      <c r="AN45" s="140"/>
    </row>
    <row r="46" spans="2:40" x14ac:dyDescent="0.25">
      <c r="G46" s="137"/>
      <c r="H46" s="137"/>
      <c r="I46" s="137"/>
      <c r="AE46" s="140"/>
      <c r="AF46" s="140"/>
      <c r="AG46" s="140"/>
      <c r="AH46" s="140"/>
      <c r="AI46" s="141"/>
      <c r="AJ46" s="141"/>
      <c r="AK46" s="141"/>
      <c r="AL46" s="141"/>
      <c r="AM46" s="180"/>
      <c r="AN46" s="140"/>
    </row>
    <row r="47" spans="2:40" ht="15.75" thickBot="1" x14ac:dyDescent="0.3">
      <c r="M47" s="183" t="s">
        <v>428</v>
      </c>
      <c r="N47" s="183"/>
      <c r="O47" s="183"/>
      <c r="P47" s="199">
        <f>SUM(W8:W19)</f>
        <v>3473.272727272727</v>
      </c>
      <c r="AC47" s="185" t="s">
        <v>439</v>
      </c>
      <c r="AD47" s="185"/>
      <c r="AE47" s="186">
        <f>SUM(AJ8:AJ19)</f>
        <v>56383.877500000002</v>
      </c>
    </row>
    <row r="48" spans="2:40" x14ac:dyDescent="0.25">
      <c r="B48" s="202" t="s">
        <v>583</v>
      </c>
      <c r="C48" s="203"/>
      <c r="D48" s="208">
        <v>254127.92329411762</v>
      </c>
      <c r="E48" t="s">
        <v>457</v>
      </c>
      <c r="M48" s="183" t="s">
        <v>426</v>
      </c>
      <c r="N48" s="183"/>
      <c r="O48" s="183"/>
      <c r="P48" s="199">
        <f>SUM(X8:X19)</f>
        <v>13893.090909090908</v>
      </c>
      <c r="AC48" s="185" t="s">
        <v>440</v>
      </c>
      <c r="AD48" s="185"/>
      <c r="AE48" s="186">
        <f>SUM(AK8:AK19)</f>
        <v>155847.84</v>
      </c>
    </row>
    <row r="49" spans="2:18" x14ac:dyDescent="0.25">
      <c r="B49" s="204" t="s">
        <v>444</v>
      </c>
      <c r="C49" s="129"/>
      <c r="D49" s="205">
        <v>2.6761400000000002</v>
      </c>
      <c r="E49" t="s">
        <v>445</v>
      </c>
    </row>
    <row r="50" spans="2:18" x14ac:dyDescent="0.25">
      <c r="B50" s="204" t="s">
        <v>584</v>
      </c>
      <c r="C50" s="129"/>
      <c r="D50" s="209">
        <v>680081.90064431995</v>
      </c>
      <c r="M50" s="183" t="s">
        <v>427</v>
      </c>
      <c r="N50" s="183"/>
      <c r="O50" s="183"/>
      <c r="P50" s="195">
        <f>SUM(N8:O19)+SUM(S8:S19)</f>
        <v>715769.11931550805</v>
      </c>
    </row>
    <row r="51" spans="2:18" ht="15.75" thickBot="1" x14ac:dyDescent="0.3">
      <c r="B51" s="206" t="s">
        <v>585</v>
      </c>
      <c r="C51" s="207"/>
      <c r="D51" s="217">
        <v>680.08190064431994</v>
      </c>
      <c r="M51" s="183" t="s">
        <v>429</v>
      </c>
      <c r="N51" s="183"/>
      <c r="O51" s="183"/>
      <c r="P51" s="138">
        <f>SUM(P8:P19)+SUM(U8:U19)+SUM(AJ8:AJ19)</f>
        <v>249409.02840909091</v>
      </c>
      <c r="R51" s="194"/>
    </row>
    <row r="52" spans="2:18" x14ac:dyDescent="0.25">
      <c r="M52" s="183" t="s">
        <v>432</v>
      </c>
      <c r="N52" s="183"/>
      <c r="O52" s="183"/>
      <c r="P52" s="138">
        <f>SUM(Q8:Q19)+SUM(V8:V19)+SUM(AK8:AK19)</f>
        <v>810557.85818181816</v>
      </c>
    </row>
    <row r="53" spans="2:18" x14ac:dyDescent="0.25">
      <c r="P53" s="196">
        <f>SUM(P50:P52)</f>
        <v>1775736.005906417</v>
      </c>
    </row>
    <row r="57" spans="2:18" x14ac:dyDescent="0.25">
      <c r="E57" t="s">
        <v>446</v>
      </c>
    </row>
    <row r="58" spans="2:18" x14ac:dyDescent="0.25">
      <c r="B58" t="s">
        <v>441</v>
      </c>
      <c r="D58" s="201">
        <f>N37+O37+S37</f>
        <v>715769.11931550805</v>
      </c>
      <c r="E58" s="201">
        <f>D58/1000000</f>
        <v>0.71576911931550802</v>
      </c>
    </row>
    <row r="59" spans="2:18" ht="15.75" x14ac:dyDescent="0.3">
      <c r="B59" s="9" t="s">
        <v>295</v>
      </c>
      <c r="D59" s="201">
        <f>P37+U37+AJ37</f>
        <v>249409.02840909091</v>
      </c>
      <c r="E59" s="201">
        <f>D59/1000000</f>
        <v>0.2494090284090909</v>
      </c>
    </row>
    <row r="60" spans="2:18" ht="15.75" x14ac:dyDescent="0.3">
      <c r="B60" s="9" t="s">
        <v>296</v>
      </c>
      <c r="D60" s="201">
        <f>Q37+V37+AK37</f>
        <v>810557.85818181816</v>
      </c>
      <c r="E60" s="201">
        <f>D60/1000000</f>
        <v>0.81055785818181814</v>
      </c>
    </row>
    <row r="61" spans="2:18" ht="15.75" x14ac:dyDescent="0.3">
      <c r="B61" s="4" t="s">
        <v>211</v>
      </c>
      <c r="D61" s="168">
        <f>L37+W37+AG37</f>
        <v>36182.122727272726</v>
      </c>
      <c r="E61" s="168">
        <f>D61</f>
        <v>36182.122727272726</v>
      </c>
    </row>
    <row r="62" spans="2:18" ht="15.75" x14ac:dyDescent="0.3">
      <c r="B62" s="4" t="s">
        <v>212</v>
      </c>
      <c r="D62" s="168">
        <f>M37+X37+AH37</f>
        <v>91210.890909090915</v>
      </c>
      <c r="E62" s="168">
        <f>D62*60</f>
        <v>5472653.4545454551</v>
      </c>
    </row>
    <row r="63" spans="2:18" ht="16.5" x14ac:dyDescent="0.3">
      <c r="B63" s="4" t="s">
        <v>325</v>
      </c>
      <c r="D63" s="167">
        <f>D51</f>
        <v>680.08190064431994</v>
      </c>
      <c r="E63" s="167">
        <f>D63</f>
        <v>680.08190064431994</v>
      </c>
    </row>
  </sheetData>
  <mergeCells count="3">
    <mergeCell ref="A6:I6"/>
    <mergeCell ref="J6:Y6"/>
    <mergeCell ref="Z6:AI6"/>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4"/>
  <sheetViews>
    <sheetView topLeftCell="A61" zoomScale="70" zoomScaleNormal="70" workbookViewId="0">
      <selection activeCell="F80" sqref="F80"/>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507" t="s">
        <v>353</v>
      </c>
      <c r="C12" s="508"/>
      <c r="D12" s="508"/>
      <c r="E12" s="508"/>
      <c r="F12" s="508"/>
      <c r="G12" s="508"/>
      <c r="H12" s="508"/>
      <c r="I12" s="508"/>
      <c r="J12" s="508"/>
      <c r="K12" s="508"/>
      <c r="L12" s="510" t="s">
        <v>354</v>
      </c>
      <c r="M12" s="511"/>
      <c r="N12" s="511"/>
      <c r="O12" s="511"/>
      <c r="P12" s="511"/>
      <c r="Q12" s="511"/>
      <c r="R12" s="511"/>
      <c r="S12" s="511"/>
      <c r="T12" s="511"/>
      <c r="U12" s="511"/>
      <c r="V12" s="511"/>
      <c r="W12" s="511"/>
      <c r="X12" s="511"/>
      <c r="Y12" s="511"/>
      <c r="Z12" s="511"/>
      <c r="AA12" s="512"/>
      <c r="AB12" s="513" t="s">
        <v>355</v>
      </c>
      <c r="AC12" s="513"/>
      <c r="AD12" s="513"/>
      <c r="AE12" s="513"/>
      <c r="AF12" s="513"/>
      <c r="AG12" s="513"/>
      <c r="AH12" s="513"/>
      <c r="AI12" s="513"/>
      <c r="AJ12" s="513"/>
      <c r="AK12" s="513"/>
      <c r="AL12" s="218"/>
      <c r="AM12" s="218"/>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3: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3: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3:42" x14ac:dyDescent="0.25">
      <c r="J67" s="137"/>
      <c r="K67" s="137"/>
      <c r="AE67" s="142"/>
      <c r="AF67" s="142"/>
      <c r="AG67" s="141"/>
      <c r="AH67" s="140"/>
      <c r="AI67" s="140"/>
      <c r="AJ67" s="140"/>
      <c r="AK67" s="141"/>
      <c r="AL67" s="141"/>
      <c r="AM67" s="141"/>
      <c r="AN67" s="141"/>
      <c r="AO67" s="142"/>
      <c r="AP67" s="140"/>
    </row>
    <row r="68" spans="3:42" ht="15.75" thickBot="1" x14ac:dyDescent="0.3">
      <c r="W68" s="142"/>
      <c r="X68" s="142"/>
      <c r="Y68" s="142"/>
      <c r="Z68" s="317"/>
      <c r="AE68" s="142"/>
      <c r="AF68" s="142"/>
      <c r="AG68" s="141"/>
    </row>
    <row r="69" spans="3:42" x14ac:dyDescent="0.25">
      <c r="C69" s="202" t="s">
        <v>583</v>
      </c>
      <c r="D69" s="203"/>
      <c r="E69" s="208">
        <v>228353.46514285711</v>
      </c>
      <c r="W69" s="142"/>
      <c r="X69" s="142"/>
      <c r="Y69" s="142"/>
      <c r="Z69" s="317"/>
      <c r="AE69" s="142"/>
      <c r="AF69" s="142"/>
      <c r="AG69" s="141"/>
    </row>
    <row r="70" spans="3:42" x14ac:dyDescent="0.25">
      <c r="C70" s="204" t="s">
        <v>444</v>
      </c>
      <c r="D70" s="129"/>
      <c r="E70" s="205">
        <v>2.6761400000000002</v>
      </c>
      <c r="W70" s="142"/>
      <c r="X70" s="142"/>
      <c r="Y70" s="142"/>
      <c r="Z70" s="142"/>
    </row>
    <row r="71" spans="3:42" x14ac:dyDescent="0.25">
      <c r="C71" s="204" t="s">
        <v>584</v>
      </c>
      <c r="D71" s="129"/>
      <c r="E71" s="209">
        <v>611105.84220740572</v>
      </c>
      <c r="W71" s="142"/>
      <c r="X71" s="142"/>
      <c r="Y71" s="142"/>
      <c r="Z71" s="319"/>
    </row>
    <row r="72" spans="3:42" ht="15.75" thickBot="1" x14ac:dyDescent="0.3">
      <c r="C72" s="206" t="s">
        <v>585</v>
      </c>
      <c r="D72" s="207"/>
      <c r="E72" s="215">
        <v>611.10584220740577</v>
      </c>
      <c r="T72" s="194"/>
      <c r="W72" s="142"/>
      <c r="X72" s="142"/>
      <c r="Y72" s="142"/>
      <c r="Z72" s="141"/>
    </row>
    <row r="73" spans="3:42" x14ac:dyDescent="0.25">
      <c r="W73" s="142"/>
      <c r="X73" s="142"/>
      <c r="Y73" s="142"/>
      <c r="Z73" s="141"/>
    </row>
    <row r="74" spans="3:42" x14ac:dyDescent="0.25">
      <c r="W74" s="142"/>
      <c r="X74" s="142"/>
      <c r="Y74" s="142"/>
      <c r="Z74" s="320"/>
    </row>
    <row r="78" spans="3:42" x14ac:dyDescent="0.25">
      <c r="F78" t="s">
        <v>446</v>
      </c>
    </row>
    <row r="79" spans="3:42" x14ac:dyDescent="0.25">
      <c r="C79" t="s">
        <v>441</v>
      </c>
      <c r="E79" s="201">
        <f>P58+Q58+U58</f>
        <v>755953.65755844163</v>
      </c>
      <c r="F79" s="201">
        <f>E79/1000000</f>
        <v>0.75595365755844168</v>
      </c>
      <c r="G79"/>
    </row>
    <row r="80" spans="3:42" ht="15.75" x14ac:dyDescent="0.3">
      <c r="C80" s="9" t="s">
        <v>295</v>
      </c>
      <c r="E80" s="201">
        <f>R58+X58+AL58</f>
        <v>38324.985454545451</v>
      </c>
      <c r="F80" s="201">
        <f>E80/1000000</f>
        <v>3.8324985454545449E-2</v>
      </c>
      <c r="G80"/>
    </row>
    <row r="81" spans="3:7" ht="15.75" x14ac:dyDescent="0.3">
      <c r="C81" s="9" t="s">
        <v>296</v>
      </c>
      <c r="E81" s="201">
        <f>S58+Y58+AM58</f>
        <v>226712.3890909091</v>
      </c>
      <c r="F81" s="201">
        <f>E81/1000000</f>
        <v>0.2267123890909091</v>
      </c>
      <c r="G81"/>
    </row>
    <row r="82" spans="3:7" ht="15.75" x14ac:dyDescent="0.3">
      <c r="C82" s="4" t="s">
        <v>211</v>
      </c>
      <c r="E82" s="168">
        <f>N58+V58+AI58</f>
        <v>5199.636363636364</v>
      </c>
      <c r="F82" s="168">
        <f>E82</f>
        <v>5199.636363636364</v>
      </c>
      <c r="G82"/>
    </row>
    <row r="83" spans="3:7" ht="15.75" x14ac:dyDescent="0.3">
      <c r="C83" s="4" t="s">
        <v>212</v>
      </c>
      <c r="E83" s="168">
        <f>O58+W58+AJ58</f>
        <v>21711.845454545455</v>
      </c>
      <c r="F83" s="168">
        <f>E83*60</f>
        <v>1302710.7272727273</v>
      </c>
      <c r="G83"/>
    </row>
    <row r="84" spans="3:7" ht="16.5" x14ac:dyDescent="0.3">
      <c r="C84" s="4" t="s">
        <v>325</v>
      </c>
      <c r="E84" s="167">
        <f>E72</f>
        <v>611.10584220740577</v>
      </c>
      <c r="F84" s="167">
        <f>E84</f>
        <v>611.10584220740577</v>
      </c>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6"/>
  <sheetViews>
    <sheetView topLeftCell="A73" zoomScale="70" zoomScaleNormal="70" workbookViewId="0">
      <selection activeCell="F86" sqref="F86"/>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4" width="17.28515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514"/>
      <c r="AD8" s="514"/>
      <c r="AE8" s="514"/>
      <c r="AF8" s="514"/>
      <c r="AG8" s="514"/>
      <c r="AH8" s="514"/>
      <c r="AI8" s="514"/>
      <c r="AJ8" s="514"/>
      <c r="AK8" s="514"/>
      <c r="AL8" s="514"/>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515" t="s">
        <v>522</v>
      </c>
      <c r="C12" s="516"/>
      <c r="D12" s="516"/>
      <c r="E12" s="516"/>
      <c r="F12" s="516"/>
      <c r="G12" s="516"/>
      <c r="H12" s="516"/>
      <c r="I12" s="516"/>
      <c r="J12" s="516"/>
      <c r="K12" s="516"/>
      <c r="L12" s="517"/>
      <c r="M12" s="510" t="s">
        <v>354</v>
      </c>
      <c r="N12" s="511"/>
      <c r="O12" s="511"/>
      <c r="P12" s="511"/>
      <c r="Q12" s="511"/>
      <c r="R12" s="511"/>
      <c r="S12" s="511"/>
      <c r="T12" s="511"/>
      <c r="U12" s="511"/>
      <c r="V12" s="511"/>
      <c r="W12" s="511"/>
      <c r="X12" s="511"/>
      <c r="Y12" s="511"/>
      <c r="Z12" s="511"/>
      <c r="AA12" s="511"/>
      <c r="AB12" s="512"/>
      <c r="AC12" s="513" t="s">
        <v>355</v>
      </c>
      <c r="AD12" s="513"/>
      <c r="AE12" s="513"/>
      <c r="AF12" s="513"/>
      <c r="AG12" s="513"/>
      <c r="AH12" s="513"/>
      <c r="AI12" s="513"/>
      <c r="AJ12" s="513"/>
      <c r="AK12" s="513"/>
      <c r="AL12" s="513"/>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583</v>
      </c>
      <c r="D71" s="203"/>
      <c r="E71" s="208">
        <v>302453.81119999994</v>
      </c>
      <c r="F71"/>
      <c r="X71" s="330"/>
      <c r="Y71" s="330"/>
      <c r="Z71" s="330"/>
      <c r="AA71" s="464"/>
    </row>
    <row r="72" spans="3:42" ht="15" x14ac:dyDescent="0.25">
      <c r="C72" s="204" t="s">
        <v>444</v>
      </c>
      <c r="D72" s="129"/>
      <c r="E72" s="205">
        <v>2.6761400000000002</v>
      </c>
      <c r="F72"/>
      <c r="U72" s="465"/>
      <c r="X72" s="330"/>
      <c r="Y72" s="330"/>
      <c r="Z72" s="330"/>
      <c r="AA72" s="329"/>
    </row>
    <row r="73" spans="3:42" ht="15" x14ac:dyDescent="0.25">
      <c r="C73" s="204" t="s">
        <v>584</v>
      </c>
      <c r="D73" s="129"/>
      <c r="E73" s="209">
        <v>809408.74230476795</v>
      </c>
      <c r="F73"/>
      <c r="X73" s="330"/>
      <c r="Y73" s="330"/>
      <c r="Z73" s="330"/>
      <c r="AA73" s="329"/>
    </row>
    <row r="74" spans="3:42" ht="15.75" thickBot="1" x14ac:dyDescent="0.3">
      <c r="C74" s="206" t="s">
        <v>585</v>
      </c>
      <c r="D74" s="207"/>
      <c r="E74" s="471">
        <v>809.408742304768</v>
      </c>
      <c r="F74"/>
      <c r="X74" s="330"/>
      <c r="Y74" s="330"/>
      <c r="Z74" s="330"/>
      <c r="AA74" s="466"/>
    </row>
    <row r="75" spans="3:42" ht="15" x14ac:dyDescent="0.25">
      <c r="C75"/>
      <c r="D75"/>
      <c r="E75"/>
      <c r="F75"/>
    </row>
    <row r="76" spans="3:42" ht="15" x14ac:dyDescent="0.25">
      <c r="C76"/>
      <c r="D76"/>
      <c r="E76"/>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c r="F80" t="s">
        <v>446</v>
      </c>
      <c r="G80" s="467"/>
    </row>
    <row r="81" spans="3:7" s="323" customFormat="1" ht="15" x14ac:dyDescent="0.25">
      <c r="C81" t="s">
        <v>441</v>
      </c>
      <c r="D81"/>
      <c r="E81" s="201">
        <f>Q58+R58+V58</f>
        <v>956484.86370909086</v>
      </c>
      <c r="F81" s="201">
        <f>E81/1000000</f>
        <v>0.9564848637090908</v>
      </c>
      <c r="G81" s="467"/>
    </row>
    <row r="82" spans="3:7" s="323" customFormat="1" ht="15.75" x14ac:dyDescent="0.3">
      <c r="C82" s="9" t="s">
        <v>295</v>
      </c>
      <c r="D82"/>
      <c r="E82" s="201">
        <f>S58+Y58+AM58</f>
        <v>47722.678181818177</v>
      </c>
      <c r="F82" s="201">
        <f>E82/1000000</f>
        <v>4.7722678181818176E-2</v>
      </c>
      <c r="G82" s="435"/>
    </row>
    <row r="83" spans="3:7" s="323" customFormat="1" ht="15.75" x14ac:dyDescent="0.3">
      <c r="C83" s="9" t="s">
        <v>296</v>
      </c>
      <c r="D83"/>
      <c r="E83" s="201">
        <f>T58+Z58+AN58</f>
        <v>393197.45399999997</v>
      </c>
      <c r="F83" s="201">
        <f>E83/1000000</f>
        <v>0.39319745399999995</v>
      </c>
      <c r="G83" s="435"/>
    </row>
    <row r="84" spans="3:7" s="323" customFormat="1" ht="15.75" x14ac:dyDescent="0.3">
      <c r="C84" s="4" t="s">
        <v>211</v>
      </c>
      <c r="D84"/>
      <c r="E84" s="168">
        <f>O58+W58+AJ58</f>
        <v>6368.2727272727279</v>
      </c>
      <c r="F84" s="168">
        <f>E84</f>
        <v>6368.2727272727279</v>
      </c>
      <c r="G84" s="469"/>
    </row>
    <row r="85" spans="3:7" ht="15.75" x14ac:dyDescent="0.3">
      <c r="C85" s="4" t="s">
        <v>212</v>
      </c>
      <c r="D85"/>
      <c r="E85" s="168">
        <f>P58+X58+AK58</f>
        <v>36238.890909090915</v>
      </c>
      <c r="F85" s="168">
        <f>E85*60</f>
        <v>2174333.4545454551</v>
      </c>
    </row>
    <row r="86" spans="3:7" ht="16.5" x14ac:dyDescent="0.3">
      <c r="C86" s="4" t="s">
        <v>325</v>
      </c>
      <c r="D86"/>
      <c r="E86" s="167">
        <f>E74</f>
        <v>809.408742304768</v>
      </c>
      <c r="F86" s="167">
        <f>E86</f>
        <v>809.408742304768</v>
      </c>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'[2]Ready Reckoner &amp; Data'!#REF!</xm:f>
          </x14:formula1>
          <xm:sqref>B14:B53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84" activePane="bottomRight" state="frozen"/>
      <selection activeCell="B5" sqref="B5:F5"/>
      <selection pane="topRight" activeCell="B5" sqref="B5:F5"/>
      <selection pane="bottomLeft" activeCell="B5" sqref="B5:F5"/>
      <selection pane="bottomRight" activeCell="G90" sqref="G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6" width="11" style="4" customWidth="1"/>
    <col min="7" max="7" width="10.85546875" style="4" bestFit="1"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342</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T2" s="55"/>
      <c r="U2" s="322"/>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-3.3654953360435229</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-3.6786248217466206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-3.8869548222738848</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-4.0991850133521401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518" t="s">
        <v>11</v>
      </c>
      <c r="B13" s="61" t="s">
        <v>174</v>
      </c>
      <c r="C13" s="60"/>
      <c r="D13" s="61" t="s">
        <v>39</v>
      </c>
      <c r="E13" s="62">
        <f>-'Workings baseline 2015.16'!E58</f>
        <v>-0.71576911931550802</v>
      </c>
      <c r="F13" s="62">
        <f>-'Workings baseline 2016.17'!F79</f>
        <v>-0.75595365755844168</v>
      </c>
      <c r="G13" s="62">
        <f>-'Workings baseline 2017.18'!F81</f>
        <v>-0.9564848637090908</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519"/>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519"/>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519"/>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519"/>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520"/>
      <c r="B18" s="123" t="s">
        <v>194</v>
      </c>
      <c r="C18" s="128"/>
      <c r="D18" s="124" t="s">
        <v>39</v>
      </c>
      <c r="E18" s="59">
        <f>SUM(E13:E17)</f>
        <v>-0.71576911931550802</v>
      </c>
      <c r="F18" s="59">
        <f t="shared" ref="F18:AW18" si="0">SUM(F13:F17)</f>
        <v>-0.75595365755844168</v>
      </c>
      <c r="G18" s="59">
        <f t="shared" si="0"/>
        <v>-0.9564848637090908</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521" t="s">
        <v>298</v>
      </c>
      <c r="B19" s="61" t="s">
        <v>195</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52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52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52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52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52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522"/>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-0.71576911931550802</v>
      </c>
      <c r="F26" s="59">
        <f t="shared" ref="F26:BD26" si="2">F18+F25</f>
        <v>-0.75595365755844168</v>
      </c>
      <c r="G26" s="59">
        <f t="shared" si="2"/>
        <v>-0.9564848637090908</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-0.50103838352085561</v>
      </c>
      <c r="F28" s="35">
        <f t="shared" ref="F28:AW28" si="3">F26*F27</f>
        <v>-0.52916756029090917</v>
      </c>
      <c r="G28" s="35">
        <f t="shared" si="3"/>
        <v>-0.66953940459636352</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-0.21473073579465241</v>
      </c>
      <c r="F29" s="35">
        <f t="shared" ref="F29:AW29" si="4">F26-F28</f>
        <v>-0.22678609726753252</v>
      </c>
      <c r="G29" s="35">
        <f t="shared" si="4"/>
        <v>-0.28694545911272729</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-1.1134186300463459E-2</v>
      </c>
      <c r="G30" s="35">
        <f>$E$28/'Fixed data'!$C$7</f>
        <v>-1.1134186300463459E-2</v>
      </c>
      <c r="H30" s="35">
        <f>$E$28/'Fixed data'!$C$7</f>
        <v>-1.1134186300463459E-2</v>
      </c>
      <c r="I30" s="35">
        <f>$E$28/'Fixed data'!$C$7</f>
        <v>-1.1134186300463459E-2</v>
      </c>
      <c r="J30" s="35">
        <f>$E$28/'Fixed data'!$C$7</f>
        <v>-1.1134186300463459E-2</v>
      </c>
      <c r="K30" s="35">
        <f>$E$28/'Fixed data'!$C$7</f>
        <v>-1.1134186300463459E-2</v>
      </c>
      <c r="L30" s="35">
        <f>$E$28/'Fixed data'!$C$7</f>
        <v>-1.1134186300463459E-2</v>
      </c>
      <c r="M30" s="35">
        <f>$E$28/'Fixed data'!$C$7</f>
        <v>-1.1134186300463459E-2</v>
      </c>
      <c r="N30" s="35">
        <f>$E$28/'Fixed data'!$C$7</f>
        <v>-1.1134186300463459E-2</v>
      </c>
      <c r="O30" s="35">
        <f>$E$28/'Fixed data'!$C$7</f>
        <v>-1.1134186300463459E-2</v>
      </c>
      <c r="P30" s="35">
        <f>$E$28/'Fixed data'!$C$7</f>
        <v>-1.1134186300463459E-2</v>
      </c>
      <c r="Q30" s="35">
        <f>$E$28/'Fixed data'!$C$7</f>
        <v>-1.1134186300463459E-2</v>
      </c>
      <c r="R30" s="35">
        <f>$E$28/'Fixed data'!$C$7</f>
        <v>-1.1134186300463459E-2</v>
      </c>
      <c r="S30" s="35">
        <f>$E$28/'Fixed data'!$C$7</f>
        <v>-1.1134186300463459E-2</v>
      </c>
      <c r="T30" s="35">
        <f>$E$28/'Fixed data'!$C$7</f>
        <v>-1.1134186300463459E-2</v>
      </c>
      <c r="U30" s="35">
        <f>$E$28/'Fixed data'!$C$7</f>
        <v>-1.1134186300463459E-2</v>
      </c>
      <c r="V30" s="35">
        <f>$E$28/'Fixed data'!$C$7</f>
        <v>-1.1134186300463459E-2</v>
      </c>
      <c r="W30" s="35">
        <f>$E$28/'Fixed data'!$C$7</f>
        <v>-1.1134186300463459E-2</v>
      </c>
      <c r="X30" s="35">
        <f>$E$28/'Fixed data'!$C$7</f>
        <v>-1.1134186300463459E-2</v>
      </c>
      <c r="Y30" s="35">
        <f>$E$28/'Fixed data'!$C$7</f>
        <v>-1.1134186300463459E-2</v>
      </c>
      <c r="Z30" s="35">
        <f>$E$28/'Fixed data'!$C$7</f>
        <v>-1.1134186300463459E-2</v>
      </c>
      <c r="AA30" s="35">
        <f>$E$28/'Fixed data'!$C$7</f>
        <v>-1.1134186300463459E-2</v>
      </c>
      <c r="AB30" s="35">
        <f>$E$28/'Fixed data'!$C$7</f>
        <v>-1.1134186300463459E-2</v>
      </c>
      <c r="AC30" s="35">
        <f>$E$28/'Fixed data'!$C$7</f>
        <v>-1.1134186300463459E-2</v>
      </c>
      <c r="AD30" s="35">
        <f>$E$28/'Fixed data'!$C$7</f>
        <v>-1.1134186300463459E-2</v>
      </c>
      <c r="AE30" s="35">
        <f>$E$28/'Fixed data'!$C$7</f>
        <v>-1.1134186300463459E-2</v>
      </c>
      <c r="AF30" s="35">
        <f>$E$28/'Fixed data'!$C$7</f>
        <v>-1.1134186300463459E-2</v>
      </c>
      <c r="AG30" s="35">
        <f>$E$28/'Fixed data'!$C$7</f>
        <v>-1.1134186300463459E-2</v>
      </c>
      <c r="AH30" s="35">
        <f>$E$28/'Fixed data'!$C$7</f>
        <v>-1.1134186300463459E-2</v>
      </c>
      <c r="AI30" s="35">
        <f>$E$28/'Fixed data'!$C$7</f>
        <v>-1.1134186300463459E-2</v>
      </c>
      <c r="AJ30" s="35">
        <f>$E$28/'Fixed data'!$C$7</f>
        <v>-1.1134186300463459E-2</v>
      </c>
      <c r="AK30" s="35">
        <f>$E$28/'Fixed data'!$C$7</f>
        <v>-1.1134186300463459E-2</v>
      </c>
      <c r="AL30" s="35">
        <f>$E$28/'Fixed data'!$C$7</f>
        <v>-1.1134186300463459E-2</v>
      </c>
      <c r="AM30" s="35">
        <f>$E$28/'Fixed data'!$C$7</f>
        <v>-1.1134186300463459E-2</v>
      </c>
      <c r="AN30" s="35">
        <f>$E$28/'Fixed data'!$C$7</f>
        <v>-1.1134186300463459E-2</v>
      </c>
      <c r="AO30" s="35">
        <f>$E$28/'Fixed data'!$C$7</f>
        <v>-1.1134186300463459E-2</v>
      </c>
      <c r="AP30" s="35">
        <f>$E$28/'Fixed data'!$C$7</f>
        <v>-1.1134186300463459E-2</v>
      </c>
      <c r="AQ30" s="35">
        <f>$E$28/'Fixed data'!$C$7</f>
        <v>-1.1134186300463459E-2</v>
      </c>
      <c r="AR30" s="35">
        <f>$E$28/'Fixed data'!$C$7</f>
        <v>-1.1134186300463459E-2</v>
      </c>
      <c r="AS30" s="35">
        <f>$E$28/'Fixed data'!$C$7</f>
        <v>-1.1134186300463459E-2</v>
      </c>
      <c r="AT30" s="35">
        <f>$E$28/'Fixed data'!$C$7</f>
        <v>-1.1134186300463459E-2</v>
      </c>
      <c r="AU30" s="35">
        <f>$E$28/'Fixed data'!$C$7</f>
        <v>-1.1134186300463459E-2</v>
      </c>
      <c r="AV30" s="35">
        <f>$E$28/'Fixed data'!$C$7</f>
        <v>-1.1134186300463459E-2</v>
      </c>
      <c r="AW30" s="35">
        <f>$E$28/'Fixed data'!$C$7</f>
        <v>-1.1134186300463459E-2</v>
      </c>
      <c r="AX30" s="35">
        <f>$E$28/'Fixed data'!$C$7</f>
        <v>-1.1134186300463459E-2</v>
      </c>
      <c r="AY30" s="35"/>
      <c r="AZ30" s="35"/>
      <c r="BA30" s="35"/>
      <c r="BB30" s="35"/>
      <c r="BC30" s="35"/>
      <c r="BD30" s="35"/>
    </row>
    <row r="31" spans="1:56" ht="16.5" hidden="1" customHeight="1" outlineLevel="1" x14ac:dyDescent="0.35">
      <c r="A31" s="114"/>
      <c r="B31" s="9" t="s">
        <v>2</v>
      </c>
      <c r="C31" s="11" t="s">
        <v>52</v>
      </c>
      <c r="D31" s="9" t="s">
        <v>39</v>
      </c>
      <c r="F31" s="35"/>
      <c r="G31" s="35">
        <f>$F$28/'Fixed data'!$C$7</f>
        <v>-1.1759279117575759E-2</v>
      </c>
      <c r="H31" s="35">
        <f>$F$28/'Fixed data'!$C$7</f>
        <v>-1.1759279117575759E-2</v>
      </c>
      <c r="I31" s="35">
        <f>$F$28/'Fixed data'!$C$7</f>
        <v>-1.1759279117575759E-2</v>
      </c>
      <c r="J31" s="35">
        <f>$F$28/'Fixed data'!$C$7</f>
        <v>-1.1759279117575759E-2</v>
      </c>
      <c r="K31" s="35">
        <f>$F$28/'Fixed data'!$C$7</f>
        <v>-1.1759279117575759E-2</v>
      </c>
      <c r="L31" s="35">
        <f>$F$28/'Fixed data'!$C$7</f>
        <v>-1.1759279117575759E-2</v>
      </c>
      <c r="M31" s="35">
        <f>$F$28/'Fixed data'!$C$7</f>
        <v>-1.1759279117575759E-2</v>
      </c>
      <c r="N31" s="35">
        <f>$F$28/'Fixed data'!$C$7</f>
        <v>-1.1759279117575759E-2</v>
      </c>
      <c r="O31" s="35">
        <f>$F$28/'Fixed data'!$C$7</f>
        <v>-1.1759279117575759E-2</v>
      </c>
      <c r="P31" s="35">
        <f>$F$28/'Fixed data'!$C$7</f>
        <v>-1.1759279117575759E-2</v>
      </c>
      <c r="Q31" s="35">
        <f>$F$28/'Fixed data'!$C$7</f>
        <v>-1.1759279117575759E-2</v>
      </c>
      <c r="R31" s="35">
        <f>$F$28/'Fixed data'!$C$7</f>
        <v>-1.1759279117575759E-2</v>
      </c>
      <c r="S31" s="35">
        <f>$F$28/'Fixed data'!$C$7</f>
        <v>-1.1759279117575759E-2</v>
      </c>
      <c r="T31" s="35">
        <f>$F$28/'Fixed data'!$C$7</f>
        <v>-1.1759279117575759E-2</v>
      </c>
      <c r="U31" s="35">
        <f>$F$28/'Fixed data'!$C$7</f>
        <v>-1.1759279117575759E-2</v>
      </c>
      <c r="V31" s="35">
        <f>$F$28/'Fixed data'!$C$7</f>
        <v>-1.1759279117575759E-2</v>
      </c>
      <c r="W31" s="35">
        <f>$F$28/'Fixed data'!$C$7</f>
        <v>-1.1759279117575759E-2</v>
      </c>
      <c r="X31" s="35">
        <f>$F$28/'Fixed data'!$C$7</f>
        <v>-1.1759279117575759E-2</v>
      </c>
      <c r="Y31" s="35">
        <f>$F$28/'Fixed data'!$C$7</f>
        <v>-1.1759279117575759E-2</v>
      </c>
      <c r="Z31" s="35">
        <f>$F$28/'Fixed data'!$C$7</f>
        <v>-1.1759279117575759E-2</v>
      </c>
      <c r="AA31" s="35">
        <f>$F$28/'Fixed data'!$C$7</f>
        <v>-1.1759279117575759E-2</v>
      </c>
      <c r="AB31" s="35">
        <f>$F$28/'Fixed data'!$C$7</f>
        <v>-1.1759279117575759E-2</v>
      </c>
      <c r="AC31" s="35">
        <f>$F$28/'Fixed data'!$C$7</f>
        <v>-1.1759279117575759E-2</v>
      </c>
      <c r="AD31" s="35">
        <f>$F$28/'Fixed data'!$C$7</f>
        <v>-1.1759279117575759E-2</v>
      </c>
      <c r="AE31" s="35">
        <f>$F$28/'Fixed data'!$C$7</f>
        <v>-1.1759279117575759E-2</v>
      </c>
      <c r="AF31" s="35">
        <f>$F$28/'Fixed data'!$C$7</f>
        <v>-1.1759279117575759E-2</v>
      </c>
      <c r="AG31" s="35">
        <f>$F$28/'Fixed data'!$C$7</f>
        <v>-1.1759279117575759E-2</v>
      </c>
      <c r="AH31" s="35">
        <f>$F$28/'Fixed data'!$C$7</f>
        <v>-1.1759279117575759E-2</v>
      </c>
      <c r="AI31" s="35">
        <f>$F$28/'Fixed data'!$C$7</f>
        <v>-1.1759279117575759E-2</v>
      </c>
      <c r="AJ31" s="35">
        <f>$F$28/'Fixed data'!$C$7</f>
        <v>-1.1759279117575759E-2</v>
      </c>
      <c r="AK31" s="35">
        <f>$F$28/'Fixed data'!$C$7</f>
        <v>-1.1759279117575759E-2</v>
      </c>
      <c r="AL31" s="35">
        <f>$F$28/'Fixed data'!$C$7</f>
        <v>-1.1759279117575759E-2</v>
      </c>
      <c r="AM31" s="35">
        <f>$F$28/'Fixed data'!$C$7</f>
        <v>-1.1759279117575759E-2</v>
      </c>
      <c r="AN31" s="35">
        <f>$F$28/'Fixed data'!$C$7</f>
        <v>-1.1759279117575759E-2</v>
      </c>
      <c r="AO31" s="35">
        <f>$F$28/'Fixed data'!$C$7</f>
        <v>-1.1759279117575759E-2</v>
      </c>
      <c r="AP31" s="35">
        <f>$F$28/'Fixed data'!$C$7</f>
        <v>-1.1759279117575759E-2</v>
      </c>
      <c r="AQ31" s="35">
        <f>$F$28/'Fixed data'!$C$7</f>
        <v>-1.1759279117575759E-2</v>
      </c>
      <c r="AR31" s="35">
        <f>$F$28/'Fixed data'!$C$7</f>
        <v>-1.1759279117575759E-2</v>
      </c>
      <c r="AS31" s="35">
        <f>$F$28/'Fixed data'!$C$7</f>
        <v>-1.1759279117575759E-2</v>
      </c>
      <c r="AT31" s="35">
        <f>$F$28/'Fixed data'!$C$7</f>
        <v>-1.1759279117575759E-2</v>
      </c>
      <c r="AU31" s="35">
        <f>$F$28/'Fixed data'!$C$7</f>
        <v>-1.1759279117575759E-2</v>
      </c>
      <c r="AV31" s="35">
        <f>$F$28/'Fixed data'!$C$7</f>
        <v>-1.1759279117575759E-2</v>
      </c>
      <c r="AW31" s="35">
        <f>$F$28/'Fixed data'!$C$7</f>
        <v>-1.1759279117575759E-2</v>
      </c>
      <c r="AX31" s="35">
        <f>$F$28/'Fixed data'!$C$7</f>
        <v>-1.1759279117575759E-2</v>
      </c>
      <c r="AY31" s="35">
        <f>$F$28/'Fixed data'!$C$7</f>
        <v>-1.1759279117575759E-2</v>
      </c>
      <c r="AZ31" s="35"/>
      <c r="BA31" s="35"/>
      <c r="BB31" s="35"/>
      <c r="BC31" s="35"/>
      <c r="BD31" s="35"/>
    </row>
    <row r="32" spans="1:56" ht="16.5" hidden="1" customHeight="1" outlineLevel="1" x14ac:dyDescent="0.35">
      <c r="A32" s="114"/>
      <c r="B32" s="9" t="s">
        <v>3</v>
      </c>
      <c r="C32" s="11" t="s">
        <v>53</v>
      </c>
      <c r="D32" s="9" t="s">
        <v>39</v>
      </c>
      <c r="F32" s="35"/>
      <c r="G32" s="35"/>
      <c r="H32" s="35">
        <f>$G$28/'Fixed data'!$C$7</f>
        <v>-1.4878653435474745E-2</v>
      </c>
      <c r="I32" s="35">
        <f>$G$28/'Fixed data'!$C$7</f>
        <v>-1.4878653435474745E-2</v>
      </c>
      <c r="J32" s="35">
        <f>$G$28/'Fixed data'!$C$7</f>
        <v>-1.4878653435474745E-2</v>
      </c>
      <c r="K32" s="35">
        <f>$G$28/'Fixed data'!$C$7</f>
        <v>-1.4878653435474745E-2</v>
      </c>
      <c r="L32" s="35">
        <f>$G$28/'Fixed data'!$C$7</f>
        <v>-1.4878653435474745E-2</v>
      </c>
      <c r="M32" s="35">
        <f>$G$28/'Fixed data'!$C$7</f>
        <v>-1.4878653435474745E-2</v>
      </c>
      <c r="N32" s="35">
        <f>$G$28/'Fixed data'!$C$7</f>
        <v>-1.4878653435474745E-2</v>
      </c>
      <c r="O32" s="35">
        <f>$G$28/'Fixed data'!$C$7</f>
        <v>-1.4878653435474745E-2</v>
      </c>
      <c r="P32" s="35">
        <f>$G$28/'Fixed data'!$C$7</f>
        <v>-1.4878653435474745E-2</v>
      </c>
      <c r="Q32" s="35">
        <f>$G$28/'Fixed data'!$C$7</f>
        <v>-1.4878653435474745E-2</v>
      </c>
      <c r="R32" s="35">
        <f>$G$28/'Fixed data'!$C$7</f>
        <v>-1.4878653435474745E-2</v>
      </c>
      <c r="S32" s="35">
        <f>$G$28/'Fixed data'!$C$7</f>
        <v>-1.4878653435474745E-2</v>
      </c>
      <c r="T32" s="35">
        <f>$G$28/'Fixed data'!$C$7</f>
        <v>-1.4878653435474745E-2</v>
      </c>
      <c r="U32" s="35">
        <f>$G$28/'Fixed data'!$C$7</f>
        <v>-1.4878653435474745E-2</v>
      </c>
      <c r="V32" s="35">
        <f>$G$28/'Fixed data'!$C$7</f>
        <v>-1.4878653435474745E-2</v>
      </c>
      <c r="W32" s="35">
        <f>$G$28/'Fixed data'!$C$7</f>
        <v>-1.4878653435474745E-2</v>
      </c>
      <c r="X32" s="35">
        <f>$G$28/'Fixed data'!$C$7</f>
        <v>-1.4878653435474745E-2</v>
      </c>
      <c r="Y32" s="35">
        <f>$G$28/'Fixed data'!$C$7</f>
        <v>-1.4878653435474745E-2</v>
      </c>
      <c r="Z32" s="35">
        <f>$G$28/'Fixed data'!$C$7</f>
        <v>-1.4878653435474745E-2</v>
      </c>
      <c r="AA32" s="35">
        <f>$G$28/'Fixed data'!$C$7</f>
        <v>-1.4878653435474745E-2</v>
      </c>
      <c r="AB32" s="35">
        <f>$G$28/'Fixed data'!$C$7</f>
        <v>-1.4878653435474745E-2</v>
      </c>
      <c r="AC32" s="35">
        <f>$G$28/'Fixed data'!$C$7</f>
        <v>-1.4878653435474745E-2</v>
      </c>
      <c r="AD32" s="35">
        <f>$G$28/'Fixed data'!$C$7</f>
        <v>-1.4878653435474745E-2</v>
      </c>
      <c r="AE32" s="35">
        <f>$G$28/'Fixed data'!$C$7</f>
        <v>-1.4878653435474745E-2</v>
      </c>
      <c r="AF32" s="35">
        <f>$G$28/'Fixed data'!$C$7</f>
        <v>-1.4878653435474745E-2</v>
      </c>
      <c r="AG32" s="35">
        <f>$G$28/'Fixed data'!$C$7</f>
        <v>-1.4878653435474745E-2</v>
      </c>
      <c r="AH32" s="35">
        <f>$G$28/'Fixed data'!$C$7</f>
        <v>-1.4878653435474745E-2</v>
      </c>
      <c r="AI32" s="35">
        <f>$G$28/'Fixed data'!$C$7</f>
        <v>-1.4878653435474745E-2</v>
      </c>
      <c r="AJ32" s="35">
        <f>$G$28/'Fixed data'!$C$7</f>
        <v>-1.4878653435474745E-2</v>
      </c>
      <c r="AK32" s="35">
        <f>$G$28/'Fixed data'!$C$7</f>
        <v>-1.4878653435474745E-2</v>
      </c>
      <c r="AL32" s="35">
        <f>$G$28/'Fixed data'!$C$7</f>
        <v>-1.4878653435474745E-2</v>
      </c>
      <c r="AM32" s="35">
        <f>$G$28/'Fixed data'!$C$7</f>
        <v>-1.4878653435474745E-2</v>
      </c>
      <c r="AN32" s="35">
        <f>$G$28/'Fixed data'!$C$7</f>
        <v>-1.4878653435474745E-2</v>
      </c>
      <c r="AO32" s="35">
        <f>$G$28/'Fixed data'!$C$7</f>
        <v>-1.4878653435474745E-2</v>
      </c>
      <c r="AP32" s="35">
        <f>$G$28/'Fixed data'!$C$7</f>
        <v>-1.4878653435474745E-2</v>
      </c>
      <c r="AQ32" s="35">
        <f>$G$28/'Fixed data'!$C$7</f>
        <v>-1.4878653435474745E-2</v>
      </c>
      <c r="AR32" s="35">
        <f>$G$28/'Fixed data'!$C$7</f>
        <v>-1.4878653435474745E-2</v>
      </c>
      <c r="AS32" s="35">
        <f>$G$28/'Fixed data'!$C$7</f>
        <v>-1.4878653435474745E-2</v>
      </c>
      <c r="AT32" s="35">
        <f>$G$28/'Fixed data'!$C$7</f>
        <v>-1.4878653435474745E-2</v>
      </c>
      <c r="AU32" s="35">
        <f>$G$28/'Fixed data'!$C$7</f>
        <v>-1.4878653435474745E-2</v>
      </c>
      <c r="AV32" s="35">
        <f>$G$28/'Fixed data'!$C$7</f>
        <v>-1.4878653435474745E-2</v>
      </c>
      <c r="AW32" s="35">
        <f>$G$28/'Fixed data'!$C$7</f>
        <v>-1.4878653435474745E-2</v>
      </c>
      <c r="AX32" s="35">
        <f>$G$28/'Fixed data'!$C$7</f>
        <v>-1.4878653435474745E-2</v>
      </c>
      <c r="AY32" s="35">
        <f>$G$28/'Fixed data'!$C$7</f>
        <v>-1.4878653435474745E-2</v>
      </c>
      <c r="AZ32" s="35">
        <f>$G$28/'Fixed data'!$C$7</f>
        <v>-1.4878653435474745E-2</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-1.1134186300463459E-2</v>
      </c>
      <c r="G60" s="35">
        <f t="shared" si="5"/>
        <v>-2.2893465418039216E-2</v>
      </c>
      <c r="H60" s="35">
        <f t="shared" si="5"/>
        <v>-3.7772118853513961E-2</v>
      </c>
      <c r="I60" s="35">
        <f t="shared" si="5"/>
        <v>-3.7772118853513961E-2</v>
      </c>
      <c r="J60" s="35">
        <f t="shared" si="5"/>
        <v>-3.7772118853513961E-2</v>
      </c>
      <c r="K60" s="35">
        <f t="shared" si="5"/>
        <v>-3.7772118853513961E-2</v>
      </c>
      <c r="L60" s="35">
        <f t="shared" si="5"/>
        <v>-3.7772118853513961E-2</v>
      </c>
      <c r="M60" s="35">
        <f t="shared" si="5"/>
        <v>-3.7772118853513961E-2</v>
      </c>
      <c r="N60" s="35">
        <f t="shared" si="5"/>
        <v>-3.7772118853513961E-2</v>
      </c>
      <c r="O60" s="35">
        <f t="shared" si="5"/>
        <v>-3.7772118853513961E-2</v>
      </c>
      <c r="P60" s="35">
        <f t="shared" si="5"/>
        <v>-3.7772118853513961E-2</v>
      </c>
      <c r="Q60" s="35">
        <f t="shared" si="5"/>
        <v>-3.7772118853513961E-2</v>
      </c>
      <c r="R60" s="35">
        <f t="shared" si="5"/>
        <v>-3.7772118853513961E-2</v>
      </c>
      <c r="S60" s="35">
        <f t="shared" si="5"/>
        <v>-3.7772118853513961E-2</v>
      </c>
      <c r="T60" s="35">
        <f t="shared" si="5"/>
        <v>-3.7772118853513961E-2</v>
      </c>
      <c r="U60" s="35">
        <f t="shared" si="5"/>
        <v>-3.7772118853513961E-2</v>
      </c>
      <c r="V60" s="35">
        <f t="shared" si="5"/>
        <v>-3.7772118853513961E-2</v>
      </c>
      <c r="W60" s="35">
        <f t="shared" si="5"/>
        <v>-3.7772118853513961E-2</v>
      </c>
      <c r="X60" s="35">
        <f t="shared" si="5"/>
        <v>-3.7772118853513961E-2</v>
      </c>
      <c r="Y60" s="35">
        <f t="shared" si="5"/>
        <v>-3.7772118853513961E-2</v>
      </c>
      <c r="Z60" s="35">
        <f t="shared" si="5"/>
        <v>-3.7772118853513961E-2</v>
      </c>
      <c r="AA60" s="35">
        <f t="shared" si="5"/>
        <v>-3.7772118853513961E-2</v>
      </c>
      <c r="AB60" s="35">
        <f t="shared" si="5"/>
        <v>-3.7772118853513961E-2</v>
      </c>
      <c r="AC60" s="35">
        <f t="shared" si="5"/>
        <v>-3.7772118853513961E-2</v>
      </c>
      <c r="AD60" s="35">
        <f t="shared" si="5"/>
        <v>-3.7772118853513961E-2</v>
      </c>
      <c r="AE60" s="35">
        <f t="shared" si="5"/>
        <v>-3.7772118853513961E-2</v>
      </c>
      <c r="AF60" s="35">
        <f t="shared" si="5"/>
        <v>-3.7772118853513961E-2</v>
      </c>
      <c r="AG60" s="35">
        <f t="shared" si="5"/>
        <v>-3.7772118853513961E-2</v>
      </c>
      <c r="AH60" s="35">
        <f t="shared" si="5"/>
        <v>-3.7772118853513961E-2</v>
      </c>
      <c r="AI60" s="35">
        <f t="shared" si="5"/>
        <v>-3.7772118853513961E-2</v>
      </c>
      <c r="AJ60" s="35">
        <f t="shared" si="5"/>
        <v>-3.7772118853513961E-2</v>
      </c>
      <c r="AK60" s="35">
        <f t="shared" si="5"/>
        <v>-3.7772118853513961E-2</v>
      </c>
      <c r="AL60" s="35">
        <f t="shared" si="5"/>
        <v>-3.7772118853513961E-2</v>
      </c>
      <c r="AM60" s="35">
        <f t="shared" si="5"/>
        <v>-3.7772118853513961E-2</v>
      </c>
      <c r="AN60" s="35">
        <f t="shared" si="5"/>
        <v>-3.7772118853513961E-2</v>
      </c>
      <c r="AO60" s="35">
        <f t="shared" si="5"/>
        <v>-3.7772118853513961E-2</v>
      </c>
      <c r="AP60" s="35">
        <f t="shared" si="5"/>
        <v>-3.7772118853513961E-2</v>
      </c>
      <c r="AQ60" s="35">
        <f t="shared" si="5"/>
        <v>-3.7772118853513961E-2</v>
      </c>
      <c r="AR60" s="35">
        <f t="shared" si="5"/>
        <v>-3.7772118853513961E-2</v>
      </c>
      <c r="AS60" s="35">
        <f t="shared" si="5"/>
        <v>-3.7772118853513961E-2</v>
      </c>
      <c r="AT60" s="35">
        <f t="shared" si="5"/>
        <v>-3.7772118853513961E-2</v>
      </c>
      <c r="AU60" s="35">
        <f t="shared" si="5"/>
        <v>-3.7772118853513961E-2</v>
      </c>
      <c r="AV60" s="35">
        <f t="shared" si="5"/>
        <v>-3.7772118853513961E-2</v>
      </c>
      <c r="AW60" s="35">
        <f t="shared" si="5"/>
        <v>-3.7772118853513961E-2</v>
      </c>
      <c r="AX60" s="35">
        <f t="shared" si="5"/>
        <v>-3.7772118853513961E-2</v>
      </c>
      <c r="AY60" s="35">
        <f t="shared" si="5"/>
        <v>-2.6637932553050504E-2</v>
      </c>
      <c r="AZ60" s="35">
        <f t="shared" si="5"/>
        <v>-1.4878653435474745E-2</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-0.50103838352085561</v>
      </c>
      <c r="G61" s="35">
        <f t="shared" ref="G61:BD61" si="6">F62</f>
        <v>-1.0190717575113013</v>
      </c>
      <c r="H61" s="35">
        <f t="shared" si="6"/>
        <v>-1.6657176966896257</v>
      </c>
      <c r="I61" s="35">
        <f t="shared" si="6"/>
        <v>-1.6279455778361116</v>
      </c>
      <c r="J61" s="35">
        <f t="shared" si="6"/>
        <v>-1.5901734589825975</v>
      </c>
      <c r="K61" s="35">
        <f t="shared" si="6"/>
        <v>-1.5524013401290835</v>
      </c>
      <c r="L61" s="35">
        <f t="shared" si="6"/>
        <v>-1.5146292212755694</v>
      </c>
      <c r="M61" s="35">
        <f t="shared" si="6"/>
        <v>-1.4768571024220554</v>
      </c>
      <c r="N61" s="35">
        <f t="shared" si="6"/>
        <v>-1.4390849835685413</v>
      </c>
      <c r="O61" s="35">
        <f t="shared" si="6"/>
        <v>-1.4013128647150273</v>
      </c>
      <c r="P61" s="35">
        <f t="shared" si="6"/>
        <v>-1.3635407458615132</v>
      </c>
      <c r="Q61" s="35">
        <f t="shared" si="6"/>
        <v>-1.3257686270079991</v>
      </c>
      <c r="R61" s="35">
        <f t="shared" si="6"/>
        <v>-1.2879965081544851</v>
      </c>
      <c r="S61" s="35">
        <f t="shared" si="6"/>
        <v>-1.250224389300971</v>
      </c>
      <c r="T61" s="35">
        <f t="shared" si="6"/>
        <v>-1.212452270447457</v>
      </c>
      <c r="U61" s="35">
        <f t="shared" si="6"/>
        <v>-1.1746801515939429</v>
      </c>
      <c r="V61" s="35">
        <f t="shared" si="6"/>
        <v>-1.1369080327404288</v>
      </c>
      <c r="W61" s="35">
        <f t="shared" si="6"/>
        <v>-1.0991359138869148</v>
      </c>
      <c r="X61" s="35">
        <f t="shared" si="6"/>
        <v>-1.0613637950334007</v>
      </c>
      <c r="Y61" s="35">
        <f t="shared" si="6"/>
        <v>-1.0235916761798867</v>
      </c>
      <c r="Z61" s="35">
        <f t="shared" si="6"/>
        <v>-0.98581955732637272</v>
      </c>
      <c r="AA61" s="35">
        <f t="shared" si="6"/>
        <v>-0.94804743847285877</v>
      </c>
      <c r="AB61" s="35">
        <f t="shared" si="6"/>
        <v>-0.91027531961934482</v>
      </c>
      <c r="AC61" s="35">
        <f t="shared" si="6"/>
        <v>-0.87250320076583088</v>
      </c>
      <c r="AD61" s="35">
        <f t="shared" si="6"/>
        <v>-0.83473108191231693</v>
      </c>
      <c r="AE61" s="35">
        <f t="shared" si="6"/>
        <v>-0.79695896305880298</v>
      </c>
      <c r="AF61" s="35">
        <f t="shared" si="6"/>
        <v>-0.75918684420528904</v>
      </c>
      <c r="AG61" s="35">
        <f t="shared" si="6"/>
        <v>-0.72141472535177509</v>
      </c>
      <c r="AH61" s="35">
        <f t="shared" si="6"/>
        <v>-0.68364260649826114</v>
      </c>
      <c r="AI61" s="35">
        <f t="shared" si="6"/>
        <v>-0.64587048764474719</v>
      </c>
      <c r="AJ61" s="35">
        <f t="shared" si="6"/>
        <v>-0.60809836879123325</v>
      </c>
      <c r="AK61" s="35">
        <f t="shared" si="6"/>
        <v>-0.5703262499377193</v>
      </c>
      <c r="AL61" s="35">
        <f t="shared" si="6"/>
        <v>-0.53255413108420535</v>
      </c>
      <c r="AM61" s="35">
        <f t="shared" si="6"/>
        <v>-0.4947820122306914</v>
      </c>
      <c r="AN61" s="35">
        <f t="shared" si="6"/>
        <v>-0.45700989337717746</v>
      </c>
      <c r="AO61" s="35">
        <f t="shared" si="6"/>
        <v>-0.41923777452366351</v>
      </c>
      <c r="AP61" s="35">
        <f t="shared" si="6"/>
        <v>-0.38146565567014956</v>
      </c>
      <c r="AQ61" s="35">
        <f t="shared" si="6"/>
        <v>-0.34369353681663561</v>
      </c>
      <c r="AR61" s="35">
        <f t="shared" si="6"/>
        <v>-0.30592141796312167</v>
      </c>
      <c r="AS61" s="35">
        <f t="shared" si="6"/>
        <v>-0.26814929910960772</v>
      </c>
      <c r="AT61" s="35">
        <f t="shared" si="6"/>
        <v>-0.23037718025609377</v>
      </c>
      <c r="AU61" s="35">
        <f t="shared" si="6"/>
        <v>-0.19260506140257982</v>
      </c>
      <c r="AV61" s="35">
        <f t="shared" si="6"/>
        <v>-0.15483294254906588</v>
      </c>
      <c r="AW61" s="35">
        <f t="shared" si="6"/>
        <v>-0.11706082369555192</v>
      </c>
      <c r="AX61" s="35">
        <f t="shared" si="6"/>
        <v>-7.9288704842037955E-2</v>
      </c>
      <c r="AY61" s="35">
        <f t="shared" si="6"/>
        <v>-4.1516585988523994E-2</v>
      </c>
      <c r="AZ61" s="35">
        <f t="shared" si="6"/>
        <v>-1.4878653435473489E-2</v>
      </c>
      <c r="BA61" s="35">
        <f t="shared" si="6"/>
        <v>1.2559397966072083E-15</v>
      </c>
      <c r="BB61" s="35">
        <f t="shared" si="6"/>
        <v>1.2559397966072083E-15</v>
      </c>
      <c r="BC61" s="35">
        <f t="shared" si="6"/>
        <v>1.2559397966072083E-15</v>
      </c>
      <c r="BD61" s="35">
        <f t="shared" si="6"/>
        <v>1.2559397966072083E-15</v>
      </c>
    </row>
    <row r="62" spans="1:56" ht="16.5" hidden="1" customHeight="1" outlineLevel="1" x14ac:dyDescent="0.3">
      <c r="A62" s="114"/>
      <c r="B62" s="9" t="s">
        <v>33</v>
      </c>
      <c r="C62" s="9" t="s">
        <v>67</v>
      </c>
      <c r="D62" s="9" t="s">
        <v>39</v>
      </c>
      <c r="E62" s="35">
        <f t="shared" ref="E62:BD62" si="7">E28-E60+E61</f>
        <v>-0.50103838352085561</v>
      </c>
      <c r="F62" s="35">
        <f t="shared" si="7"/>
        <v>-1.0190717575113013</v>
      </c>
      <c r="G62" s="35">
        <f t="shared" si="7"/>
        <v>-1.6657176966896257</v>
      </c>
      <c r="H62" s="35">
        <f t="shared" si="7"/>
        <v>-1.6279455778361116</v>
      </c>
      <c r="I62" s="35">
        <f t="shared" si="7"/>
        <v>-1.5901734589825975</v>
      </c>
      <c r="J62" s="35">
        <f t="shared" si="7"/>
        <v>-1.5524013401290835</v>
      </c>
      <c r="K62" s="35">
        <f t="shared" si="7"/>
        <v>-1.5146292212755694</v>
      </c>
      <c r="L62" s="35">
        <f t="shared" si="7"/>
        <v>-1.4768571024220554</v>
      </c>
      <c r="M62" s="35">
        <f t="shared" si="7"/>
        <v>-1.4390849835685413</v>
      </c>
      <c r="N62" s="35">
        <f t="shared" si="7"/>
        <v>-1.4013128647150273</v>
      </c>
      <c r="O62" s="35">
        <f t="shared" si="7"/>
        <v>-1.3635407458615132</v>
      </c>
      <c r="P62" s="35">
        <f t="shared" si="7"/>
        <v>-1.3257686270079991</v>
      </c>
      <c r="Q62" s="35">
        <f t="shared" si="7"/>
        <v>-1.2879965081544851</v>
      </c>
      <c r="R62" s="35">
        <f t="shared" si="7"/>
        <v>-1.250224389300971</v>
      </c>
      <c r="S62" s="35">
        <f t="shared" si="7"/>
        <v>-1.212452270447457</v>
      </c>
      <c r="T62" s="35">
        <f t="shared" si="7"/>
        <v>-1.1746801515939429</v>
      </c>
      <c r="U62" s="35">
        <f t="shared" si="7"/>
        <v>-1.1369080327404288</v>
      </c>
      <c r="V62" s="35">
        <f t="shared" si="7"/>
        <v>-1.0991359138869148</v>
      </c>
      <c r="W62" s="35">
        <f t="shared" si="7"/>
        <v>-1.0613637950334007</v>
      </c>
      <c r="X62" s="35">
        <f t="shared" si="7"/>
        <v>-1.0235916761798867</v>
      </c>
      <c r="Y62" s="35">
        <f t="shared" si="7"/>
        <v>-0.98581955732637272</v>
      </c>
      <c r="Z62" s="35">
        <f t="shared" si="7"/>
        <v>-0.94804743847285877</v>
      </c>
      <c r="AA62" s="35">
        <f t="shared" si="7"/>
        <v>-0.91027531961934482</v>
      </c>
      <c r="AB62" s="35">
        <f t="shared" si="7"/>
        <v>-0.87250320076583088</v>
      </c>
      <c r="AC62" s="35">
        <f t="shared" si="7"/>
        <v>-0.83473108191231693</v>
      </c>
      <c r="AD62" s="35">
        <f t="shared" si="7"/>
        <v>-0.79695896305880298</v>
      </c>
      <c r="AE62" s="35">
        <f t="shared" si="7"/>
        <v>-0.75918684420528904</v>
      </c>
      <c r="AF62" s="35">
        <f t="shared" si="7"/>
        <v>-0.72141472535177509</v>
      </c>
      <c r="AG62" s="35">
        <f t="shared" si="7"/>
        <v>-0.68364260649826114</v>
      </c>
      <c r="AH62" s="35">
        <f t="shared" si="7"/>
        <v>-0.64587048764474719</v>
      </c>
      <c r="AI62" s="35">
        <f t="shared" si="7"/>
        <v>-0.60809836879123325</v>
      </c>
      <c r="AJ62" s="35">
        <f t="shared" si="7"/>
        <v>-0.5703262499377193</v>
      </c>
      <c r="AK62" s="35">
        <f t="shared" si="7"/>
        <v>-0.53255413108420535</v>
      </c>
      <c r="AL62" s="35">
        <f t="shared" si="7"/>
        <v>-0.4947820122306914</v>
      </c>
      <c r="AM62" s="35">
        <f t="shared" si="7"/>
        <v>-0.45700989337717746</v>
      </c>
      <c r="AN62" s="35">
        <f t="shared" si="7"/>
        <v>-0.41923777452366351</v>
      </c>
      <c r="AO62" s="35">
        <f t="shared" si="7"/>
        <v>-0.38146565567014956</v>
      </c>
      <c r="AP62" s="35">
        <f t="shared" si="7"/>
        <v>-0.34369353681663561</v>
      </c>
      <c r="AQ62" s="35">
        <f t="shared" si="7"/>
        <v>-0.30592141796312167</v>
      </c>
      <c r="AR62" s="35">
        <f t="shared" si="7"/>
        <v>-0.26814929910960772</v>
      </c>
      <c r="AS62" s="35">
        <f t="shared" si="7"/>
        <v>-0.23037718025609377</v>
      </c>
      <c r="AT62" s="35">
        <f t="shared" si="7"/>
        <v>-0.19260506140257982</v>
      </c>
      <c r="AU62" s="35">
        <f t="shared" si="7"/>
        <v>-0.15483294254906588</v>
      </c>
      <c r="AV62" s="35">
        <f t="shared" si="7"/>
        <v>-0.11706082369555192</v>
      </c>
      <c r="AW62" s="35">
        <f t="shared" si="7"/>
        <v>-7.9288704842037955E-2</v>
      </c>
      <c r="AX62" s="35">
        <f t="shared" si="7"/>
        <v>-4.1516585988523994E-2</v>
      </c>
      <c r="AY62" s="35">
        <f t="shared" si="7"/>
        <v>-1.4878653435473489E-2</v>
      </c>
      <c r="AZ62" s="35">
        <f t="shared" si="7"/>
        <v>1.2559397966072083E-15</v>
      </c>
      <c r="BA62" s="35">
        <f t="shared" si="7"/>
        <v>1.2559397966072083E-15</v>
      </c>
      <c r="BB62" s="35">
        <f t="shared" si="7"/>
        <v>1.2559397966072083E-15</v>
      </c>
      <c r="BC62" s="35">
        <f t="shared" si="7"/>
        <v>1.2559397966072083E-15</v>
      </c>
      <c r="BD62" s="35">
        <f t="shared" si="7"/>
        <v>1.2559397966072083E-15</v>
      </c>
    </row>
    <row r="63" spans="1:56" ht="16.5" collapsed="1" x14ac:dyDescent="0.3">
      <c r="A63" s="114"/>
      <c r="B63" s="9" t="s">
        <v>8</v>
      </c>
      <c r="C63" s="11" t="s">
        <v>66</v>
      </c>
      <c r="D63" s="9" t="s">
        <v>39</v>
      </c>
      <c r="E63" s="35">
        <f>AVERAGE(E61:E62)*'Fixed data'!$C$3</f>
        <v>-1.0020767670417112E-2</v>
      </c>
      <c r="F63" s="35">
        <f>AVERAGE(F61:F62)*'Fixed data'!$C$3</f>
        <v>-3.040220282064314E-2</v>
      </c>
      <c r="G63" s="35">
        <f>AVERAGE(G61:G62)*'Fixed data'!$C$3</f>
        <v>-5.3695789084018543E-2</v>
      </c>
      <c r="H63" s="35">
        <f>AVERAGE(H61:H62)*'Fixed data'!$C$3</f>
        <v>-6.587326549051474E-2</v>
      </c>
      <c r="I63" s="35">
        <f>AVERAGE(I61:I62)*'Fixed data'!$C$3</f>
        <v>-6.4362380736374181E-2</v>
      </c>
      <c r="J63" s="35">
        <f>AVERAGE(J61:J62)*'Fixed data'!$C$3</f>
        <v>-6.2851495982233621E-2</v>
      </c>
      <c r="K63" s="35">
        <f>AVERAGE(K61:K62)*'Fixed data'!$C$3</f>
        <v>-6.1340611228093062E-2</v>
      </c>
      <c r="L63" s="35">
        <f>AVERAGE(L61:L62)*'Fixed data'!$C$3</f>
        <v>-5.9829726473952495E-2</v>
      </c>
      <c r="M63" s="35">
        <f>AVERAGE(M61:M62)*'Fixed data'!$C$3</f>
        <v>-5.8318841719811935E-2</v>
      </c>
      <c r="N63" s="35">
        <f>AVERAGE(N61:N62)*'Fixed data'!$C$3</f>
        <v>-5.6807956965671369E-2</v>
      </c>
      <c r="O63" s="35">
        <f>AVERAGE(O61:O62)*'Fixed data'!$C$3</f>
        <v>-5.5297072211530809E-2</v>
      </c>
      <c r="P63" s="35">
        <f>AVERAGE(P61:P62)*'Fixed data'!$C$3</f>
        <v>-5.378618745739025E-2</v>
      </c>
      <c r="Q63" s="35">
        <f>AVERAGE(Q61:Q62)*'Fixed data'!$C$3</f>
        <v>-5.2275302703249683E-2</v>
      </c>
      <c r="R63" s="35">
        <f>AVERAGE(R61:R62)*'Fixed data'!$C$3</f>
        <v>-5.0764417949109124E-2</v>
      </c>
      <c r="S63" s="35">
        <f>AVERAGE(S61:S62)*'Fixed data'!$C$3</f>
        <v>-4.9253533194968557E-2</v>
      </c>
      <c r="T63" s="35">
        <f>AVERAGE(T61:T62)*'Fixed data'!$C$3</f>
        <v>-4.7742648440827998E-2</v>
      </c>
      <c r="U63" s="35">
        <f>AVERAGE(U61:U62)*'Fixed data'!$C$3</f>
        <v>-4.6231763686687438E-2</v>
      </c>
      <c r="V63" s="35">
        <f>AVERAGE(V61:V62)*'Fixed data'!$C$3</f>
        <v>-4.4720878932546872E-2</v>
      </c>
      <c r="W63" s="35">
        <f>AVERAGE(W61:W62)*'Fixed data'!$C$3</f>
        <v>-4.3209994178406312E-2</v>
      </c>
      <c r="X63" s="35">
        <f>AVERAGE(X61:X62)*'Fixed data'!$C$3</f>
        <v>-4.1699109424265746E-2</v>
      </c>
      <c r="Y63" s="35">
        <f>AVERAGE(Y61:Y62)*'Fixed data'!$C$3</f>
        <v>-4.0188224670125186E-2</v>
      </c>
      <c r="Z63" s="35">
        <f>AVERAGE(Z61:Z62)*'Fixed data'!$C$3</f>
        <v>-3.8677339915984633E-2</v>
      </c>
      <c r="AA63" s="35">
        <f>AVERAGE(AA61:AA62)*'Fixed data'!$C$3</f>
        <v>-3.7166455161844074E-2</v>
      </c>
      <c r="AB63" s="35">
        <f>AVERAGE(AB61:AB62)*'Fixed data'!$C$3</f>
        <v>-3.5655570407703514E-2</v>
      </c>
      <c r="AC63" s="35">
        <f>AVERAGE(AC61:AC62)*'Fixed data'!$C$3</f>
        <v>-3.4144685653562955E-2</v>
      </c>
      <c r="AD63" s="35">
        <f>AVERAGE(AD61:AD62)*'Fixed data'!$C$3</f>
        <v>-3.2633800899422402E-2</v>
      </c>
      <c r="AE63" s="35">
        <f>AVERAGE(AE61:AE62)*'Fixed data'!$C$3</f>
        <v>-3.1122916145281839E-2</v>
      </c>
      <c r="AF63" s="35">
        <f>AVERAGE(AF61:AF62)*'Fixed data'!$C$3</f>
        <v>-2.9612031391141286E-2</v>
      </c>
      <c r="AG63" s="35">
        <f>AVERAGE(AG61:AG62)*'Fixed data'!$C$3</f>
        <v>-2.8101146637000723E-2</v>
      </c>
      <c r="AH63" s="35">
        <f>AVERAGE(AH61:AH62)*'Fixed data'!$C$3</f>
        <v>-2.6590261882860171E-2</v>
      </c>
      <c r="AI63" s="35">
        <f>AVERAGE(AI61:AI62)*'Fixed data'!$C$3</f>
        <v>-2.5079377128719608E-2</v>
      </c>
      <c r="AJ63" s="35">
        <f>AVERAGE(AJ61:AJ62)*'Fixed data'!$C$3</f>
        <v>-2.3568492374579055E-2</v>
      </c>
      <c r="AK63" s="35">
        <f>AVERAGE(AK61:AK62)*'Fixed data'!$C$3</f>
        <v>-2.2057607620438492E-2</v>
      </c>
      <c r="AL63" s="35">
        <f>AVERAGE(AL61:AL62)*'Fixed data'!$C$3</f>
        <v>-2.0546722866297936E-2</v>
      </c>
      <c r="AM63" s="35">
        <f>AVERAGE(AM61:AM62)*'Fixed data'!$C$3</f>
        <v>-1.9035838112157377E-2</v>
      </c>
      <c r="AN63" s="35">
        <f>AVERAGE(AN61:AN62)*'Fixed data'!$C$3</f>
        <v>-1.752495335801682E-2</v>
      </c>
      <c r="AO63" s="35">
        <f>AVERAGE(AO61:AO62)*'Fixed data'!$C$3</f>
        <v>-1.6014068603876261E-2</v>
      </c>
      <c r="AP63" s="35">
        <f>AVERAGE(AP61:AP62)*'Fixed data'!$C$3</f>
        <v>-1.4503183849735703E-2</v>
      </c>
      <c r="AQ63" s="35">
        <f>AVERAGE(AQ61:AQ62)*'Fixed data'!$C$3</f>
        <v>-1.2992299095595145E-2</v>
      </c>
      <c r="AR63" s="35">
        <f>AVERAGE(AR61:AR62)*'Fixed data'!$C$3</f>
        <v>-1.1481414341454587E-2</v>
      </c>
      <c r="AS63" s="35">
        <f>AVERAGE(AS61:AS62)*'Fixed data'!$C$3</f>
        <v>-9.9705295873140296E-3</v>
      </c>
      <c r="AT63" s="35">
        <f>AVERAGE(AT61:AT62)*'Fixed data'!$C$3</f>
        <v>-8.4596448331734717E-3</v>
      </c>
      <c r="AU63" s="35">
        <f>AVERAGE(AU61:AU62)*'Fixed data'!$C$3</f>
        <v>-6.9487600790329139E-3</v>
      </c>
      <c r="AV63" s="35">
        <f>AVERAGE(AV61:AV62)*'Fixed data'!$C$3</f>
        <v>-5.4378753248923561E-3</v>
      </c>
      <c r="AW63" s="35">
        <f>AVERAGE(AW61:AW62)*'Fixed data'!$C$3</f>
        <v>-3.9269905707517974E-3</v>
      </c>
      <c r="AX63" s="35">
        <f>AVERAGE(AX61:AX62)*'Fixed data'!$C$3</f>
        <v>-2.4161058166112391E-3</v>
      </c>
      <c r="AY63" s="35">
        <f>AVERAGE(AY61:AY62)*'Fixed data'!$C$3</f>
        <v>-1.1279047884799496E-3</v>
      </c>
      <c r="AZ63" s="35">
        <f>AVERAGE(AZ61:AZ62)*'Fixed data'!$C$3</f>
        <v>-2.9757306870944469E-4</v>
      </c>
      <c r="BA63" s="35">
        <f>AVERAGE(BA61:BA62)*'Fixed data'!$C$3</f>
        <v>5.0237591864288335E-17</v>
      </c>
      <c r="BB63" s="35">
        <f>AVERAGE(BB61:BB62)*'Fixed data'!$C$3</f>
        <v>5.0237591864288335E-17</v>
      </c>
      <c r="BC63" s="35">
        <f>AVERAGE(BC61:BC62)*'Fixed data'!$C$3</f>
        <v>5.0237591864288335E-17</v>
      </c>
      <c r="BD63" s="35">
        <f>AVERAGE(BD61:BD62)*'Fixed data'!$C$3</f>
        <v>5.0237591864288335E-17</v>
      </c>
    </row>
    <row r="64" spans="1:56" ht="15.75" thickBot="1" x14ac:dyDescent="0.35">
      <c r="A64" s="113"/>
      <c r="B64" s="12" t="s">
        <v>92</v>
      </c>
      <c r="C64" s="12" t="s">
        <v>44</v>
      </c>
      <c r="D64" s="12" t="s">
        <v>39</v>
      </c>
      <c r="E64" s="53">
        <f t="shared" ref="E64:BD64" si="8">E29+E60+E63</f>
        <v>-0.22475150346506953</v>
      </c>
      <c r="F64" s="53">
        <f t="shared" si="8"/>
        <v>-0.26832248638863909</v>
      </c>
      <c r="G64" s="53">
        <f t="shared" si="8"/>
        <v>-0.36353471361478507</v>
      </c>
      <c r="H64" s="53">
        <f t="shared" si="8"/>
        <v>-0.1036453843440287</v>
      </c>
      <c r="I64" s="53">
        <f t="shared" si="8"/>
        <v>-0.10213449958988814</v>
      </c>
      <c r="J64" s="53">
        <f t="shared" si="8"/>
        <v>-0.10062361483574758</v>
      </c>
      <c r="K64" s="53">
        <f t="shared" si="8"/>
        <v>-9.9112730081607023E-2</v>
      </c>
      <c r="L64" s="53">
        <f t="shared" si="8"/>
        <v>-9.7601845327466463E-2</v>
      </c>
      <c r="M64" s="53">
        <f t="shared" si="8"/>
        <v>-9.609096057332589E-2</v>
      </c>
      <c r="N64" s="53">
        <f t="shared" si="8"/>
        <v>-9.458007581918533E-2</v>
      </c>
      <c r="O64" s="53">
        <f t="shared" si="8"/>
        <v>-9.3069191065044771E-2</v>
      </c>
      <c r="P64" s="53">
        <f t="shared" si="8"/>
        <v>-9.1558306310904211E-2</v>
      </c>
      <c r="Q64" s="53">
        <f t="shared" si="8"/>
        <v>-9.0047421556763652E-2</v>
      </c>
      <c r="R64" s="53">
        <f t="shared" si="8"/>
        <v>-8.8536536802623078E-2</v>
      </c>
      <c r="S64" s="53">
        <f t="shared" si="8"/>
        <v>-8.7025652048482519E-2</v>
      </c>
      <c r="T64" s="53">
        <f t="shared" si="8"/>
        <v>-8.5514767294341959E-2</v>
      </c>
      <c r="U64" s="53">
        <f t="shared" si="8"/>
        <v>-8.4003882540201399E-2</v>
      </c>
      <c r="V64" s="53">
        <f t="shared" si="8"/>
        <v>-8.249299778606084E-2</v>
      </c>
      <c r="W64" s="53">
        <f t="shared" si="8"/>
        <v>-8.0982113031920266E-2</v>
      </c>
      <c r="X64" s="53">
        <f t="shared" si="8"/>
        <v>-7.9471228277779707E-2</v>
      </c>
      <c r="Y64" s="53">
        <f t="shared" si="8"/>
        <v>-7.7960343523639147E-2</v>
      </c>
      <c r="Z64" s="53">
        <f t="shared" si="8"/>
        <v>-7.6449458769498602E-2</v>
      </c>
      <c r="AA64" s="53">
        <f t="shared" si="8"/>
        <v>-7.4938574015358028E-2</v>
      </c>
      <c r="AB64" s="53">
        <f t="shared" si="8"/>
        <v>-7.3427689261217483E-2</v>
      </c>
      <c r="AC64" s="53">
        <f t="shared" si="8"/>
        <v>-7.1916804507076909E-2</v>
      </c>
      <c r="AD64" s="53">
        <f t="shared" si="8"/>
        <v>-7.0405919752936363E-2</v>
      </c>
      <c r="AE64" s="53">
        <f t="shared" si="8"/>
        <v>-6.8895034998795804E-2</v>
      </c>
      <c r="AF64" s="53">
        <f t="shared" si="8"/>
        <v>-6.7384150244655244E-2</v>
      </c>
      <c r="AG64" s="53">
        <f t="shared" si="8"/>
        <v>-6.5873265490514685E-2</v>
      </c>
      <c r="AH64" s="53">
        <f t="shared" si="8"/>
        <v>-6.4362380736374125E-2</v>
      </c>
      <c r="AI64" s="53">
        <f t="shared" si="8"/>
        <v>-6.2851495982233566E-2</v>
      </c>
      <c r="AJ64" s="53">
        <f t="shared" si="8"/>
        <v>-6.134061122809302E-2</v>
      </c>
      <c r="AK64" s="53">
        <f t="shared" si="8"/>
        <v>-5.9829726473952453E-2</v>
      </c>
      <c r="AL64" s="53">
        <f t="shared" si="8"/>
        <v>-5.8318841719811901E-2</v>
      </c>
      <c r="AM64" s="53">
        <f t="shared" si="8"/>
        <v>-5.6807956965671341E-2</v>
      </c>
      <c r="AN64" s="53">
        <f t="shared" si="8"/>
        <v>-5.5297072211530782E-2</v>
      </c>
      <c r="AO64" s="53">
        <f t="shared" si="8"/>
        <v>-5.3786187457390222E-2</v>
      </c>
      <c r="AP64" s="53">
        <f t="shared" si="8"/>
        <v>-5.2275302703249663E-2</v>
      </c>
      <c r="AQ64" s="53">
        <f t="shared" si="8"/>
        <v>-5.0764417949109103E-2</v>
      </c>
      <c r="AR64" s="53">
        <f t="shared" si="8"/>
        <v>-4.925353319496855E-2</v>
      </c>
      <c r="AS64" s="53">
        <f t="shared" si="8"/>
        <v>-4.7742648440827991E-2</v>
      </c>
      <c r="AT64" s="53">
        <f t="shared" si="8"/>
        <v>-4.6231763686687431E-2</v>
      </c>
      <c r="AU64" s="53">
        <f t="shared" si="8"/>
        <v>-4.4720878932546879E-2</v>
      </c>
      <c r="AV64" s="53">
        <f t="shared" si="8"/>
        <v>-4.3209994178406319E-2</v>
      </c>
      <c r="AW64" s="53">
        <f t="shared" si="8"/>
        <v>-4.169910942426576E-2</v>
      </c>
      <c r="AX64" s="53">
        <f t="shared" si="8"/>
        <v>-4.01882246701252E-2</v>
      </c>
      <c r="AY64" s="53">
        <f t="shared" si="8"/>
        <v>-2.7765837341530455E-2</v>
      </c>
      <c r="AZ64" s="53">
        <f t="shared" si="8"/>
        <v>-1.517622650418419E-2</v>
      </c>
      <c r="BA64" s="53">
        <f t="shared" si="8"/>
        <v>5.0237591864288335E-17</v>
      </c>
      <c r="BB64" s="53">
        <f t="shared" si="8"/>
        <v>5.0237591864288335E-17</v>
      </c>
      <c r="BC64" s="53">
        <f t="shared" si="8"/>
        <v>5.0237591864288335E-17</v>
      </c>
      <c r="BD64" s="53">
        <f t="shared" si="8"/>
        <v>5.0237591864288335E-17</v>
      </c>
    </row>
    <row r="65" spans="1:56" ht="12.75" customHeight="1" x14ac:dyDescent="0.3">
      <c r="A65" s="523"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524"/>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524"/>
      <c r="B67" s="9" t="s">
        <v>295</v>
      </c>
      <c r="C67" s="11"/>
      <c r="D67" s="11" t="s">
        <v>39</v>
      </c>
      <c r="E67" s="82">
        <f>-'Workings baseline 2015.16'!E59</f>
        <v>-0.2494090284090909</v>
      </c>
      <c r="F67" s="82">
        <f>-'Workings baseline 2016.17'!F80</f>
        <v>-3.8324985454545449E-2</v>
      </c>
      <c r="G67" s="82">
        <f>-'Workings baseline 2017.18'!F82</f>
        <v>-4.7722678181818176E-2</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524"/>
      <c r="B68" s="9" t="s">
        <v>296</v>
      </c>
      <c r="C68" s="9"/>
      <c r="D68" s="9" t="s">
        <v>39</v>
      </c>
      <c r="E68" s="82">
        <f>-'Workings baseline 2015.16'!E60</f>
        <v>-0.81055785818181814</v>
      </c>
      <c r="F68" s="82">
        <f>-'Workings baseline 2016.17'!F81</f>
        <v>-0.2267123890909091</v>
      </c>
      <c r="G68" s="82">
        <f>-'Workings baseline 2017.18'!F83</f>
        <v>-0.39319745399999995</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524"/>
      <c r="B69" s="4" t="s">
        <v>200</v>
      </c>
      <c r="D69" s="9" t="s">
        <v>39</v>
      </c>
      <c r="E69" s="35">
        <f>E90*'Fixed data'!H$5/1000000</f>
        <v>-4.9668065080534585E-3</v>
      </c>
      <c r="F69" s="35">
        <f>F90*'Fixed data'!I$5/1000000</f>
        <v>-4.6875305697710061E-3</v>
      </c>
      <c r="G69" s="35">
        <f>G90*'Fixed data'!J$5/1000000</f>
        <v>-6.6021315128681497E-3</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52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52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524"/>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52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52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524"/>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525"/>
      <c r="B76" s="13" t="s">
        <v>98</v>
      </c>
      <c r="C76" s="13"/>
      <c r="D76" s="13" t="s">
        <v>39</v>
      </c>
      <c r="E76" s="53">
        <f>SUM(E65:E75)</f>
        <v>-1.0649336930989626</v>
      </c>
      <c r="F76" s="53">
        <f t="shared" ref="F76:BD76" si="9">SUM(F65:F75)</f>
        <v>-0.26972490511522557</v>
      </c>
      <c r="G76" s="53">
        <f t="shared" si="9"/>
        <v>-0.44752226369468628</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-1.2896851965640321</v>
      </c>
      <c r="F77" s="54">
        <f>IF('Fixed data'!$G$19=FALSE,F64+F76,F64)</f>
        <v>-0.5380473915038646</v>
      </c>
      <c r="G77" s="54">
        <f>IF('Fixed data'!$G$19=FALSE,G64+G76,G64)</f>
        <v>-0.81105697730947135</v>
      </c>
      <c r="H77" s="54">
        <f>IF('Fixed data'!$G$19=FALSE,H64+H76,H64)</f>
        <v>-0.1036453843440287</v>
      </c>
      <c r="I77" s="54">
        <f>IF('Fixed data'!$G$19=FALSE,I64+I76,I64)</f>
        <v>-0.10213449958988814</v>
      </c>
      <c r="J77" s="54">
        <f>IF('Fixed data'!$G$19=FALSE,J64+J76,J64)</f>
        <v>-0.10062361483574758</v>
      </c>
      <c r="K77" s="54">
        <f>IF('Fixed data'!$G$19=FALSE,K64+K76,K64)</f>
        <v>-9.9112730081607023E-2</v>
      </c>
      <c r="L77" s="54">
        <f>IF('Fixed data'!$G$19=FALSE,L64+L76,L64)</f>
        <v>-9.7601845327466463E-2</v>
      </c>
      <c r="M77" s="54">
        <f>IF('Fixed data'!$G$19=FALSE,M64+M76,M64)</f>
        <v>-9.609096057332589E-2</v>
      </c>
      <c r="N77" s="54">
        <f>IF('Fixed data'!$G$19=FALSE,N64+N76,N64)</f>
        <v>-9.458007581918533E-2</v>
      </c>
      <c r="O77" s="54">
        <f>IF('Fixed data'!$G$19=FALSE,O64+O76,O64)</f>
        <v>-9.3069191065044771E-2</v>
      </c>
      <c r="P77" s="54">
        <f>IF('Fixed data'!$G$19=FALSE,P64+P76,P64)</f>
        <v>-9.1558306310904211E-2</v>
      </c>
      <c r="Q77" s="54">
        <f>IF('Fixed data'!$G$19=FALSE,Q64+Q76,Q64)</f>
        <v>-9.0047421556763652E-2</v>
      </c>
      <c r="R77" s="54">
        <f>IF('Fixed data'!$G$19=FALSE,R64+R76,R64)</f>
        <v>-8.8536536802623078E-2</v>
      </c>
      <c r="S77" s="54">
        <f>IF('Fixed data'!$G$19=FALSE,S64+S76,S64)</f>
        <v>-8.7025652048482519E-2</v>
      </c>
      <c r="T77" s="54">
        <f>IF('Fixed data'!$G$19=FALSE,T64+T76,T64)</f>
        <v>-8.5514767294341959E-2</v>
      </c>
      <c r="U77" s="54">
        <f>IF('Fixed data'!$G$19=FALSE,U64+U76,U64)</f>
        <v>-8.4003882540201399E-2</v>
      </c>
      <c r="V77" s="54">
        <f>IF('Fixed data'!$G$19=FALSE,V64+V76,V64)</f>
        <v>-8.249299778606084E-2</v>
      </c>
      <c r="W77" s="54">
        <f>IF('Fixed data'!$G$19=FALSE,W64+W76,W64)</f>
        <v>-8.0982113031920266E-2</v>
      </c>
      <c r="X77" s="54">
        <f>IF('Fixed data'!$G$19=FALSE,X64+X76,X64)</f>
        <v>-7.9471228277779707E-2</v>
      </c>
      <c r="Y77" s="54">
        <f>IF('Fixed data'!$G$19=FALSE,Y64+Y76,Y64)</f>
        <v>-7.7960343523639147E-2</v>
      </c>
      <c r="Z77" s="54">
        <f>IF('Fixed data'!$G$19=FALSE,Z64+Z76,Z64)</f>
        <v>-7.6449458769498602E-2</v>
      </c>
      <c r="AA77" s="54">
        <f>IF('Fixed data'!$G$19=FALSE,AA64+AA76,AA64)</f>
        <v>-7.4938574015358028E-2</v>
      </c>
      <c r="AB77" s="54">
        <f>IF('Fixed data'!$G$19=FALSE,AB64+AB76,AB64)</f>
        <v>-7.3427689261217483E-2</v>
      </c>
      <c r="AC77" s="54">
        <f>IF('Fixed data'!$G$19=FALSE,AC64+AC76,AC64)</f>
        <v>-7.1916804507076909E-2</v>
      </c>
      <c r="AD77" s="54">
        <f>IF('Fixed data'!$G$19=FALSE,AD64+AD76,AD64)</f>
        <v>-7.0405919752936363E-2</v>
      </c>
      <c r="AE77" s="54">
        <f>IF('Fixed data'!$G$19=FALSE,AE64+AE76,AE64)</f>
        <v>-6.8895034998795804E-2</v>
      </c>
      <c r="AF77" s="54">
        <f>IF('Fixed data'!$G$19=FALSE,AF64+AF76,AF64)</f>
        <v>-6.7384150244655244E-2</v>
      </c>
      <c r="AG77" s="54">
        <f>IF('Fixed data'!$G$19=FALSE,AG64+AG76,AG64)</f>
        <v>-6.5873265490514685E-2</v>
      </c>
      <c r="AH77" s="54">
        <f>IF('Fixed data'!$G$19=FALSE,AH64+AH76,AH64)</f>
        <v>-6.4362380736374125E-2</v>
      </c>
      <c r="AI77" s="54">
        <f>IF('Fixed data'!$G$19=FALSE,AI64+AI76,AI64)</f>
        <v>-6.2851495982233566E-2</v>
      </c>
      <c r="AJ77" s="54">
        <f>IF('Fixed data'!$G$19=FALSE,AJ64+AJ76,AJ64)</f>
        <v>-6.134061122809302E-2</v>
      </c>
      <c r="AK77" s="54">
        <f>IF('Fixed data'!$G$19=FALSE,AK64+AK76,AK64)</f>
        <v>-5.9829726473952453E-2</v>
      </c>
      <c r="AL77" s="54">
        <f>IF('Fixed data'!$G$19=FALSE,AL64+AL76,AL64)</f>
        <v>-5.8318841719811901E-2</v>
      </c>
      <c r="AM77" s="54">
        <f>IF('Fixed data'!$G$19=FALSE,AM64+AM76,AM64)</f>
        <v>-5.6807956965671341E-2</v>
      </c>
      <c r="AN77" s="54">
        <f>IF('Fixed data'!$G$19=FALSE,AN64+AN76,AN64)</f>
        <v>-5.5297072211530782E-2</v>
      </c>
      <c r="AO77" s="54">
        <f>IF('Fixed data'!$G$19=FALSE,AO64+AO76,AO64)</f>
        <v>-5.3786187457390222E-2</v>
      </c>
      <c r="AP77" s="54">
        <f>IF('Fixed data'!$G$19=FALSE,AP64+AP76,AP64)</f>
        <v>-5.2275302703249663E-2</v>
      </c>
      <c r="AQ77" s="54">
        <f>IF('Fixed data'!$G$19=FALSE,AQ64+AQ76,AQ64)</f>
        <v>-5.0764417949109103E-2</v>
      </c>
      <c r="AR77" s="54">
        <f>IF('Fixed data'!$G$19=FALSE,AR64+AR76,AR64)</f>
        <v>-4.925353319496855E-2</v>
      </c>
      <c r="AS77" s="54">
        <f>IF('Fixed data'!$G$19=FALSE,AS64+AS76,AS64)</f>
        <v>-4.7742648440827991E-2</v>
      </c>
      <c r="AT77" s="54">
        <f>IF('Fixed data'!$G$19=FALSE,AT64+AT76,AT64)</f>
        <v>-4.6231763686687431E-2</v>
      </c>
      <c r="AU77" s="54">
        <f>IF('Fixed data'!$G$19=FALSE,AU64+AU76,AU64)</f>
        <v>-4.4720878932546879E-2</v>
      </c>
      <c r="AV77" s="54">
        <f>IF('Fixed data'!$G$19=FALSE,AV64+AV76,AV64)</f>
        <v>-4.3209994178406319E-2</v>
      </c>
      <c r="AW77" s="54">
        <f>IF('Fixed data'!$G$19=FALSE,AW64+AW76,AW64)</f>
        <v>-4.169910942426576E-2</v>
      </c>
      <c r="AX77" s="54">
        <f>IF('Fixed data'!$G$19=FALSE,AX64+AX76,AX64)</f>
        <v>-4.01882246701252E-2</v>
      </c>
      <c r="AY77" s="54">
        <f>IF('Fixed data'!$G$19=FALSE,AY64+AY76,AY64)</f>
        <v>-2.7765837341530455E-2</v>
      </c>
      <c r="AZ77" s="54">
        <f>IF('Fixed data'!$G$19=FALSE,AZ64+AZ76,AZ64)</f>
        <v>-1.517622650418419E-2</v>
      </c>
      <c r="BA77" s="54">
        <f>IF('Fixed data'!$G$19=FALSE,BA64+BA76,BA64)</f>
        <v>5.0237591864288335E-17</v>
      </c>
      <c r="BB77" s="54">
        <f>IF('Fixed data'!$G$19=FALSE,BB64+BB76,BB64)</f>
        <v>5.0237591864288335E-17</v>
      </c>
      <c r="BC77" s="54">
        <f>IF('Fixed data'!$G$19=FALSE,BC64+BC76,BC64)</f>
        <v>5.0237591864288335E-17</v>
      </c>
      <c r="BD77" s="54">
        <f>IF('Fixed data'!$G$19=FALSE,BD64+BD76,BD64)</f>
        <v>5.0237591864288335E-17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-1.2460726536850553</v>
      </c>
      <c r="F80" s="55">
        <f t="shared" ref="F80:BD80" si="10">F77*F78</f>
        <v>-0.50227299727308894</v>
      </c>
      <c r="G80" s="55">
        <f t="shared" si="10"/>
        <v>-0.73152692456543245</v>
      </c>
      <c r="H80" s="55">
        <f t="shared" si="10"/>
        <v>-9.0320964623435113E-2</v>
      </c>
      <c r="I80" s="55">
        <f t="shared" si="10"/>
        <v>-8.5994508065208752E-2</v>
      </c>
      <c r="J80" s="55">
        <f t="shared" si="10"/>
        <v>-8.1857375501455817E-2</v>
      </c>
      <c r="K80" s="55">
        <f t="shared" si="10"/>
        <v>-7.7901709932838362E-2</v>
      </c>
      <c r="L80" s="55">
        <f t="shared" si="10"/>
        <v>-7.4119969249709095E-2</v>
      </c>
      <c r="M80" s="55">
        <f t="shared" si="10"/>
        <v>-7.050491392010029E-2</v>
      </c>
      <c r="N80" s="55">
        <f t="shared" si="10"/>
        <v>-6.7049595150317179E-2</v>
      </c>
      <c r="O80" s="55">
        <f t="shared" si="10"/>
        <v>-6.3747343500250894E-2</v>
      </c>
      <c r="P80" s="55">
        <f t="shared" si="10"/>
        <v>-6.0591757936196561E-2</v>
      </c>
      <c r="Q80" s="55">
        <f t="shared" si="10"/>
        <v>-5.7576695304605484E-2</v>
      </c>
      <c r="R80" s="55">
        <f t="shared" si="10"/>
        <v>-5.4696260210821031E-2</v>
      </c>
      <c r="S80" s="55">
        <f t="shared" si="10"/>
        <v>-5.1944795287445757E-2</v>
      </c>
      <c r="T80" s="55">
        <f t="shared" si="10"/>
        <v>-4.9316871837561366E-2</v>
      </c>
      <c r="U80" s="55">
        <f t="shared" si="10"/>
        <v>-4.6807280838578519E-2</v>
      </c>
      <c r="V80" s="55">
        <f t="shared" si="10"/>
        <v>-4.4411024293025431E-2</v>
      </c>
      <c r="W80" s="55">
        <f t="shared" si="10"/>
        <v>-4.2123306913098665E-2</v>
      </c>
      <c r="X80" s="55">
        <f t="shared" si="10"/>
        <v>-3.9939528126293547E-2</v>
      </c>
      <c r="Y80" s="55">
        <f t="shared" si="10"/>
        <v>-3.7855274389907809E-2</v>
      </c>
      <c r="Z80" s="55">
        <f t="shared" si="10"/>
        <v>-3.5866311802670407E-2</v>
      </c>
      <c r="AA80" s="55">
        <f t="shared" si="10"/>
        <v>-3.3968579002189019E-2</v>
      </c>
      <c r="AB80" s="55">
        <f t="shared" si="10"/>
        <v>-3.2158180337334245E-2</v>
      </c>
      <c r="AC80" s="55">
        <f t="shared" si="10"/>
        <v>-3.0431379305087956E-2</v>
      </c>
      <c r="AD80" s="55">
        <f t="shared" si="10"/>
        <v>-2.8784592241777256E-2</v>
      </c>
      <c r="AE80" s="55">
        <f t="shared" si="10"/>
        <v>-2.7214382258994099E-2</v>
      </c>
      <c r="AF80" s="55">
        <f t="shared" si="10"/>
        <v>-2.5717453414866653E-2</v>
      </c>
      <c r="AG80" s="55">
        <f t="shared" si="10"/>
        <v>-2.4290645111699111E-2</v>
      </c>
      <c r="AH80" s="55">
        <f t="shared" si="10"/>
        <v>-2.2930926711335616E-2</v>
      </c>
      <c r="AI80" s="55">
        <f t="shared" si="10"/>
        <v>-2.5139790447036355E-2</v>
      </c>
      <c r="AJ80" s="55">
        <f t="shared" si="10"/>
        <v>-2.3820831036466299E-2</v>
      </c>
      <c r="AK80" s="55">
        <f t="shared" si="10"/>
        <v>-2.2557377215651063E-2</v>
      </c>
      <c r="AL80" s="55">
        <f t="shared" si="10"/>
        <v>-2.1347314570435382E-2</v>
      </c>
      <c r="AM80" s="55">
        <f t="shared" si="10"/>
        <v>-2.0188604769012929E-2</v>
      </c>
      <c r="AN80" s="55">
        <f t="shared" si="10"/>
        <v>-1.9079282923679188E-2</v>
      </c>
      <c r="AO80" s="55">
        <f t="shared" si="10"/>
        <v>-1.8017455041725146E-2</v>
      </c>
      <c r="AP80" s="55">
        <f t="shared" si="10"/>
        <v>-1.7001295562517303E-2</v>
      </c>
      <c r="AQ80" s="55">
        <f t="shared" si="10"/>
        <v>-1.6029044977906019E-2</v>
      </c>
      <c r="AR80" s="55">
        <f t="shared" si="10"/>
        <v>-1.5099007533197383E-2</v>
      </c>
      <c r="AS80" s="55">
        <f t="shared" si="10"/>
        <v>-1.4209549006014314E-2</v>
      </c>
      <c r="AT80" s="55">
        <f t="shared" si="10"/>
        <v>-1.3359094560460083E-2</v>
      </c>
      <c r="AU80" s="55">
        <f t="shared" si="10"/>
        <v>-1.2546126674081875E-2</v>
      </c>
      <c r="AV80" s="55">
        <f t="shared" si="10"/>
        <v>-1.1769183135214044E-2</v>
      </c>
      <c r="AW80" s="55">
        <f t="shared" si="10"/>
        <v>-1.1026855108359932E-2</v>
      </c>
      <c r="AX80" s="55">
        <f t="shared" si="10"/>
        <v>-1.031778526534774E-2</v>
      </c>
      <c r="AY80" s="55">
        <f t="shared" si="10"/>
        <v>-6.9208783243137686E-3</v>
      </c>
      <c r="AZ80" s="55">
        <f t="shared" si="10"/>
        <v>-3.6726286169422484E-3</v>
      </c>
      <c r="BA80" s="55">
        <f t="shared" si="10"/>
        <v>1.1803336887107284E-17</v>
      </c>
      <c r="BB80" s="55">
        <f t="shared" si="10"/>
        <v>1.1459550375832314E-17</v>
      </c>
      <c r="BC80" s="55">
        <f t="shared" si="10"/>
        <v>1.1125777063914868E-17</v>
      </c>
      <c r="BD80" s="55">
        <f t="shared" si="10"/>
        <v>1.0801725304771718E-17</v>
      </c>
    </row>
    <row r="81" spans="1:56" x14ac:dyDescent="0.3">
      <c r="A81" s="75"/>
      <c r="B81" s="15" t="s">
        <v>18</v>
      </c>
      <c r="C81" s="15"/>
      <c r="D81" s="14" t="s">
        <v>39</v>
      </c>
      <c r="E81" s="56">
        <f>+E80</f>
        <v>-1.2460726536850553</v>
      </c>
      <c r="F81" s="56">
        <f t="shared" ref="F81:BD81" si="11">+E81+F80</f>
        <v>-1.7483456509581443</v>
      </c>
      <c r="G81" s="56">
        <f t="shared" si="11"/>
        <v>-2.4798725755235766</v>
      </c>
      <c r="H81" s="56">
        <f t="shared" si="11"/>
        <v>-2.5701935401470117</v>
      </c>
      <c r="I81" s="56">
        <f t="shared" si="11"/>
        <v>-2.6561880482122207</v>
      </c>
      <c r="J81" s="56">
        <f t="shared" si="11"/>
        <v>-2.7380454237136767</v>
      </c>
      <c r="K81" s="56">
        <f t="shared" si="11"/>
        <v>-2.8159471336465152</v>
      </c>
      <c r="L81" s="56">
        <f t="shared" si="11"/>
        <v>-2.8900671028962241</v>
      </c>
      <c r="M81" s="56">
        <f t="shared" si="11"/>
        <v>-2.9605720168163243</v>
      </c>
      <c r="N81" s="56">
        <f t="shared" si="11"/>
        <v>-3.0276216119666417</v>
      </c>
      <c r="O81" s="56">
        <f t="shared" si="11"/>
        <v>-3.0913689554668924</v>
      </c>
      <c r="P81" s="56">
        <f t="shared" si="11"/>
        <v>-3.1519607134030889</v>
      </c>
      <c r="Q81" s="56">
        <f t="shared" si="11"/>
        <v>-3.2095374087076944</v>
      </c>
      <c r="R81" s="56">
        <f t="shared" si="11"/>
        <v>-3.2642336689185156</v>
      </c>
      <c r="S81" s="56">
        <f t="shared" si="11"/>
        <v>-3.3161784642059615</v>
      </c>
      <c r="T81" s="56">
        <f t="shared" si="11"/>
        <v>-3.3654953360435229</v>
      </c>
      <c r="U81" s="56">
        <f t="shared" si="11"/>
        <v>-3.4123026168821013</v>
      </c>
      <c r="V81" s="56">
        <f t="shared" si="11"/>
        <v>-3.4567136411751269</v>
      </c>
      <c r="W81" s="56">
        <f t="shared" si="11"/>
        <v>-3.4988369480882255</v>
      </c>
      <c r="X81" s="56">
        <f t="shared" si="11"/>
        <v>-3.5387764762145193</v>
      </c>
      <c r="Y81" s="56">
        <f t="shared" si="11"/>
        <v>-3.576631750604427</v>
      </c>
      <c r="Z81" s="56">
        <f t="shared" si="11"/>
        <v>-3.6124980624070973</v>
      </c>
      <c r="AA81" s="56">
        <f t="shared" si="11"/>
        <v>-3.6464666414092863</v>
      </c>
      <c r="AB81" s="56">
        <f t="shared" si="11"/>
        <v>-3.6786248217466206</v>
      </c>
      <c r="AC81" s="56">
        <f t="shared" si="11"/>
        <v>-3.7090562010517085</v>
      </c>
      <c r="AD81" s="56">
        <f t="shared" si="11"/>
        <v>-3.7378407932934858</v>
      </c>
      <c r="AE81" s="56">
        <f t="shared" si="11"/>
        <v>-3.7650551755524799</v>
      </c>
      <c r="AF81" s="56">
        <f t="shared" si="11"/>
        <v>-3.7907726289673467</v>
      </c>
      <c r="AG81" s="56">
        <f t="shared" si="11"/>
        <v>-3.815063274079046</v>
      </c>
      <c r="AH81" s="56">
        <f t="shared" si="11"/>
        <v>-3.8379942007903818</v>
      </c>
      <c r="AI81" s="56">
        <f t="shared" si="11"/>
        <v>-3.8631339912374183</v>
      </c>
      <c r="AJ81" s="56">
        <f t="shared" si="11"/>
        <v>-3.8869548222738848</v>
      </c>
      <c r="AK81" s="56">
        <f t="shared" si="11"/>
        <v>-3.9095121994895359</v>
      </c>
      <c r="AL81" s="56">
        <f t="shared" si="11"/>
        <v>-3.9308595140599714</v>
      </c>
      <c r="AM81" s="56">
        <f t="shared" si="11"/>
        <v>-3.9510481188289841</v>
      </c>
      <c r="AN81" s="56">
        <f t="shared" si="11"/>
        <v>-3.9701274017526633</v>
      </c>
      <c r="AO81" s="56">
        <f t="shared" si="11"/>
        <v>-3.9881448567943885</v>
      </c>
      <c r="AP81" s="56">
        <f t="shared" si="11"/>
        <v>-4.0051461523569056</v>
      </c>
      <c r="AQ81" s="56">
        <f t="shared" si="11"/>
        <v>-4.021175197334812</v>
      </c>
      <c r="AR81" s="56">
        <f t="shared" si="11"/>
        <v>-4.0362742048680094</v>
      </c>
      <c r="AS81" s="56">
        <f t="shared" si="11"/>
        <v>-4.0504837538740235</v>
      </c>
      <c r="AT81" s="56">
        <f t="shared" si="11"/>
        <v>-4.0638428484344837</v>
      </c>
      <c r="AU81" s="56">
        <f t="shared" si="11"/>
        <v>-4.076388975108566</v>
      </c>
      <c r="AV81" s="56">
        <f t="shared" si="11"/>
        <v>-4.0881581582437798</v>
      </c>
      <c r="AW81" s="56">
        <f t="shared" si="11"/>
        <v>-4.0991850133521401</v>
      </c>
      <c r="AX81" s="56">
        <f t="shared" si="11"/>
        <v>-4.1095027986174877</v>
      </c>
      <c r="AY81" s="56">
        <f t="shared" si="11"/>
        <v>-4.1164236769418014</v>
      </c>
      <c r="AZ81" s="56">
        <f t="shared" si="11"/>
        <v>-4.1200963055587438</v>
      </c>
      <c r="BA81" s="56">
        <f t="shared" si="11"/>
        <v>-4.1200963055587438</v>
      </c>
      <c r="BB81" s="56">
        <f t="shared" si="11"/>
        <v>-4.1200963055587438</v>
      </c>
      <c r="BC81" s="56">
        <f t="shared" si="11"/>
        <v>-4.1200963055587438</v>
      </c>
      <c r="BD81" s="56">
        <f t="shared" si="11"/>
        <v>-4.1200963055587438</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526"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526"/>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526"/>
      <c r="B88" s="4" t="s">
        <v>211</v>
      </c>
      <c r="D88" s="4" t="s">
        <v>206</v>
      </c>
      <c r="E88" s="44">
        <f>-'Workings baseline 2015.16'!E61</f>
        <v>-36182.122727272726</v>
      </c>
      <c r="F88" s="44">
        <f>-'Workings baseline 2016.17'!F82</f>
        <v>-5199.636363636364</v>
      </c>
      <c r="G88" s="44">
        <f>-'Workings baseline 2017.18'!F84</f>
        <v>-6368.2727272727279</v>
      </c>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526"/>
      <c r="B89" s="4" t="s">
        <v>212</v>
      </c>
      <c r="D89" s="4" t="s">
        <v>86</v>
      </c>
      <c r="E89" s="44">
        <f>-'Workings baseline 2015.16'!E62</f>
        <v>-5472653.4545454551</v>
      </c>
      <c r="F89" s="44">
        <f>-'Workings baseline 2016.17'!F83</f>
        <v>-1302710.7272727273</v>
      </c>
      <c r="G89" s="44">
        <f>-'Workings baseline 2017.18'!F85</f>
        <v>-2174333.4545454551</v>
      </c>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526"/>
      <c r="B90" s="4" t="s">
        <v>325</v>
      </c>
      <c r="D90" s="4" t="s">
        <v>87</v>
      </c>
      <c r="E90" s="38">
        <f>-'Workings baseline 2015.16'!E63</f>
        <v>-680.08190064431994</v>
      </c>
      <c r="F90" s="38">
        <f>-'Workings baseline 2016.17'!F84</f>
        <v>-611.10584220740577</v>
      </c>
      <c r="G90" s="38">
        <f>-'Workings baseline 2017.18'!F86</f>
        <v>-809.408742304768</v>
      </c>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526"/>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526"/>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526"/>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tabSelected="1" view="pageBreakPreview" zoomScale="85" zoomScaleNormal="80" zoomScaleSheetLayoutView="85" workbookViewId="0">
      <pane xSplit="2" ySplit="12" topLeftCell="C84" activePane="bottomRight" state="frozen"/>
      <selection activeCell="B5" sqref="B5:F5"/>
      <selection pane="topRight" activeCell="B5" sqref="B5:F5"/>
      <selection pane="bottomLeft" activeCell="B5" sqref="B5:F5"/>
      <selection pane="bottomRight" activeCell="G90" sqref="G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340</v>
      </c>
      <c r="C1" s="3" t="s">
        <v>339</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-1.0403166901909422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-1.2343470479023735</v>
      </c>
      <c r="D5" s="18"/>
      <c r="E5" s="63"/>
      <c r="F5" s="9"/>
      <c r="G5" s="9"/>
      <c r="T5" s="55"/>
      <c r="AQ5" s="22"/>
      <c r="AR5" s="22"/>
      <c r="AS5" s="22"/>
      <c r="AT5" s="22"/>
      <c r="AU5" s="22"/>
      <c r="AV5" s="22"/>
      <c r="AW5" s="22"/>
      <c r="AX5" s="22"/>
      <c r="AY5" s="22"/>
      <c r="AZ5" s="22"/>
      <c r="BA5" s="22"/>
      <c r="BB5" s="22"/>
      <c r="BC5" s="22"/>
      <c r="BD5" s="22"/>
    </row>
    <row r="6" spans="1:56" x14ac:dyDescent="0.3">
      <c r="B6" s="48">
        <v>32</v>
      </c>
      <c r="C6" s="45">
        <f>INDEX($E$81:$BD$81,1,$C$9+$B6-1)</f>
        <v>-1.3634575102540383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-1.4950223024295952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518" t="s">
        <v>11</v>
      </c>
      <c r="B13" s="61" t="s">
        <v>174</v>
      </c>
      <c r="C13" s="60"/>
      <c r="D13" s="61" t="s">
        <v>39</v>
      </c>
      <c r="E13" s="62">
        <f>-'Workings template 2015.16'!D50</f>
        <v>-0.256409</v>
      </c>
      <c r="F13" s="62">
        <f>-'Workings template 2016.17'!E80</f>
        <v>-0.77856499999999995</v>
      </c>
      <c r="G13" s="62">
        <f>-'Workings template 2017.18'!E82</f>
        <v>-0.46845709999999996</v>
      </c>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519"/>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519"/>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519"/>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519"/>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520"/>
      <c r="B18" s="123" t="s">
        <v>194</v>
      </c>
      <c r="C18" s="128"/>
      <c r="D18" s="124" t="s">
        <v>39</v>
      </c>
      <c r="E18" s="59">
        <f>SUM(E13:E17)</f>
        <v>-0.256409</v>
      </c>
      <c r="F18" s="59">
        <f t="shared" ref="F18:AW18" si="0">SUM(F13:F17)</f>
        <v>-0.77856499999999995</v>
      </c>
      <c r="G18" s="59">
        <f t="shared" si="0"/>
        <v>-0.46845709999999996</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521" t="s">
        <v>298</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52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52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52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52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52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522"/>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-0.256409</v>
      </c>
      <c r="F26" s="59">
        <f t="shared" ref="F26:BD26" si="2">F18+F25</f>
        <v>-0.77856499999999995</v>
      </c>
      <c r="G26" s="59">
        <f t="shared" si="2"/>
        <v>-0.46845709999999996</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-0.17948629999999999</v>
      </c>
      <c r="F28" s="35">
        <f t="shared" ref="F28:AW28" si="3">F26*F27</f>
        <v>-0.54499549999999997</v>
      </c>
      <c r="G28" s="35">
        <f t="shared" si="3"/>
        <v>-0.32791996999999995</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-7.6922700000000011E-2</v>
      </c>
      <c r="F29" s="35">
        <f t="shared" ref="F29:AW29" si="4">F26-F28</f>
        <v>-0.23356949999999999</v>
      </c>
      <c r="G29" s="35">
        <f t="shared" si="4"/>
        <v>-0.14053713000000001</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-3.9885844444444438E-3</v>
      </c>
      <c r="G30" s="35">
        <f>$E$28/'Fixed data'!$C$7</f>
        <v>-3.9885844444444438E-3</v>
      </c>
      <c r="H30" s="35">
        <f>$E$28/'Fixed data'!$C$7</f>
        <v>-3.9885844444444438E-3</v>
      </c>
      <c r="I30" s="35">
        <f>$E$28/'Fixed data'!$C$7</f>
        <v>-3.9885844444444438E-3</v>
      </c>
      <c r="J30" s="35">
        <f>$E$28/'Fixed data'!$C$7</f>
        <v>-3.9885844444444438E-3</v>
      </c>
      <c r="K30" s="35">
        <f>$E$28/'Fixed data'!$C$7</f>
        <v>-3.9885844444444438E-3</v>
      </c>
      <c r="L30" s="35">
        <f>$E$28/'Fixed data'!$C$7</f>
        <v>-3.9885844444444438E-3</v>
      </c>
      <c r="M30" s="35">
        <f>$E$28/'Fixed data'!$C$7</f>
        <v>-3.9885844444444438E-3</v>
      </c>
      <c r="N30" s="35">
        <f>$E$28/'Fixed data'!$C$7</f>
        <v>-3.9885844444444438E-3</v>
      </c>
      <c r="O30" s="35">
        <f>$E$28/'Fixed data'!$C$7</f>
        <v>-3.9885844444444438E-3</v>
      </c>
      <c r="P30" s="35">
        <f>$E$28/'Fixed data'!$C$7</f>
        <v>-3.9885844444444438E-3</v>
      </c>
      <c r="Q30" s="35">
        <f>$E$28/'Fixed data'!$C$7</f>
        <v>-3.9885844444444438E-3</v>
      </c>
      <c r="R30" s="35">
        <f>$E$28/'Fixed data'!$C$7</f>
        <v>-3.9885844444444438E-3</v>
      </c>
      <c r="S30" s="35">
        <f>$E$28/'Fixed data'!$C$7</f>
        <v>-3.9885844444444438E-3</v>
      </c>
      <c r="T30" s="35">
        <f>$E$28/'Fixed data'!$C$7</f>
        <v>-3.9885844444444438E-3</v>
      </c>
      <c r="U30" s="35">
        <f>$E$28/'Fixed data'!$C$7</f>
        <v>-3.9885844444444438E-3</v>
      </c>
      <c r="V30" s="35">
        <f>$E$28/'Fixed data'!$C$7</f>
        <v>-3.9885844444444438E-3</v>
      </c>
      <c r="W30" s="35">
        <f>$E$28/'Fixed data'!$C$7</f>
        <v>-3.9885844444444438E-3</v>
      </c>
      <c r="X30" s="35">
        <f>$E$28/'Fixed data'!$C$7</f>
        <v>-3.9885844444444438E-3</v>
      </c>
      <c r="Y30" s="35">
        <f>$E$28/'Fixed data'!$C$7</f>
        <v>-3.9885844444444438E-3</v>
      </c>
      <c r="Z30" s="35">
        <f>$E$28/'Fixed data'!$C$7</f>
        <v>-3.9885844444444438E-3</v>
      </c>
      <c r="AA30" s="35">
        <f>$E$28/'Fixed data'!$C$7</f>
        <v>-3.9885844444444438E-3</v>
      </c>
      <c r="AB30" s="35">
        <f>$E$28/'Fixed data'!$C$7</f>
        <v>-3.9885844444444438E-3</v>
      </c>
      <c r="AC30" s="35">
        <f>$E$28/'Fixed data'!$C$7</f>
        <v>-3.9885844444444438E-3</v>
      </c>
      <c r="AD30" s="35">
        <f>$E$28/'Fixed data'!$C$7</f>
        <v>-3.9885844444444438E-3</v>
      </c>
      <c r="AE30" s="35">
        <f>$E$28/'Fixed data'!$C$7</f>
        <v>-3.9885844444444438E-3</v>
      </c>
      <c r="AF30" s="35">
        <f>$E$28/'Fixed data'!$C$7</f>
        <v>-3.9885844444444438E-3</v>
      </c>
      <c r="AG30" s="35">
        <f>$E$28/'Fixed data'!$C$7</f>
        <v>-3.9885844444444438E-3</v>
      </c>
      <c r="AH30" s="35">
        <f>$E$28/'Fixed data'!$C$7</f>
        <v>-3.9885844444444438E-3</v>
      </c>
      <c r="AI30" s="35">
        <f>$E$28/'Fixed data'!$C$7</f>
        <v>-3.9885844444444438E-3</v>
      </c>
      <c r="AJ30" s="35">
        <f>$E$28/'Fixed data'!$C$7</f>
        <v>-3.9885844444444438E-3</v>
      </c>
      <c r="AK30" s="35">
        <f>$E$28/'Fixed data'!$C$7</f>
        <v>-3.9885844444444438E-3</v>
      </c>
      <c r="AL30" s="35">
        <f>$E$28/'Fixed data'!$C$7</f>
        <v>-3.9885844444444438E-3</v>
      </c>
      <c r="AM30" s="35">
        <f>$E$28/'Fixed data'!$C$7</f>
        <v>-3.9885844444444438E-3</v>
      </c>
      <c r="AN30" s="35">
        <f>$E$28/'Fixed data'!$C$7</f>
        <v>-3.9885844444444438E-3</v>
      </c>
      <c r="AO30" s="35">
        <f>$E$28/'Fixed data'!$C$7</f>
        <v>-3.9885844444444438E-3</v>
      </c>
      <c r="AP30" s="35">
        <f>$E$28/'Fixed data'!$C$7</f>
        <v>-3.9885844444444438E-3</v>
      </c>
      <c r="AQ30" s="35">
        <f>$E$28/'Fixed data'!$C$7</f>
        <v>-3.9885844444444438E-3</v>
      </c>
      <c r="AR30" s="35">
        <f>$E$28/'Fixed data'!$C$7</f>
        <v>-3.9885844444444438E-3</v>
      </c>
      <c r="AS30" s="35">
        <f>$E$28/'Fixed data'!$C$7</f>
        <v>-3.9885844444444438E-3</v>
      </c>
      <c r="AT30" s="35">
        <f>$E$28/'Fixed data'!$C$7</f>
        <v>-3.9885844444444438E-3</v>
      </c>
      <c r="AU30" s="35">
        <f>$E$28/'Fixed data'!$C$7</f>
        <v>-3.9885844444444438E-3</v>
      </c>
      <c r="AV30" s="35">
        <f>$E$28/'Fixed data'!$C$7</f>
        <v>-3.9885844444444438E-3</v>
      </c>
      <c r="AW30" s="35">
        <f>$E$28/'Fixed data'!$C$7</f>
        <v>-3.9885844444444438E-3</v>
      </c>
      <c r="AX30" s="35">
        <f>$E$28/'Fixed data'!$C$7</f>
        <v>-3.9885844444444438E-3</v>
      </c>
      <c r="AY30" s="35"/>
      <c r="AZ30" s="35"/>
      <c r="BA30" s="35"/>
      <c r="BB30" s="35"/>
      <c r="BC30" s="35"/>
      <c r="BD30" s="35"/>
    </row>
    <row r="31" spans="1:56" ht="16.5" hidden="1" customHeight="1" outlineLevel="1" x14ac:dyDescent="0.35">
      <c r="A31" s="114"/>
      <c r="B31" s="9" t="s">
        <v>2</v>
      </c>
      <c r="C31" s="11" t="s">
        <v>52</v>
      </c>
      <c r="D31" s="9" t="s">
        <v>39</v>
      </c>
      <c r="F31" s="35"/>
      <c r="G31" s="35">
        <f>$F$28/'Fixed data'!$C$7</f>
        <v>-1.211101111111111E-2</v>
      </c>
      <c r="H31" s="35">
        <f>$F$28/'Fixed data'!$C$7</f>
        <v>-1.211101111111111E-2</v>
      </c>
      <c r="I31" s="35">
        <f>$F$28/'Fixed data'!$C$7</f>
        <v>-1.211101111111111E-2</v>
      </c>
      <c r="J31" s="35">
        <f>$F$28/'Fixed data'!$C$7</f>
        <v>-1.211101111111111E-2</v>
      </c>
      <c r="K31" s="35">
        <f>$F$28/'Fixed data'!$C$7</f>
        <v>-1.211101111111111E-2</v>
      </c>
      <c r="L31" s="35">
        <f>$F$28/'Fixed data'!$C$7</f>
        <v>-1.211101111111111E-2</v>
      </c>
      <c r="M31" s="35">
        <f>$F$28/'Fixed data'!$C$7</f>
        <v>-1.211101111111111E-2</v>
      </c>
      <c r="N31" s="35">
        <f>$F$28/'Fixed data'!$C$7</f>
        <v>-1.211101111111111E-2</v>
      </c>
      <c r="O31" s="35">
        <f>$F$28/'Fixed data'!$C$7</f>
        <v>-1.211101111111111E-2</v>
      </c>
      <c r="P31" s="35">
        <f>$F$28/'Fixed data'!$C$7</f>
        <v>-1.211101111111111E-2</v>
      </c>
      <c r="Q31" s="35">
        <f>$F$28/'Fixed data'!$C$7</f>
        <v>-1.211101111111111E-2</v>
      </c>
      <c r="R31" s="35">
        <f>$F$28/'Fixed data'!$C$7</f>
        <v>-1.211101111111111E-2</v>
      </c>
      <c r="S31" s="35">
        <f>$F$28/'Fixed data'!$C$7</f>
        <v>-1.211101111111111E-2</v>
      </c>
      <c r="T31" s="35">
        <f>$F$28/'Fixed data'!$C$7</f>
        <v>-1.211101111111111E-2</v>
      </c>
      <c r="U31" s="35">
        <f>$F$28/'Fixed data'!$C$7</f>
        <v>-1.211101111111111E-2</v>
      </c>
      <c r="V31" s="35">
        <f>$F$28/'Fixed data'!$C$7</f>
        <v>-1.211101111111111E-2</v>
      </c>
      <c r="W31" s="35">
        <f>$F$28/'Fixed data'!$C$7</f>
        <v>-1.211101111111111E-2</v>
      </c>
      <c r="X31" s="35">
        <f>$F$28/'Fixed data'!$C$7</f>
        <v>-1.211101111111111E-2</v>
      </c>
      <c r="Y31" s="35">
        <f>$F$28/'Fixed data'!$C$7</f>
        <v>-1.211101111111111E-2</v>
      </c>
      <c r="Z31" s="35">
        <f>$F$28/'Fixed data'!$C$7</f>
        <v>-1.211101111111111E-2</v>
      </c>
      <c r="AA31" s="35">
        <f>$F$28/'Fixed data'!$C$7</f>
        <v>-1.211101111111111E-2</v>
      </c>
      <c r="AB31" s="35">
        <f>$F$28/'Fixed data'!$C$7</f>
        <v>-1.211101111111111E-2</v>
      </c>
      <c r="AC31" s="35">
        <f>$F$28/'Fixed data'!$C$7</f>
        <v>-1.211101111111111E-2</v>
      </c>
      <c r="AD31" s="35">
        <f>$F$28/'Fixed data'!$C$7</f>
        <v>-1.211101111111111E-2</v>
      </c>
      <c r="AE31" s="35">
        <f>$F$28/'Fixed data'!$C$7</f>
        <v>-1.211101111111111E-2</v>
      </c>
      <c r="AF31" s="35">
        <f>$F$28/'Fixed data'!$C$7</f>
        <v>-1.211101111111111E-2</v>
      </c>
      <c r="AG31" s="35">
        <f>$F$28/'Fixed data'!$C$7</f>
        <v>-1.211101111111111E-2</v>
      </c>
      <c r="AH31" s="35">
        <f>$F$28/'Fixed data'!$C$7</f>
        <v>-1.211101111111111E-2</v>
      </c>
      <c r="AI31" s="35">
        <f>$F$28/'Fixed data'!$C$7</f>
        <v>-1.211101111111111E-2</v>
      </c>
      <c r="AJ31" s="35">
        <f>$F$28/'Fixed data'!$C$7</f>
        <v>-1.211101111111111E-2</v>
      </c>
      <c r="AK31" s="35">
        <f>$F$28/'Fixed data'!$C$7</f>
        <v>-1.211101111111111E-2</v>
      </c>
      <c r="AL31" s="35">
        <f>$F$28/'Fixed data'!$C$7</f>
        <v>-1.211101111111111E-2</v>
      </c>
      <c r="AM31" s="35">
        <f>$F$28/'Fixed data'!$C$7</f>
        <v>-1.211101111111111E-2</v>
      </c>
      <c r="AN31" s="35">
        <f>$F$28/'Fixed data'!$C$7</f>
        <v>-1.211101111111111E-2</v>
      </c>
      <c r="AO31" s="35">
        <f>$F$28/'Fixed data'!$C$7</f>
        <v>-1.211101111111111E-2</v>
      </c>
      <c r="AP31" s="35">
        <f>$F$28/'Fixed data'!$C$7</f>
        <v>-1.211101111111111E-2</v>
      </c>
      <c r="AQ31" s="35">
        <f>$F$28/'Fixed data'!$C$7</f>
        <v>-1.211101111111111E-2</v>
      </c>
      <c r="AR31" s="35">
        <f>$F$28/'Fixed data'!$C$7</f>
        <v>-1.211101111111111E-2</v>
      </c>
      <c r="AS31" s="35">
        <f>$F$28/'Fixed data'!$C$7</f>
        <v>-1.211101111111111E-2</v>
      </c>
      <c r="AT31" s="35">
        <f>$F$28/'Fixed data'!$C$7</f>
        <v>-1.211101111111111E-2</v>
      </c>
      <c r="AU31" s="35">
        <f>$F$28/'Fixed data'!$C$7</f>
        <v>-1.211101111111111E-2</v>
      </c>
      <c r="AV31" s="35">
        <f>$F$28/'Fixed data'!$C$7</f>
        <v>-1.211101111111111E-2</v>
      </c>
      <c r="AW31" s="35">
        <f>$F$28/'Fixed data'!$C$7</f>
        <v>-1.211101111111111E-2</v>
      </c>
      <c r="AX31" s="35">
        <f>$F$28/'Fixed data'!$C$7</f>
        <v>-1.211101111111111E-2</v>
      </c>
      <c r="AY31" s="35">
        <f>$F$28/'Fixed data'!$C$7</f>
        <v>-1.211101111111111E-2</v>
      </c>
      <c r="AZ31" s="35"/>
      <c r="BA31" s="35"/>
      <c r="BB31" s="35"/>
      <c r="BC31" s="35"/>
      <c r="BD31" s="35"/>
    </row>
    <row r="32" spans="1:56" ht="16.5" hidden="1" customHeight="1" outlineLevel="1" x14ac:dyDescent="0.35">
      <c r="A32" s="114"/>
      <c r="B32" s="9" t="s">
        <v>3</v>
      </c>
      <c r="C32" s="11" t="s">
        <v>53</v>
      </c>
      <c r="D32" s="9" t="s">
        <v>39</v>
      </c>
      <c r="F32" s="35"/>
      <c r="G32" s="35"/>
      <c r="H32" s="35">
        <f>$G$28/'Fixed data'!$C$7</f>
        <v>-7.2871104444444433E-3</v>
      </c>
      <c r="I32" s="35">
        <f>$G$28/'Fixed data'!$C$7</f>
        <v>-7.2871104444444433E-3</v>
      </c>
      <c r="J32" s="35">
        <f>$G$28/'Fixed data'!$C$7</f>
        <v>-7.2871104444444433E-3</v>
      </c>
      <c r="K32" s="35">
        <f>$G$28/'Fixed data'!$C$7</f>
        <v>-7.2871104444444433E-3</v>
      </c>
      <c r="L32" s="35">
        <f>$G$28/'Fixed data'!$C$7</f>
        <v>-7.2871104444444433E-3</v>
      </c>
      <c r="M32" s="35">
        <f>$G$28/'Fixed data'!$C$7</f>
        <v>-7.2871104444444433E-3</v>
      </c>
      <c r="N32" s="35">
        <f>$G$28/'Fixed data'!$C$7</f>
        <v>-7.2871104444444433E-3</v>
      </c>
      <c r="O32" s="35">
        <f>$G$28/'Fixed data'!$C$7</f>
        <v>-7.2871104444444433E-3</v>
      </c>
      <c r="P32" s="35">
        <f>$G$28/'Fixed data'!$C$7</f>
        <v>-7.2871104444444433E-3</v>
      </c>
      <c r="Q32" s="35">
        <f>$G$28/'Fixed data'!$C$7</f>
        <v>-7.2871104444444433E-3</v>
      </c>
      <c r="R32" s="35">
        <f>$G$28/'Fixed data'!$C$7</f>
        <v>-7.2871104444444433E-3</v>
      </c>
      <c r="S32" s="35">
        <f>$G$28/'Fixed data'!$C$7</f>
        <v>-7.2871104444444433E-3</v>
      </c>
      <c r="T32" s="35">
        <f>$G$28/'Fixed data'!$C$7</f>
        <v>-7.2871104444444433E-3</v>
      </c>
      <c r="U32" s="35">
        <f>$G$28/'Fixed data'!$C$7</f>
        <v>-7.2871104444444433E-3</v>
      </c>
      <c r="V32" s="35">
        <f>$G$28/'Fixed data'!$C$7</f>
        <v>-7.2871104444444433E-3</v>
      </c>
      <c r="W32" s="35">
        <f>$G$28/'Fixed data'!$C$7</f>
        <v>-7.2871104444444433E-3</v>
      </c>
      <c r="X32" s="35">
        <f>$G$28/'Fixed data'!$C$7</f>
        <v>-7.2871104444444433E-3</v>
      </c>
      <c r="Y32" s="35">
        <f>$G$28/'Fixed data'!$C$7</f>
        <v>-7.2871104444444433E-3</v>
      </c>
      <c r="Z32" s="35">
        <f>$G$28/'Fixed data'!$C$7</f>
        <v>-7.2871104444444433E-3</v>
      </c>
      <c r="AA32" s="35">
        <f>$G$28/'Fixed data'!$C$7</f>
        <v>-7.2871104444444433E-3</v>
      </c>
      <c r="AB32" s="35">
        <f>$G$28/'Fixed data'!$C$7</f>
        <v>-7.2871104444444433E-3</v>
      </c>
      <c r="AC32" s="35">
        <f>$G$28/'Fixed data'!$C$7</f>
        <v>-7.2871104444444433E-3</v>
      </c>
      <c r="AD32" s="35">
        <f>$G$28/'Fixed data'!$C$7</f>
        <v>-7.2871104444444433E-3</v>
      </c>
      <c r="AE32" s="35">
        <f>$G$28/'Fixed data'!$C$7</f>
        <v>-7.2871104444444433E-3</v>
      </c>
      <c r="AF32" s="35">
        <f>$G$28/'Fixed data'!$C$7</f>
        <v>-7.2871104444444433E-3</v>
      </c>
      <c r="AG32" s="35">
        <f>$G$28/'Fixed data'!$C$7</f>
        <v>-7.2871104444444433E-3</v>
      </c>
      <c r="AH32" s="35">
        <f>$G$28/'Fixed data'!$C$7</f>
        <v>-7.2871104444444433E-3</v>
      </c>
      <c r="AI32" s="35">
        <f>$G$28/'Fixed data'!$C$7</f>
        <v>-7.2871104444444433E-3</v>
      </c>
      <c r="AJ32" s="35">
        <f>$G$28/'Fixed data'!$C$7</f>
        <v>-7.2871104444444433E-3</v>
      </c>
      <c r="AK32" s="35">
        <f>$G$28/'Fixed data'!$C$7</f>
        <v>-7.2871104444444433E-3</v>
      </c>
      <c r="AL32" s="35">
        <f>$G$28/'Fixed data'!$C$7</f>
        <v>-7.2871104444444433E-3</v>
      </c>
      <c r="AM32" s="35">
        <f>$G$28/'Fixed data'!$C$7</f>
        <v>-7.2871104444444433E-3</v>
      </c>
      <c r="AN32" s="35">
        <f>$G$28/'Fixed data'!$C$7</f>
        <v>-7.2871104444444433E-3</v>
      </c>
      <c r="AO32" s="35">
        <f>$G$28/'Fixed data'!$C$7</f>
        <v>-7.2871104444444433E-3</v>
      </c>
      <c r="AP32" s="35">
        <f>$G$28/'Fixed data'!$C$7</f>
        <v>-7.2871104444444433E-3</v>
      </c>
      <c r="AQ32" s="35">
        <f>$G$28/'Fixed data'!$C$7</f>
        <v>-7.2871104444444433E-3</v>
      </c>
      <c r="AR32" s="35">
        <f>$G$28/'Fixed data'!$C$7</f>
        <v>-7.2871104444444433E-3</v>
      </c>
      <c r="AS32" s="35">
        <f>$G$28/'Fixed data'!$C$7</f>
        <v>-7.2871104444444433E-3</v>
      </c>
      <c r="AT32" s="35">
        <f>$G$28/'Fixed data'!$C$7</f>
        <v>-7.2871104444444433E-3</v>
      </c>
      <c r="AU32" s="35">
        <f>$G$28/'Fixed data'!$C$7</f>
        <v>-7.2871104444444433E-3</v>
      </c>
      <c r="AV32" s="35">
        <f>$G$28/'Fixed data'!$C$7</f>
        <v>-7.2871104444444433E-3</v>
      </c>
      <c r="AW32" s="35">
        <f>$G$28/'Fixed data'!$C$7</f>
        <v>-7.2871104444444433E-3</v>
      </c>
      <c r="AX32" s="35">
        <f>$G$28/'Fixed data'!$C$7</f>
        <v>-7.2871104444444433E-3</v>
      </c>
      <c r="AY32" s="35">
        <f>$G$28/'Fixed data'!$C$7</f>
        <v>-7.2871104444444433E-3</v>
      </c>
      <c r="AZ32" s="35">
        <f>$G$28/'Fixed data'!$C$7</f>
        <v>-7.2871104444444433E-3</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-3.9885844444444438E-3</v>
      </c>
      <c r="G60" s="35">
        <f t="shared" si="5"/>
        <v>-1.6099595555555554E-2</v>
      </c>
      <c r="H60" s="35">
        <f t="shared" si="5"/>
        <v>-2.3386705999999997E-2</v>
      </c>
      <c r="I60" s="35">
        <f t="shared" si="5"/>
        <v>-2.3386705999999997E-2</v>
      </c>
      <c r="J60" s="35">
        <f t="shared" si="5"/>
        <v>-2.3386705999999997E-2</v>
      </c>
      <c r="K60" s="35">
        <f t="shared" si="5"/>
        <v>-2.3386705999999997E-2</v>
      </c>
      <c r="L60" s="35">
        <f t="shared" si="5"/>
        <v>-2.3386705999999997E-2</v>
      </c>
      <c r="M60" s="35">
        <f t="shared" si="5"/>
        <v>-2.3386705999999997E-2</v>
      </c>
      <c r="N60" s="35">
        <f t="shared" si="5"/>
        <v>-2.3386705999999997E-2</v>
      </c>
      <c r="O60" s="35">
        <f t="shared" si="5"/>
        <v>-2.3386705999999997E-2</v>
      </c>
      <c r="P60" s="35">
        <f t="shared" si="5"/>
        <v>-2.3386705999999997E-2</v>
      </c>
      <c r="Q60" s="35">
        <f t="shared" si="5"/>
        <v>-2.3386705999999997E-2</v>
      </c>
      <c r="R60" s="35">
        <f t="shared" si="5"/>
        <v>-2.3386705999999997E-2</v>
      </c>
      <c r="S60" s="35">
        <f t="shared" si="5"/>
        <v>-2.3386705999999997E-2</v>
      </c>
      <c r="T60" s="35">
        <f t="shared" si="5"/>
        <v>-2.3386705999999997E-2</v>
      </c>
      <c r="U60" s="35">
        <f t="shared" si="5"/>
        <v>-2.3386705999999997E-2</v>
      </c>
      <c r="V60" s="35">
        <f t="shared" si="5"/>
        <v>-2.3386705999999997E-2</v>
      </c>
      <c r="W60" s="35">
        <f t="shared" si="5"/>
        <v>-2.3386705999999997E-2</v>
      </c>
      <c r="X60" s="35">
        <f t="shared" si="5"/>
        <v>-2.3386705999999997E-2</v>
      </c>
      <c r="Y60" s="35">
        <f t="shared" si="5"/>
        <v>-2.3386705999999997E-2</v>
      </c>
      <c r="Z60" s="35">
        <f t="shared" si="5"/>
        <v>-2.3386705999999997E-2</v>
      </c>
      <c r="AA60" s="35">
        <f t="shared" si="5"/>
        <v>-2.3386705999999997E-2</v>
      </c>
      <c r="AB60" s="35">
        <f t="shared" si="5"/>
        <v>-2.3386705999999997E-2</v>
      </c>
      <c r="AC60" s="35">
        <f t="shared" si="5"/>
        <v>-2.3386705999999997E-2</v>
      </c>
      <c r="AD60" s="35">
        <f t="shared" si="5"/>
        <v>-2.3386705999999997E-2</v>
      </c>
      <c r="AE60" s="35">
        <f t="shared" si="5"/>
        <v>-2.3386705999999997E-2</v>
      </c>
      <c r="AF60" s="35">
        <f t="shared" si="5"/>
        <v>-2.3386705999999997E-2</v>
      </c>
      <c r="AG60" s="35">
        <f t="shared" si="5"/>
        <v>-2.3386705999999997E-2</v>
      </c>
      <c r="AH60" s="35">
        <f t="shared" si="5"/>
        <v>-2.3386705999999997E-2</v>
      </c>
      <c r="AI60" s="35">
        <f t="shared" si="5"/>
        <v>-2.3386705999999997E-2</v>
      </c>
      <c r="AJ60" s="35">
        <f t="shared" si="5"/>
        <v>-2.3386705999999997E-2</v>
      </c>
      <c r="AK60" s="35">
        <f t="shared" si="5"/>
        <v>-2.3386705999999997E-2</v>
      </c>
      <c r="AL60" s="35">
        <f t="shared" si="5"/>
        <v>-2.3386705999999997E-2</v>
      </c>
      <c r="AM60" s="35">
        <f t="shared" si="5"/>
        <v>-2.3386705999999997E-2</v>
      </c>
      <c r="AN60" s="35">
        <f t="shared" si="5"/>
        <v>-2.3386705999999997E-2</v>
      </c>
      <c r="AO60" s="35">
        <f t="shared" si="5"/>
        <v>-2.3386705999999997E-2</v>
      </c>
      <c r="AP60" s="35">
        <f t="shared" si="5"/>
        <v>-2.3386705999999997E-2</v>
      </c>
      <c r="AQ60" s="35">
        <f t="shared" si="5"/>
        <v>-2.3386705999999997E-2</v>
      </c>
      <c r="AR60" s="35">
        <f t="shared" si="5"/>
        <v>-2.3386705999999997E-2</v>
      </c>
      <c r="AS60" s="35">
        <f t="shared" si="5"/>
        <v>-2.3386705999999997E-2</v>
      </c>
      <c r="AT60" s="35">
        <f t="shared" si="5"/>
        <v>-2.3386705999999997E-2</v>
      </c>
      <c r="AU60" s="35">
        <f t="shared" si="5"/>
        <v>-2.3386705999999997E-2</v>
      </c>
      <c r="AV60" s="35">
        <f t="shared" si="5"/>
        <v>-2.3386705999999997E-2</v>
      </c>
      <c r="AW60" s="35">
        <f t="shared" si="5"/>
        <v>-2.3386705999999997E-2</v>
      </c>
      <c r="AX60" s="35">
        <f t="shared" si="5"/>
        <v>-2.3386705999999997E-2</v>
      </c>
      <c r="AY60" s="35">
        <f t="shared" si="5"/>
        <v>-1.9398121555555554E-2</v>
      </c>
      <c r="AZ60" s="35">
        <f t="shared" si="5"/>
        <v>-7.2871104444444433E-3</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-0.17948629999999999</v>
      </c>
      <c r="G61" s="35">
        <f t="shared" ref="G61:BD61" si="6">F62</f>
        <v>-0.72049321555555546</v>
      </c>
      <c r="H61" s="35">
        <f t="shared" si="6"/>
        <v>-1.0323135899999998</v>
      </c>
      <c r="I61" s="35">
        <f t="shared" si="6"/>
        <v>-1.0089268839999999</v>
      </c>
      <c r="J61" s="35">
        <f t="shared" si="6"/>
        <v>-0.98554017799999982</v>
      </c>
      <c r="K61" s="35">
        <f t="shared" si="6"/>
        <v>-0.96215347199999979</v>
      </c>
      <c r="L61" s="35">
        <f t="shared" si="6"/>
        <v>-0.93876676599999975</v>
      </c>
      <c r="M61" s="35">
        <f t="shared" si="6"/>
        <v>-0.91538005999999972</v>
      </c>
      <c r="N61" s="35">
        <f t="shared" si="6"/>
        <v>-0.89199335399999968</v>
      </c>
      <c r="O61" s="35">
        <f t="shared" si="6"/>
        <v>-0.86860664799999965</v>
      </c>
      <c r="P61" s="35">
        <f t="shared" si="6"/>
        <v>-0.84521994199999961</v>
      </c>
      <c r="Q61" s="35">
        <f t="shared" si="6"/>
        <v>-0.82183323599999958</v>
      </c>
      <c r="R61" s="35">
        <f t="shared" si="6"/>
        <v>-0.79844652999999954</v>
      </c>
      <c r="S61" s="35">
        <f t="shared" si="6"/>
        <v>-0.77505982399999951</v>
      </c>
      <c r="T61" s="35">
        <f t="shared" si="6"/>
        <v>-0.75167311799999947</v>
      </c>
      <c r="U61" s="35">
        <f t="shared" si="6"/>
        <v>-0.72828641199999944</v>
      </c>
      <c r="V61" s="35">
        <f t="shared" si="6"/>
        <v>-0.7048997059999994</v>
      </c>
      <c r="W61" s="35">
        <f t="shared" si="6"/>
        <v>-0.68151299999999937</v>
      </c>
      <c r="X61" s="35">
        <f t="shared" si="6"/>
        <v>-0.65812629399999933</v>
      </c>
      <c r="Y61" s="35">
        <f t="shared" si="6"/>
        <v>-0.6347395879999993</v>
      </c>
      <c r="Z61" s="35">
        <f t="shared" si="6"/>
        <v>-0.61135288199999926</v>
      </c>
      <c r="AA61" s="35">
        <f t="shared" si="6"/>
        <v>-0.58796617599999923</v>
      </c>
      <c r="AB61" s="35">
        <f t="shared" si="6"/>
        <v>-0.5645794699999992</v>
      </c>
      <c r="AC61" s="35">
        <f t="shared" si="6"/>
        <v>-0.54119276399999916</v>
      </c>
      <c r="AD61" s="35">
        <f t="shared" si="6"/>
        <v>-0.51780605799999913</v>
      </c>
      <c r="AE61" s="35">
        <f t="shared" si="6"/>
        <v>-0.49441935199999915</v>
      </c>
      <c r="AF61" s="35">
        <f t="shared" si="6"/>
        <v>-0.47103264599999917</v>
      </c>
      <c r="AG61" s="35">
        <f t="shared" si="6"/>
        <v>-0.44764593999999919</v>
      </c>
      <c r="AH61" s="35">
        <f t="shared" si="6"/>
        <v>-0.42425923399999921</v>
      </c>
      <c r="AI61" s="35">
        <f t="shared" si="6"/>
        <v>-0.40087252799999923</v>
      </c>
      <c r="AJ61" s="35">
        <f t="shared" si="6"/>
        <v>-0.37748582199999925</v>
      </c>
      <c r="AK61" s="35">
        <f t="shared" si="6"/>
        <v>-0.35409911599999927</v>
      </c>
      <c r="AL61" s="35">
        <f t="shared" si="6"/>
        <v>-0.33071240999999929</v>
      </c>
      <c r="AM61" s="35">
        <f t="shared" si="6"/>
        <v>-0.30732570399999931</v>
      </c>
      <c r="AN61" s="35">
        <f t="shared" si="6"/>
        <v>-0.28393899799999933</v>
      </c>
      <c r="AO61" s="35">
        <f t="shared" si="6"/>
        <v>-0.26055229199999935</v>
      </c>
      <c r="AP61" s="35">
        <f t="shared" si="6"/>
        <v>-0.23716558599999935</v>
      </c>
      <c r="AQ61" s="35">
        <f t="shared" si="6"/>
        <v>-0.21377887999999934</v>
      </c>
      <c r="AR61" s="35">
        <f t="shared" si="6"/>
        <v>-0.19039217399999933</v>
      </c>
      <c r="AS61" s="35">
        <f t="shared" si="6"/>
        <v>-0.16700546799999932</v>
      </c>
      <c r="AT61" s="35">
        <f t="shared" si="6"/>
        <v>-0.14361876199999932</v>
      </c>
      <c r="AU61" s="35">
        <f t="shared" si="6"/>
        <v>-0.12023205599999932</v>
      </c>
      <c r="AV61" s="35">
        <f t="shared" si="6"/>
        <v>-9.6845349999999331E-2</v>
      </c>
      <c r="AW61" s="35">
        <f t="shared" si="6"/>
        <v>-7.3458643999999337E-2</v>
      </c>
      <c r="AX61" s="35">
        <f t="shared" si="6"/>
        <v>-5.0071937999999344E-2</v>
      </c>
      <c r="AY61" s="35">
        <f t="shared" si="6"/>
        <v>-2.6685231999999347E-2</v>
      </c>
      <c r="AZ61" s="35">
        <f t="shared" si="6"/>
        <v>-7.2871104444437937E-3</v>
      </c>
      <c r="BA61" s="35">
        <f t="shared" si="6"/>
        <v>6.4965394175331426E-16</v>
      </c>
      <c r="BB61" s="35">
        <f t="shared" si="6"/>
        <v>6.4965394175331426E-16</v>
      </c>
      <c r="BC61" s="35">
        <f t="shared" si="6"/>
        <v>6.4965394175331426E-16</v>
      </c>
      <c r="BD61" s="35">
        <f t="shared" si="6"/>
        <v>6.4965394175331426E-16</v>
      </c>
    </row>
    <row r="62" spans="1:56" ht="16.5" hidden="1" customHeight="1" outlineLevel="1" x14ac:dyDescent="0.3">
      <c r="A62" s="114"/>
      <c r="B62" s="9" t="s">
        <v>33</v>
      </c>
      <c r="C62" s="9" t="s">
        <v>67</v>
      </c>
      <c r="D62" s="9" t="s">
        <v>39</v>
      </c>
      <c r="E62" s="35">
        <f t="shared" ref="E62:BD62" si="7">E28-E60+E61</f>
        <v>-0.17948629999999999</v>
      </c>
      <c r="F62" s="35">
        <f t="shared" si="7"/>
        <v>-0.72049321555555546</v>
      </c>
      <c r="G62" s="35">
        <f t="shared" si="7"/>
        <v>-1.0323135899999998</v>
      </c>
      <c r="H62" s="35">
        <f t="shared" si="7"/>
        <v>-1.0089268839999999</v>
      </c>
      <c r="I62" s="35">
        <f t="shared" si="7"/>
        <v>-0.98554017799999982</v>
      </c>
      <c r="J62" s="35">
        <f t="shared" si="7"/>
        <v>-0.96215347199999979</v>
      </c>
      <c r="K62" s="35">
        <f t="shared" si="7"/>
        <v>-0.93876676599999975</v>
      </c>
      <c r="L62" s="35">
        <f t="shared" si="7"/>
        <v>-0.91538005999999972</v>
      </c>
      <c r="M62" s="35">
        <f t="shared" si="7"/>
        <v>-0.89199335399999968</v>
      </c>
      <c r="N62" s="35">
        <f t="shared" si="7"/>
        <v>-0.86860664799999965</v>
      </c>
      <c r="O62" s="35">
        <f t="shared" si="7"/>
        <v>-0.84521994199999961</v>
      </c>
      <c r="P62" s="35">
        <f t="shared" si="7"/>
        <v>-0.82183323599999958</v>
      </c>
      <c r="Q62" s="35">
        <f t="shared" si="7"/>
        <v>-0.79844652999999954</v>
      </c>
      <c r="R62" s="35">
        <f t="shared" si="7"/>
        <v>-0.77505982399999951</v>
      </c>
      <c r="S62" s="35">
        <f t="shared" si="7"/>
        <v>-0.75167311799999947</v>
      </c>
      <c r="T62" s="35">
        <f t="shared" si="7"/>
        <v>-0.72828641199999944</v>
      </c>
      <c r="U62" s="35">
        <f t="shared" si="7"/>
        <v>-0.7048997059999994</v>
      </c>
      <c r="V62" s="35">
        <f t="shared" si="7"/>
        <v>-0.68151299999999937</v>
      </c>
      <c r="W62" s="35">
        <f t="shared" si="7"/>
        <v>-0.65812629399999933</v>
      </c>
      <c r="X62" s="35">
        <f t="shared" si="7"/>
        <v>-0.6347395879999993</v>
      </c>
      <c r="Y62" s="35">
        <f t="shared" si="7"/>
        <v>-0.61135288199999926</v>
      </c>
      <c r="Z62" s="35">
        <f t="shared" si="7"/>
        <v>-0.58796617599999923</v>
      </c>
      <c r="AA62" s="35">
        <f t="shared" si="7"/>
        <v>-0.5645794699999992</v>
      </c>
      <c r="AB62" s="35">
        <f t="shared" si="7"/>
        <v>-0.54119276399999916</v>
      </c>
      <c r="AC62" s="35">
        <f t="shared" si="7"/>
        <v>-0.51780605799999913</v>
      </c>
      <c r="AD62" s="35">
        <f t="shared" si="7"/>
        <v>-0.49441935199999915</v>
      </c>
      <c r="AE62" s="35">
        <f t="shared" si="7"/>
        <v>-0.47103264599999917</v>
      </c>
      <c r="AF62" s="35">
        <f t="shared" si="7"/>
        <v>-0.44764593999999919</v>
      </c>
      <c r="AG62" s="35">
        <f t="shared" si="7"/>
        <v>-0.42425923399999921</v>
      </c>
      <c r="AH62" s="35">
        <f t="shared" si="7"/>
        <v>-0.40087252799999923</v>
      </c>
      <c r="AI62" s="35">
        <f t="shared" si="7"/>
        <v>-0.37748582199999925</v>
      </c>
      <c r="AJ62" s="35">
        <f t="shared" si="7"/>
        <v>-0.35409911599999927</v>
      </c>
      <c r="AK62" s="35">
        <f t="shared" si="7"/>
        <v>-0.33071240999999929</v>
      </c>
      <c r="AL62" s="35">
        <f t="shared" si="7"/>
        <v>-0.30732570399999931</v>
      </c>
      <c r="AM62" s="35">
        <f t="shared" si="7"/>
        <v>-0.28393899799999933</v>
      </c>
      <c r="AN62" s="35">
        <f t="shared" si="7"/>
        <v>-0.26055229199999935</v>
      </c>
      <c r="AO62" s="35">
        <f t="shared" si="7"/>
        <v>-0.23716558599999935</v>
      </c>
      <c r="AP62" s="35">
        <f t="shared" si="7"/>
        <v>-0.21377887999999934</v>
      </c>
      <c r="AQ62" s="35">
        <f t="shared" si="7"/>
        <v>-0.19039217399999933</v>
      </c>
      <c r="AR62" s="35">
        <f t="shared" si="7"/>
        <v>-0.16700546799999932</v>
      </c>
      <c r="AS62" s="35">
        <f t="shared" si="7"/>
        <v>-0.14361876199999932</v>
      </c>
      <c r="AT62" s="35">
        <f t="shared" si="7"/>
        <v>-0.12023205599999932</v>
      </c>
      <c r="AU62" s="35">
        <f t="shared" si="7"/>
        <v>-9.6845349999999331E-2</v>
      </c>
      <c r="AV62" s="35">
        <f t="shared" si="7"/>
        <v>-7.3458643999999337E-2</v>
      </c>
      <c r="AW62" s="35">
        <f t="shared" si="7"/>
        <v>-5.0071937999999344E-2</v>
      </c>
      <c r="AX62" s="35">
        <f t="shared" si="7"/>
        <v>-2.6685231999999347E-2</v>
      </c>
      <c r="AY62" s="35">
        <f t="shared" si="7"/>
        <v>-7.2871104444437937E-3</v>
      </c>
      <c r="AZ62" s="35">
        <f t="shared" si="7"/>
        <v>6.4965394175331426E-16</v>
      </c>
      <c r="BA62" s="35">
        <f t="shared" si="7"/>
        <v>6.4965394175331426E-16</v>
      </c>
      <c r="BB62" s="35">
        <f t="shared" si="7"/>
        <v>6.4965394175331426E-16</v>
      </c>
      <c r="BC62" s="35">
        <f t="shared" si="7"/>
        <v>6.4965394175331426E-16</v>
      </c>
      <c r="BD62" s="35">
        <f t="shared" si="7"/>
        <v>6.4965394175331426E-16</v>
      </c>
    </row>
    <row r="63" spans="1:56" ht="16.5" collapsed="1" x14ac:dyDescent="0.3">
      <c r="A63" s="114"/>
      <c r="B63" s="9" t="s">
        <v>8</v>
      </c>
      <c r="C63" s="11" t="s">
        <v>66</v>
      </c>
      <c r="D63" s="9" t="s">
        <v>39</v>
      </c>
      <c r="E63" s="35">
        <f>AVERAGE(E61:E62)*'Fixed data'!$C$3</f>
        <v>-3.5897259999999997E-3</v>
      </c>
      <c r="F63" s="35">
        <f>AVERAGE(F61:F62)*'Fixed data'!$C$3</f>
        <v>-1.7999590311111108E-2</v>
      </c>
      <c r="G63" s="35">
        <f>AVERAGE(G61:G62)*'Fixed data'!$C$3</f>
        <v>-3.5056136111111108E-2</v>
      </c>
      <c r="H63" s="35">
        <f>AVERAGE(H61:H62)*'Fixed data'!$C$3</f>
        <v>-4.0824809479999988E-2</v>
      </c>
      <c r="I63" s="35">
        <f>AVERAGE(I61:I62)*'Fixed data'!$C$3</f>
        <v>-3.9889341239999994E-2</v>
      </c>
      <c r="J63" s="35">
        <f>AVERAGE(J61:J62)*'Fixed data'!$C$3</f>
        <v>-3.8953872999999993E-2</v>
      </c>
      <c r="K63" s="35">
        <f>AVERAGE(K61:K62)*'Fixed data'!$C$3</f>
        <v>-3.8018404759999992E-2</v>
      </c>
      <c r="L63" s="35">
        <f>AVERAGE(L61:L62)*'Fixed data'!$C$3</f>
        <v>-3.7082936519999991E-2</v>
      </c>
      <c r="M63" s="35">
        <f>AVERAGE(M61:M62)*'Fixed data'!$C$3</f>
        <v>-3.6147468279999984E-2</v>
      </c>
      <c r="N63" s="35">
        <f>AVERAGE(N61:N62)*'Fixed data'!$C$3</f>
        <v>-3.521200003999999E-2</v>
      </c>
      <c r="O63" s="35">
        <f>AVERAGE(O61:O62)*'Fixed data'!$C$3</f>
        <v>-3.4276531799999982E-2</v>
      </c>
      <c r="P63" s="35">
        <f>AVERAGE(P61:P62)*'Fixed data'!$C$3</f>
        <v>-3.3341063559999988E-2</v>
      </c>
      <c r="Q63" s="35">
        <f>AVERAGE(Q61:Q62)*'Fixed data'!$C$3</f>
        <v>-3.240559531999998E-2</v>
      </c>
      <c r="R63" s="35">
        <f>AVERAGE(R61:R62)*'Fixed data'!$C$3</f>
        <v>-3.1470127079999986E-2</v>
      </c>
      <c r="S63" s="35">
        <f>AVERAGE(S61:S62)*'Fixed data'!$C$3</f>
        <v>-3.0534658839999979E-2</v>
      </c>
      <c r="T63" s="35">
        <f>AVERAGE(T61:T62)*'Fixed data'!$C$3</f>
        <v>-2.9599190599999981E-2</v>
      </c>
      <c r="U63" s="35">
        <f>AVERAGE(U61:U62)*'Fixed data'!$C$3</f>
        <v>-2.8663722359999977E-2</v>
      </c>
      <c r="V63" s="35">
        <f>AVERAGE(V61:V62)*'Fixed data'!$C$3</f>
        <v>-2.7728254119999979E-2</v>
      </c>
      <c r="W63" s="35">
        <f>AVERAGE(W61:W62)*'Fixed data'!$C$3</f>
        <v>-2.6792785879999972E-2</v>
      </c>
      <c r="X63" s="35">
        <f>AVERAGE(X61:X62)*'Fixed data'!$C$3</f>
        <v>-2.5857317639999974E-2</v>
      </c>
      <c r="Y63" s="35">
        <f>AVERAGE(Y61:Y62)*'Fixed data'!$C$3</f>
        <v>-2.492184939999997E-2</v>
      </c>
      <c r="Z63" s="35">
        <f>AVERAGE(Z61:Z62)*'Fixed data'!$C$3</f>
        <v>-2.3986381159999973E-2</v>
      </c>
      <c r="AA63" s="35">
        <f>AVERAGE(AA61:AA62)*'Fixed data'!$C$3</f>
        <v>-2.3050912919999968E-2</v>
      </c>
      <c r="AB63" s="35">
        <f>AVERAGE(AB61:AB62)*'Fixed data'!$C$3</f>
        <v>-2.2115444679999971E-2</v>
      </c>
      <c r="AC63" s="35">
        <f>AVERAGE(AC61:AC62)*'Fixed data'!$C$3</f>
        <v>-2.1179976439999963E-2</v>
      </c>
      <c r="AD63" s="35">
        <f>AVERAGE(AD61:AD62)*'Fixed data'!$C$3</f>
        <v>-2.0244508199999966E-2</v>
      </c>
      <c r="AE63" s="35">
        <f>AVERAGE(AE61:AE62)*'Fixed data'!$C$3</f>
        <v>-1.9309039959999965E-2</v>
      </c>
      <c r="AF63" s="35">
        <f>AVERAGE(AF61:AF62)*'Fixed data'!$C$3</f>
        <v>-1.8373571719999968E-2</v>
      </c>
      <c r="AG63" s="35">
        <f>AVERAGE(AG61:AG62)*'Fixed data'!$C$3</f>
        <v>-1.7438103479999967E-2</v>
      </c>
      <c r="AH63" s="35">
        <f>AVERAGE(AH61:AH62)*'Fixed data'!$C$3</f>
        <v>-1.6502635239999969E-2</v>
      </c>
      <c r="AI63" s="35">
        <f>AVERAGE(AI61:AI62)*'Fixed data'!$C$3</f>
        <v>-1.5567166999999969E-2</v>
      </c>
      <c r="AJ63" s="35">
        <f>AVERAGE(AJ61:AJ62)*'Fixed data'!$C$3</f>
        <v>-1.4631698759999971E-2</v>
      </c>
      <c r="AK63" s="35">
        <f>AVERAGE(AK61:AK62)*'Fixed data'!$C$3</f>
        <v>-1.369623051999997E-2</v>
      </c>
      <c r="AL63" s="35">
        <f>AVERAGE(AL61:AL62)*'Fixed data'!$C$3</f>
        <v>-1.2760762279999973E-2</v>
      </c>
      <c r="AM63" s="35">
        <f>AVERAGE(AM61:AM62)*'Fixed data'!$C$3</f>
        <v>-1.1825294039999972E-2</v>
      </c>
      <c r="AN63" s="35">
        <f>AVERAGE(AN61:AN62)*'Fixed data'!$C$3</f>
        <v>-1.0889825799999975E-2</v>
      </c>
      <c r="AO63" s="35">
        <f>AVERAGE(AO61:AO62)*'Fixed data'!$C$3</f>
        <v>-9.954357559999974E-3</v>
      </c>
      <c r="AP63" s="35">
        <f>AVERAGE(AP61:AP62)*'Fixed data'!$C$3</f>
        <v>-9.0188893199999749E-3</v>
      </c>
      <c r="AQ63" s="35">
        <f>AVERAGE(AQ61:AQ62)*'Fixed data'!$C$3</f>
        <v>-8.0834210799999723E-3</v>
      </c>
      <c r="AR63" s="35">
        <f>AVERAGE(AR61:AR62)*'Fixed data'!$C$3</f>
        <v>-7.147952839999974E-3</v>
      </c>
      <c r="AS63" s="35">
        <f>AVERAGE(AS61:AS62)*'Fixed data'!$C$3</f>
        <v>-6.2124845999999723E-3</v>
      </c>
      <c r="AT63" s="35">
        <f>AVERAGE(AT61:AT62)*'Fixed data'!$C$3</f>
        <v>-5.2770163599999732E-3</v>
      </c>
      <c r="AU63" s="35">
        <f>AVERAGE(AU61:AU62)*'Fixed data'!$C$3</f>
        <v>-4.3415481199999733E-3</v>
      </c>
      <c r="AV63" s="35">
        <f>AVERAGE(AV61:AV62)*'Fixed data'!$C$3</f>
        <v>-3.4060798799999737E-3</v>
      </c>
      <c r="AW63" s="35">
        <f>AVERAGE(AW61:AW62)*'Fixed data'!$C$3</f>
        <v>-2.4706116399999738E-3</v>
      </c>
      <c r="AX63" s="35">
        <f>AVERAGE(AX61:AX62)*'Fixed data'!$C$3</f>
        <v>-1.535143399999974E-3</v>
      </c>
      <c r="AY63" s="35">
        <f>AVERAGE(AY61:AY62)*'Fixed data'!$C$3</f>
        <v>-6.7944684888886274E-4</v>
      </c>
      <c r="AZ63" s="35">
        <f>AVERAGE(AZ61:AZ62)*'Fixed data'!$C$3</f>
        <v>-1.4574220888886289E-4</v>
      </c>
      <c r="BA63" s="35">
        <f>AVERAGE(BA61:BA62)*'Fixed data'!$C$3</f>
        <v>2.5986157670132571E-17</v>
      </c>
      <c r="BB63" s="35">
        <f>AVERAGE(BB61:BB62)*'Fixed data'!$C$3</f>
        <v>2.5986157670132571E-17</v>
      </c>
      <c r="BC63" s="35">
        <f>AVERAGE(BC61:BC62)*'Fixed data'!$C$3</f>
        <v>2.5986157670132571E-17</v>
      </c>
      <c r="BD63" s="35">
        <f>AVERAGE(BD61:BD62)*'Fixed data'!$C$3</f>
        <v>2.5986157670132571E-17</v>
      </c>
    </row>
    <row r="64" spans="1:56" ht="15.75" thickBot="1" x14ac:dyDescent="0.35">
      <c r="A64" s="113"/>
      <c r="B64" s="12" t="s">
        <v>92</v>
      </c>
      <c r="C64" s="12" t="s">
        <v>44</v>
      </c>
      <c r="D64" s="12" t="s">
        <v>39</v>
      </c>
      <c r="E64" s="53">
        <f t="shared" ref="E64:BD64" si="8">E29+E60+E63</f>
        <v>-8.0512426000000012E-2</v>
      </c>
      <c r="F64" s="53">
        <f t="shared" si="8"/>
        <v>-0.25555767475555552</v>
      </c>
      <c r="G64" s="53">
        <f t="shared" si="8"/>
        <v>-0.19169286166666669</v>
      </c>
      <c r="H64" s="53">
        <f t="shared" si="8"/>
        <v>-6.4211515479999981E-2</v>
      </c>
      <c r="I64" s="53">
        <f t="shared" si="8"/>
        <v>-6.3276047239999994E-2</v>
      </c>
      <c r="J64" s="53">
        <f t="shared" si="8"/>
        <v>-6.2340578999999993E-2</v>
      </c>
      <c r="K64" s="53">
        <f t="shared" si="8"/>
        <v>-6.1405110759999992E-2</v>
      </c>
      <c r="L64" s="53">
        <f t="shared" si="8"/>
        <v>-6.0469642519999992E-2</v>
      </c>
      <c r="M64" s="53">
        <f t="shared" si="8"/>
        <v>-5.9534174279999977E-2</v>
      </c>
      <c r="N64" s="53">
        <f t="shared" si="8"/>
        <v>-5.859870603999999E-2</v>
      </c>
      <c r="O64" s="53">
        <f t="shared" si="8"/>
        <v>-5.7663237799999975E-2</v>
      </c>
      <c r="P64" s="53">
        <f t="shared" si="8"/>
        <v>-5.6727769559999988E-2</v>
      </c>
      <c r="Q64" s="53">
        <f t="shared" si="8"/>
        <v>-5.5792301319999973E-2</v>
      </c>
      <c r="R64" s="53">
        <f t="shared" si="8"/>
        <v>-5.4856833079999986E-2</v>
      </c>
      <c r="S64" s="53">
        <f t="shared" si="8"/>
        <v>-5.3921364839999972E-2</v>
      </c>
      <c r="T64" s="53">
        <f t="shared" si="8"/>
        <v>-5.2985896599999978E-2</v>
      </c>
      <c r="U64" s="53">
        <f t="shared" si="8"/>
        <v>-5.205042835999997E-2</v>
      </c>
      <c r="V64" s="53">
        <f t="shared" si="8"/>
        <v>-5.1114960119999976E-2</v>
      </c>
      <c r="W64" s="53">
        <f t="shared" si="8"/>
        <v>-5.0179491879999968E-2</v>
      </c>
      <c r="X64" s="53">
        <f t="shared" si="8"/>
        <v>-4.9244023639999968E-2</v>
      </c>
      <c r="Y64" s="53">
        <f t="shared" si="8"/>
        <v>-4.8308555399999967E-2</v>
      </c>
      <c r="Z64" s="53">
        <f t="shared" si="8"/>
        <v>-4.7373087159999966E-2</v>
      </c>
      <c r="AA64" s="53">
        <f t="shared" si="8"/>
        <v>-4.6437618919999965E-2</v>
      </c>
      <c r="AB64" s="53">
        <f t="shared" si="8"/>
        <v>-4.5502150679999964E-2</v>
      </c>
      <c r="AC64" s="53">
        <f t="shared" si="8"/>
        <v>-4.4566682439999963E-2</v>
      </c>
      <c r="AD64" s="53">
        <f t="shared" si="8"/>
        <v>-4.3631214199999963E-2</v>
      </c>
      <c r="AE64" s="53">
        <f t="shared" si="8"/>
        <v>-4.2695745959999962E-2</v>
      </c>
      <c r="AF64" s="53">
        <f t="shared" si="8"/>
        <v>-4.1760277719999961E-2</v>
      </c>
      <c r="AG64" s="53">
        <f t="shared" si="8"/>
        <v>-4.082480947999996E-2</v>
      </c>
      <c r="AH64" s="53">
        <f t="shared" si="8"/>
        <v>-3.9889341239999966E-2</v>
      </c>
      <c r="AI64" s="53">
        <f t="shared" si="8"/>
        <v>-3.8953872999999965E-2</v>
      </c>
      <c r="AJ64" s="53">
        <f t="shared" si="8"/>
        <v>-3.8018404759999971E-2</v>
      </c>
      <c r="AK64" s="53">
        <f t="shared" si="8"/>
        <v>-3.7082936519999971E-2</v>
      </c>
      <c r="AL64" s="53">
        <f t="shared" si="8"/>
        <v>-3.614746827999997E-2</v>
      </c>
      <c r="AM64" s="53">
        <f t="shared" si="8"/>
        <v>-3.5212000039999969E-2</v>
      </c>
      <c r="AN64" s="53">
        <f t="shared" si="8"/>
        <v>-3.4276531799999968E-2</v>
      </c>
      <c r="AO64" s="53">
        <f t="shared" si="8"/>
        <v>-3.3341063559999967E-2</v>
      </c>
      <c r="AP64" s="53">
        <f t="shared" si="8"/>
        <v>-3.2405595319999973E-2</v>
      </c>
      <c r="AQ64" s="53">
        <f t="shared" si="8"/>
        <v>-3.1470127079999966E-2</v>
      </c>
      <c r="AR64" s="53">
        <f t="shared" si="8"/>
        <v>-3.0534658839999972E-2</v>
      </c>
      <c r="AS64" s="53">
        <f t="shared" si="8"/>
        <v>-2.9599190599999971E-2</v>
      </c>
      <c r="AT64" s="53">
        <f t="shared" si="8"/>
        <v>-2.866372235999997E-2</v>
      </c>
      <c r="AU64" s="53">
        <f t="shared" si="8"/>
        <v>-2.7728254119999969E-2</v>
      </c>
      <c r="AV64" s="53">
        <f t="shared" si="8"/>
        <v>-2.6792785879999972E-2</v>
      </c>
      <c r="AW64" s="53">
        <f t="shared" si="8"/>
        <v>-2.5857317639999971E-2</v>
      </c>
      <c r="AX64" s="53">
        <f t="shared" si="8"/>
        <v>-2.492184939999997E-2</v>
      </c>
      <c r="AY64" s="53">
        <f t="shared" si="8"/>
        <v>-2.0077568404444416E-2</v>
      </c>
      <c r="AZ64" s="53">
        <f t="shared" si="8"/>
        <v>-7.4328526533333061E-3</v>
      </c>
      <c r="BA64" s="53">
        <f t="shared" si="8"/>
        <v>2.5986157670132571E-17</v>
      </c>
      <c r="BB64" s="53">
        <f t="shared" si="8"/>
        <v>2.5986157670132571E-17</v>
      </c>
      <c r="BC64" s="53">
        <f t="shared" si="8"/>
        <v>2.5986157670132571E-17</v>
      </c>
      <c r="BD64" s="53">
        <f t="shared" si="8"/>
        <v>2.5986157670132571E-17</v>
      </c>
    </row>
    <row r="65" spans="1:56" ht="12.75" customHeight="1" x14ac:dyDescent="0.3">
      <c r="A65" s="523"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524"/>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524"/>
      <c r="B67" s="9" t="s">
        <v>295</v>
      </c>
      <c r="C67" s="11"/>
      <c r="D67" s="11" t="s">
        <v>39</v>
      </c>
      <c r="E67" s="82"/>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524"/>
      <c r="B68" s="9" t="s">
        <v>296</v>
      </c>
      <c r="C68" s="9"/>
      <c r="D68" s="9" t="s">
        <v>39</v>
      </c>
      <c r="E68" s="82"/>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524"/>
      <c r="B69" s="4" t="s">
        <v>200</v>
      </c>
      <c r="D69" s="9" t="s">
        <v>39</v>
      </c>
      <c r="E69" s="35">
        <f>E90*'Fixed data'!H$5/1000000</f>
        <v>-4.6515941010882443E-4</v>
      </c>
      <c r="F69" s="35">
        <f>F90*'Fixed data'!I$5/1000000</f>
        <v>-6.8972470834096483E-4</v>
      </c>
      <c r="G69" s="35">
        <f>G90*'Fixed data'!J$5/1000000</f>
        <v>-1.4101250502982006E-3</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52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52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524"/>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52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52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524"/>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525"/>
      <c r="B76" s="13" t="s">
        <v>98</v>
      </c>
      <c r="C76" s="13"/>
      <c r="D76" s="13" t="s">
        <v>39</v>
      </c>
      <c r="E76" s="53">
        <f>SUM(E65:E75)</f>
        <v>-4.6515941010882443E-4</v>
      </c>
      <c r="F76" s="53">
        <f t="shared" ref="F76:BD76" si="9">SUM(F65:F75)</f>
        <v>-6.8972470834096483E-4</v>
      </c>
      <c r="G76" s="53">
        <f t="shared" si="9"/>
        <v>-1.4101250502982006E-3</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-8.097758541010884E-2</v>
      </c>
      <c r="F77" s="54">
        <f>IF('Fixed data'!$G$19=FALSE,F64+F76,F64)</f>
        <v>-0.25624739946389646</v>
      </c>
      <c r="G77" s="54">
        <f>IF('Fixed data'!$G$19=FALSE,G64+G76,G64)</f>
        <v>-0.19310298671696488</v>
      </c>
      <c r="H77" s="54">
        <f>IF('Fixed data'!$G$19=FALSE,H64+H76,H64)</f>
        <v>-6.4211515479999981E-2</v>
      </c>
      <c r="I77" s="54">
        <f>IF('Fixed data'!$G$19=FALSE,I64+I76,I64)</f>
        <v>-6.3276047239999994E-2</v>
      </c>
      <c r="J77" s="54">
        <f>IF('Fixed data'!$G$19=FALSE,J64+J76,J64)</f>
        <v>-6.2340578999999993E-2</v>
      </c>
      <c r="K77" s="54">
        <f>IF('Fixed data'!$G$19=FALSE,K64+K76,K64)</f>
        <v>-6.1405110759999992E-2</v>
      </c>
      <c r="L77" s="54">
        <f>IF('Fixed data'!$G$19=FALSE,L64+L76,L64)</f>
        <v>-6.0469642519999992E-2</v>
      </c>
      <c r="M77" s="54">
        <f>IF('Fixed data'!$G$19=FALSE,M64+M76,M64)</f>
        <v>-5.9534174279999977E-2</v>
      </c>
      <c r="N77" s="54">
        <f>IF('Fixed data'!$G$19=FALSE,N64+N76,N64)</f>
        <v>-5.859870603999999E-2</v>
      </c>
      <c r="O77" s="54">
        <f>IF('Fixed data'!$G$19=FALSE,O64+O76,O64)</f>
        <v>-5.7663237799999975E-2</v>
      </c>
      <c r="P77" s="54">
        <f>IF('Fixed data'!$G$19=FALSE,P64+P76,P64)</f>
        <v>-5.6727769559999988E-2</v>
      </c>
      <c r="Q77" s="54">
        <f>IF('Fixed data'!$G$19=FALSE,Q64+Q76,Q64)</f>
        <v>-5.5792301319999973E-2</v>
      </c>
      <c r="R77" s="54">
        <f>IF('Fixed data'!$G$19=FALSE,R64+R76,R64)</f>
        <v>-5.4856833079999986E-2</v>
      </c>
      <c r="S77" s="54">
        <f>IF('Fixed data'!$G$19=FALSE,S64+S76,S64)</f>
        <v>-5.3921364839999972E-2</v>
      </c>
      <c r="T77" s="54">
        <f>IF('Fixed data'!$G$19=FALSE,T64+T76,T64)</f>
        <v>-5.2985896599999978E-2</v>
      </c>
      <c r="U77" s="54">
        <f>IF('Fixed data'!$G$19=FALSE,U64+U76,U64)</f>
        <v>-5.205042835999997E-2</v>
      </c>
      <c r="V77" s="54">
        <f>IF('Fixed data'!$G$19=FALSE,V64+V76,V64)</f>
        <v>-5.1114960119999976E-2</v>
      </c>
      <c r="W77" s="54">
        <f>IF('Fixed data'!$G$19=FALSE,W64+W76,W64)</f>
        <v>-5.0179491879999968E-2</v>
      </c>
      <c r="X77" s="54">
        <f>IF('Fixed data'!$G$19=FALSE,X64+X76,X64)</f>
        <v>-4.9244023639999968E-2</v>
      </c>
      <c r="Y77" s="54">
        <f>IF('Fixed data'!$G$19=FALSE,Y64+Y76,Y64)</f>
        <v>-4.8308555399999967E-2</v>
      </c>
      <c r="Z77" s="54">
        <f>IF('Fixed data'!$G$19=FALSE,Z64+Z76,Z64)</f>
        <v>-4.7373087159999966E-2</v>
      </c>
      <c r="AA77" s="54">
        <f>IF('Fixed data'!$G$19=FALSE,AA64+AA76,AA64)</f>
        <v>-4.6437618919999965E-2</v>
      </c>
      <c r="AB77" s="54">
        <f>IF('Fixed data'!$G$19=FALSE,AB64+AB76,AB64)</f>
        <v>-4.5502150679999964E-2</v>
      </c>
      <c r="AC77" s="54">
        <f>IF('Fixed data'!$G$19=FALSE,AC64+AC76,AC64)</f>
        <v>-4.4566682439999963E-2</v>
      </c>
      <c r="AD77" s="54">
        <f>IF('Fixed data'!$G$19=FALSE,AD64+AD76,AD64)</f>
        <v>-4.3631214199999963E-2</v>
      </c>
      <c r="AE77" s="54">
        <f>IF('Fixed data'!$G$19=FALSE,AE64+AE76,AE64)</f>
        <v>-4.2695745959999962E-2</v>
      </c>
      <c r="AF77" s="54">
        <f>IF('Fixed data'!$G$19=FALSE,AF64+AF76,AF64)</f>
        <v>-4.1760277719999961E-2</v>
      </c>
      <c r="AG77" s="54">
        <f>IF('Fixed data'!$G$19=FALSE,AG64+AG76,AG64)</f>
        <v>-4.082480947999996E-2</v>
      </c>
      <c r="AH77" s="54">
        <f>IF('Fixed data'!$G$19=FALSE,AH64+AH76,AH64)</f>
        <v>-3.9889341239999966E-2</v>
      </c>
      <c r="AI77" s="54">
        <f>IF('Fixed data'!$G$19=FALSE,AI64+AI76,AI64)</f>
        <v>-3.8953872999999965E-2</v>
      </c>
      <c r="AJ77" s="54">
        <f>IF('Fixed data'!$G$19=FALSE,AJ64+AJ76,AJ64)</f>
        <v>-3.8018404759999971E-2</v>
      </c>
      <c r="AK77" s="54">
        <f>IF('Fixed data'!$G$19=FALSE,AK64+AK76,AK64)</f>
        <v>-3.7082936519999971E-2</v>
      </c>
      <c r="AL77" s="54">
        <f>IF('Fixed data'!$G$19=FALSE,AL64+AL76,AL64)</f>
        <v>-3.614746827999997E-2</v>
      </c>
      <c r="AM77" s="54">
        <f>IF('Fixed data'!$G$19=FALSE,AM64+AM76,AM64)</f>
        <v>-3.5212000039999969E-2</v>
      </c>
      <c r="AN77" s="54">
        <f>IF('Fixed data'!$G$19=FALSE,AN64+AN76,AN64)</f>
        <v>-3.4276531799999968E-2</v>
      </c>
      <c r="AO77" s="54">
        <f>IF('Fixed data'!$G$19=FALSE,AO64+AO76,AO64)</f>
        <v>-3.3341063559999967E-2</v>
      </c>
      <c r="AP77" s="54">
        <f>IF('Fixed data'!$G$19=FALSE,AP64+AP76,AP64)</f>
        <v>-3.2405595319999973E-2</v>
      </c>
      <c r="AQ77" s="54">
        <f>IF('Fixed data'!$G$19=FALSE,AQ64+AQ76,AQ64)</f>
        <v>-3.1470127079999966E-2</v>
      </c>
      <c r="AR77" s="54">
        <f>IF('Fixed data'!$G$19=FALSE,AR64+AR76,AR64)</f>
        <v>-3.0534658839999972E-2</v>
      </c>
      <c r="AS77" s="54">
        <f>IF('Fixed data'!$G$19=FALSE,AS64+AS76,AS64)</f>
        <v>-2.9599190599999971E-2</v>
      </c>
      <c r="AT77" s="54">
        <f>IF('Fixed data'!$G$19=FALSE,AT64+AT76,AT64)</f>
        <v>-2.866372235999997E-2</v>
      </c>
      <c r="AU77" s="54">
        <f>IF('Fixed data'!$G$19=FALSE,AU64+AU76,AU64)</f>
        <v>-2.7728254119999969E-2</v>
      </c>
      <c r="AV77" s="54">
        <f>IF('Fixed data'!$G$19=FALSE,AV64+AV76,AV64)</f>
        <v>-2.6792785879999972E-2</v>
      </c>
      <c r="AW77" s="54">
        <f>IF('Fixed data'!$G$19=FALSE,AW64+AW76,AW64)</f>
        <v>-2.5857317639999971E-2</v>
      </c>
      <c r="AX77" s="54">
        <f>IF('Fixed data'!$G$19=FALSE,AX64+AX76,AX64)</f>
        <v>-2.492184939999997E-2</v>
      </c>
      <c r="AY77" s="54">
        <f>IF('Fixed data'!$G$19=FALSE,AY64+AY76,AY64)</f>
        <v>-2.0077568404444416E-2</v>
      </c>
      <c r="AZ77" s="54">
        <f>IF('Fixed data'!$G$19=FALSE,AZ64+AZ76,AZ64)</f>
        <v>-7.4328526533333061E-3</v>
      </c>
      <c r="BA77" s="54">
        <f>IF('Fixed data'!$G$19=FALSE,BA64+BA76,BA64)</f>
        <v>2.5986157670132571E-17</v>
      </c>
      <c r="BB77" s="54">
        <f>IF('Fixed data'!$G$19=FALSE,BB64+BB76,BB64)</f>
        <v>2.5986157670132571E-17</v>
      </c>
      <c r="BC77" s="54">
        <f>IF('Fixed data'!$G$19=FALSE,BC64+BC76,BC64)</f>
        <v>2.5986157670132571E-17</v>
      </c>
      <c r="BD77" s="54">
        <f>IF('Fixed data'!$G$19=FALSE,BD64+BD76,BD64)</f>
        <v>2.5986157670132571E-17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-7.8239212956626905E-2</v>
      </c>
      <c r="F80" s="55">
        <f t="shared" ref="F80:BD80" si="10">F77*F78</f>
        <v>-0.23920968934061143</v>
      </c>
      <c r="G80" s="55">
        <f t="shared" si="10"/>
        <v>-0.1741678303120755</v>
      </c>
      <c r="H80" s="55">
        <f t="shared" si="10"/>
        <v>-5.5956626093792546E-2</v>
      </c>
      <c r="I80" s="55">
        <f t="shared" si="10"/>
        <v>-5.3276733880952373E-2</v>
      </c>
      <c r="J80" s="55">
        <f t="shared" si="10"/>
        <v>-5.0714101183018362E-2</v>
      </c>
      <c r="K80" s="55">
        <f t="shared" si="10"/>
        <v>-4.8263861997148716E-2</v>
      </c>
      <c r="L80" s="55">
        <f t="shared" si="10"/>
        <v>-4.5921345329953546E-2</v>
      </c>
      <c r="M80" s="55">
        <f t="shared" si="10"/>
        <v>-4.3682067572970301E-2</v>
      </c>
      <c r="N80" s="55">
        <f t="shared" si="10"/>
        <v>-4.1541725170804455E-2</v>
      </c>
      <c r="O80" s="55">
        <f t="shared" si="10"/>
        <v>-3.9496187570860361E-2</v>
      </c>
      <c r="P80" s="55">
        <f t="shared" si="10"/>
        <v>-3.7541490444002443E-2</v>
      </c>
      <c r="Q80" s="55">
        <f t="shared" si="10"/>
        <v>-3.5673829165884553E-2</v>
      </c>
      <c r="R80" s="55">
        <f t="shared" si="10"/>
        <v>-3.3889552549071007E-2</v>
      </c>
      <c r="S80" s="55">
        <f t="shared" si="10"/>
        <v>-3.2185156816441393E-2</v>
      </c>
      <c r="T80" s="55">
        <f t="shared" si="10"/>
        <v>-3.0557279806728444E-2</v>
      </c>
      <c r="U80" s="55">
        <f t="shared" si="10"/>
        <v>-2.9002695403380692E-2</v>
      </c>
      <c r="V80" s="55">
        <f t="shared" si="10"/>
        <v>-2.7518308178272159E-2</v>
      </c>
      <c r="W80" s="55">
        <f t="shared" si="10"/>
        <v>-2.6101148242099161E-2</v>
      </c>
      <c r="X80" s="55">
        <f t="shared" si="10"/>
        <v>-2.4748366293610678E-2</v>
      </c>
      <c r="Y80" s="55">
        <f t="shared" si="10"/>
        <v>-2.345722886011338E-2</v>
      </c>
      <c r="Z80" s="55">
        <f t="shared" si="10"/>
        <v>-2.2225113721976247E-2</v>
      </c>
      <c r="AA80" s="55">
        <f t="shared" si="10"/>
        <v>-2.1049505514133312E-2</v>
      </c>
      <c r="AB80" s="55">
        <f t="shared" si="10"/>
        <v>-1.9927991497845656E-2</v>
      </c>
      <c r="AC80" s="55">
        <f t="shared" si="10"/>
        <v>-1.8858257496237665E-2</v>
      </c>
      <c r="AD80" s="55">
        <f t="shared" si="10"/>
        <v>-1.7838083987366152E-2</v>
      </c>
      <c r="AE80" s="55">
        <f t="shared" si="10"/>
        <v>-1.6865342348815864E-2</v>
      </c>
      <c r="AF80" s="55">
        <f t="shared" si="10"/>
        <v>-1.5937991248040965E-2</v>
      </c>
      <c r="AG80" s="55">
        <f t="shared" si="10"/>
        <v>-1.505407317288986E-2</v>
      </c>
      <c r="AH80" s="55">
        <f t="shared" si="10"/>
        <v>-1.4211711096960062E-2</v>
      </c>
      <c r="AI80" s="55">
        <f t="shared" si="10"/>
        <v>-1.5581048454237051E-2</v>
      </c>
      <c r="AJ80" s="55">
        <f t="shared" si="10"/>
        <v>-1.4763954547117087E-2</v>
      </c>
      <c r="AK80" s="55">
        <f t="shared" si="10"/>
        <v>-1.3981240374044815E-2</v>
      </c>
      <c r="AL80" s="55">
        <f t="shared" si="10"/>
        <v>-1.3231596402502814E-2</v>
      </c>
      <c r="AM80" s="55">
        <f t="shared" si="10"/>
        <v>-1.251376021784426E-2</v>
      </c>
      <c r="AN80" s="55">
        <f t="shared" si="10"/>
        <v>-1.1826514889486628E-2</v>
      </c>
      <c r="AO80" s="55">
        <f t="shared" si="10"/>
        <v>-1.1168687392306718E-2</v>
      </c>
      <c r="AP80" s="55">
        <f t="shared" si="10"/>
        <v>-1.0539147081407496E-2</v>
      </c>
      <c r="AQ80" s="55">
        <f t="shared" si="10"/>
        <v>-9.9368042184868645E-3</v>
      </c>
      <c r="AR80" s="55">
        <f t="shared" si="10"/>
        <v>-9.3606085480963854E-3</v>
      </c>
      <c r="AS80" s="55">
        <f t="shared" si="10"/>
        <v>-8.8095479221337383E-3</v>
      </c>
      <c r="AT80" s="55">
        <f t="shared" si="10"/>
        <v>-8.282646970967214E-3</v>
      </c>
      <c r="AU80" s="55">
        <f t="shared" si="10"/>
        <v>-7.7789658196424942E-3</v>
      </c>
      <c r="AV80" s="55">
        <f t="shared" si="10"/>
        <v>-7.2975988476730383E-3</v>
      </c>
      <c r="AW80" s="55">
        <f t="shared" si="10"/>
        <v>-6.8376734909642396E-3</v>
      </c>
      <c r="AX80" s="55">
        <f t="shared" si="10"/>
        <v>-6.3983490844691264E-3</v>
      </c>
      <c r="AY80" s="55">
        <f t="shared" si="10"/>
        <v>-5.0045099042414533E-3</v>
      </c>
      <c r="AZ80" s="55">
        <f t="shared" si="10"/>
        <v>-1.7987414297368812E-3</v>
      </c>
      <c r="BA80" s="55">
        <f t="shared" si="10"/>
        <v>6.1054553373227594E-18</v>
      </c>
      <c r="BB80" s="55">
        <f t="shared" si="10"/>
        <v>5.9276265410900575E-18</v>
      </c>
      <c r="BC80" s="55">
        <f t="shared" si="10"/>
        <v>5.7549772243592793E-18</v>
      </c>
      <c r="BD80" s="55">
        <f t="shared" si="10"/>
        <v>5.587356528504155E-18</v>
      </c>
    </row>
    <row r="81" spans="1:56" x14ac:dyDescent="0.3">
      <c r="A81" s="75"/>
      <c r="B81" s="15" t="s">
        <v>18</v>
      </c>
      <c r="C81" s="15"/>
      <c r="D81" s="14" t="s">
        <v>39</v>
      </c>
      <c r="E81" s="56">
        <f>+E80</f>
        <v>-7.8239212956626905E-2</v>
      </c>
      <c r="F81" s="56">
        <f t="shared" ref="F81:BD81" si="11">+E81+F80</f>
        <v>-0.31744890229723832</v>
      </c>
      <c r="G81" s="56">
        <f t="shared" si="11"/>
        <v>-0.49161673260931382</v>
      </c>
      <c r="H81" s="56">
        <f t="shared" si="11"/>
        <v>-0.54757335870310642</v>
      </c>
      <c r="I81" s="56">
        <f t="shared" si="11"/>
        <v>-0.60085009258405875</v>
      </c>
      <c r="J81" s="56">
        <f t="shared" si="11"/>
        <v>-0.65156419376707708</v>
      </c>
      <c r="K81" s="56">
        <f t="shared" si="11"/>
        <v>-0.6998280557642258</v>
      </c>
      <c r="L81" s="56">
        <f t="shared" si="11"/>
        <v>-0.74574940109417931</v>
      </c>
      <c r="M81" s="56">
        <f t="shared" si="11"/>
        <v>-0.78943146866714964</v>
      </c>
      <c r="N81" s="56">
        <f t="shared" si="11"/>
        <v>-0.83097319383795409</v>
      </c>
      <c r="O81" s="56">
        <f t="shared" si="11"/>
        <v>-0.87046938140881447</v>
      </c>
      <c r="P81" s="56">
        <f t="shared" si="11"/>
        <v>-0.90801087185281693</v>
      </c>
      <c r="Q81" s="56">
        <f t="shared" si="11"/>
        <v>-0.9436847010187015</v>
      </c>
      <c r="R81" s="56">
        <f t="shared" si="11"/>
        <v>-0.9775742535677725</v>
      </c>
      <c r="S81" s="56">
        <f t="shared" si="11"/>
        <v>-1.0097594103842138</v>
      </c>
      <c r="T81" s="56">
        <f t="shared" si="11"/>
        <v>-1.0403166901909422</v>
      </c>
      <c r="U81" s="56">
        <f t="shared" si="11"/>
        <v>-1.0693193855943228</v>
      </c>
      <c r="V81" s="56">
        <f t="shared" si="11"/>
        <v>-1.096837693772595</v>
      </c>
      <c r="W81" s="56">
        <f t="shared" si="11"/>
        <v>-1.1229388420146942</v>
      </c>
      <c r="X81" s="56">
        <f t="shared" si="11"/>
        <v>-1.147687208308305</v>
      </c>
      <c r="Y81" s="56">
        <f t="shared" si="11"/>
        <v>-1.1711444371684183</v>
      </c>
      <c r="Z81" s="56">
        <f t="shared" si="11"/>
        <v>-1.1933695508903945</v>
      </c>
      <c r="AA81" s="56">
        <f t="shared" si="11"/>
        <v>-1.2144190564045279</v>
      </c>
      <c r="AB81" s="56">
        <f t="shared" si="11"/>
        <v>-1.2343470479023735</v>
      </c>
      <c r="AC81" s="56">
        <f t="shared" si="11"/>
        <v>-1.2532053053986112</v>
      </c>
      <c r="AD81" s="56">
        <f t="shared" si="11"/>
        <v>-1.2710433893859774</v>
      </c>
      <c r="AE81" s="56">
        <f t="shared" si="11"/>
        <v>-1.2879087317347933</v>
      </c>
      <c r="AF81" s="56">
        <f t="shared" si="11"/>
        <v>-1.3038467229828343</v>
      </c>
      <c r="AG81" s="56">
        <f t="shared" si="11"/>
        <v>-1.3189007961557242</v>
      </c>
      <c r="AH81" s="56">
        <f t="shared" si="11"/>
        <v>-1.3331125072526842</v>
      </c>
      <c r="AI81" s="56">
        <f t="shared" si="11"/>
        <v>-1.3486935557069213</v>
      </c>
      <c r="AJ81" s="56">
        <f t="shared" si="11"/>
        <v>-1.3634575102540383</v>
      </c>
      <c r="AK81" s="56">
        <f t="shared" si="11"/>
        <v>-1.3774387506280832</v>
      </c>
      <c r="AL81" s="56">
        <f t="shared" si="11"/>
        <v>-1.3906703470305859</v>
      </c>
      <c r="AM81" s="56">
        <f t="shared" si="11"/>
        <v>-1.4031841072484301</v>
      </c>
      <c r="AN81" s="56">
        <f t="shared" si="11"/>
        <v>-1.4150106221379168</v>
      </c>
      <c r="AO81" s="56">
        <f t="shared" si="11"/>
        <v>-1.4261793095302235</v>
      </c>
      <c r="AP81" s="56">
        <f t="shared" si="11"/>
        <v>-1.4367184566116311</v>
      </c>
      <c r="AQ81" s="56">
        <f t="shared" si="11"/>
        <v>-1.446655260830118</v>
      </c>
      <c r="AR81" s="56">
        <f t="shared" si="11"/>
        <v>-1.4560158693782144</v>
      </c>
      <c r="AS81" s="56">
        <f t="shared" si="11"/>
        <v>-1.4648254173003481</v>
      </c>
      <c r="AT81" s="56">
        <f t="shared" si="11"/>
        <v>-1.4731080642713152</v>
      </c>
      <c r="AU81" s="56">
        <f t="shared" si="11"/>
        <v>-1.4808870300909578</v>
      </c>
      <c r="AV81" s="56">
        <f t="shared" si="11"/>
        <v>-1.4881846289386309</v>
      </c>
      <c r="AW81" s="56">
        <f t="shared" si="11"/>
        <v>-1.4950223024295952</v>
      </c>
      <c r="AX81" s="56">
        <f t="shared" si="11"/>
        <v>-1.5014206515140645</v>
      </c>
      <c r="AY81" s="56">
        <f t="shared" si="11"/>
        <v>-1.506425161418306</v>
      </c>
      <c r="AZ81" s="56">
        <f t="shared" si="11"/>
        <v>-1.5082239028480429</v>
      </c>
      <c r="BA81" s="56">
        <f t="shared" si="11"/>
        <v>-1.5082239028480429</v>
      </c>
      <c r="BB81" s="56">
        <f t="shared" si="11"/>
        <v>-1.5082239028480429</v>
      </c>
      <c r="BC81" s="56">
        <f t="shared" si="11"/>
        <v>-1.5082239028480429</v>
      </c>
      <c r="BD81" s="56">
        <f t="shared" si="11"/>
        <v>-1.5082239028480429</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526"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526"/>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526"/>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526"/>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526"/>
      <c r="B90" s="4" t="s">
        <v>325</v>
      </c>
      <c r="D90" s="4" t="s">
        <v>87</v>
      </c>
      <c r="E90" s="38">
        <f>-'Workings template 2015.16'!D51</f>
        <v>-63.692132000000008</v>
      </c>
      <c r="F90" s="38">
        <f>-'Workings template 2016.17'!E81</f>
        <v>-89.918304000000006</v>
      </c>
      <c r="G90" s="38">
        <f>-'Workings template 2017.18'!E83</f>
        <v>-172.87864400000001</v>
      </c>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526"/>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526"/>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526"/>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D59107C5-B401-4A16-BB12-3D243B9D13F0}">
  <ds:schemaRefs>
    <ds:schemaRef ds:uri="http://schemas.openxmlformats.org/package/2006/metadata/core-properties"/>
    <ds:schemaRef ds:uri="http://schemas.microsoft.com/sharepoint/v3/fields"/>
    <ds:schemaRef ds:uri="http://schemas.microsoft.com/office/2006/metadata/properties"/>
    <ds:schemaRef ds:uri="eecedeb9-13b3-4e62-b003-046c92e1668a"/>
    <ds:schemaRef ds:uri="http://schemas.microsoft.com/office/2006/documentManagement/types"/>
    <ds:schemaRef ds:uri="http://purl.org/dc/dcmitype/"/>
    <ds:schemaRef ds:uri="http://purl.org/dc/elements/1.1/"/>
    <ds:schemaRef ds:uri="http://purl.org/dc/terms/"/>
    <ds:schemaRef ds:uri="http://www.w3.org/XML/1998/namespace"/>
    <ds:schemaRef ds:uri="efb98dbe-6680-48eb-ac67-85b3a61e78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version control</vt:lpstr>
      <vt:lpstr>Guidance</vt:lpstr>
      <vt:lpstr>Option summary</vt:lpstr>
      <vt:lpstr>Fixed data</vt:lpstr>
      <vt:lpstr>Workings baseline 2015.16</vt:lpstr>
      <vt:lpstr>Workings baseline 2016.17</vt:lpstr>
      <vt:lpstr>Workings baseline 2017.18</vt:lpstr>
      <vt:lpstr>Option 1 (Baseline)</vt:lpstr>
      <vt:lpstr>Option 2</vt:lpstr>
      <vt:lpstr>Workings template 2015.16</vt:lpstr>
      <vt:lpstr>Workings template 2016.17</vt:lpstr>
      <vt:lpstr>Workings template 2017.18</vt:lpstr>
      <vt:lpstr>'Option 1 (Baseline)'!Print_Area</vt:lpstr>
      <vt:lpstr>'Option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2018-06-26T13:33:05Z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