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8535" windowWidth="19320" windowHeight="4335" tabRatio="646" firstSheet="2" activeTab="6"/>
  </bookViews>
  <sheets>
    <sheet name="version control" sheetId="30" r:id="rId1"/>
    <sheet name="Guidance" sheetId="28" r:id="rId2"/>
    <sheet name="Option summary" sheetId="37" r:id="rId3"/>
    <sheet name="Fixed data" sheetId="20" r:id="rId4"/>
    <sheet name="Baseline scenario" sheetId="10" r:id="rId5"/>
    <sheet name="Workings baseline" sheetId="27" r:id="rId6"/>
    <sheet name="Option 1" sheetId="31" r:id="rId7"/>
    <sheet name="Workings 1" sheetId="32" r:id="rId8"/>
    <sheet name="Option 2" sheetId="35" r:id="rId9"/>
    <sheet name="Workings 2" sheetId="34" r:id="rId10"/>
  </sheets>
  <calcPr calcId="145621" calcOnSave="0"/>
</workbook>
</file>

<file path=xl/calcChain.xml><?xml version="1.0" encoding="utf-8"?>
<calcChain xmlns="http://schemas.openxmlformats.org/spreadsheetml/2006/main">
  <c r="BD87" i="35" l="1"/>
  <c r="BC87" i="35"/>
  <c r="BC66" i="35" s="1"/>
  <c r="BB87" i="35"/>
  <c r="BA87" i="35"/>
  <c r="BA66" i="35" s="1"/>
  <c r="AZ87" i="35"/>
  <c r="AZ66" i="35" s="1"/>
  <c r="AY87" i="35"/>
  <c r="AY66" i="35" s="1"/>
  <c r="AX87" i="35"/>
  <c r="AW87" i="35"/>
  <c r="AW66" i="35" s="1"/>
  <c r="AV87" i="35"/>
  <c r="AU87" i="35"/>
  <c r="AU66" i="35" s="1"/>
  <c r="AT87" i="35"/>
  <c r="AS87" i="35"/>
  <c r="AS66" i="35" s="1"/>
  <c r="AR87" i="35"/>
  <c r="AR66" i="35" s="1"/>
  <c r="AQ87" i="35"/>
  <c r="AQ66" i="35" s="1"/>
  <c r="AP87" i="35"/>
  <c r="AO87" i="35"/>
  <c r="AO66" i="35" s="1"/>
  <c r="AN87" i="35"/>
  <c r="AM87" i="35"/>
  <c r="AM66" i="35" s="1"/>
  <c r="AL87" i="35"/>
  <c r="AK87" i="35"/>
  <c r="AK66" i="35" s="1"/>
  <c r="AJ87" i="35"/>
  <c r="AJ66" i="35" s="1"/>
  <c r="AI87" i="35"/>
  <c r="AI66" i="35" s="1"/>
  <c r="AH87" i="35"/>
  <c r="AG87" i="35"/>
  <c r="AG66" i="35" s="1"/>
  <c r="AF87" i="35"/>
  <c r="AE87" i="35"/>
  <c r="AE66" i="35" s="1"/>
  <c r="AD87" i="35"/>
  <c r="AC87" i="35"/>
  <c r="AC66" i="35" s="1"/>
  <c r="AB87" i="35"/>
  <c r="AB66" i="35" s="1"/>
  <c r="AA87" i="35"/>
  <c r="AA66" i="35" s="1"/>
  <c r="Z87" i="35"/>
  <c r="Y87" i="35"/>
  <c r="Y66" i="35" s="1"/>
  <c r="X87" i="35"/>
  <c r="W87" i="35"/>
  <c r="V87" i="35"/>
  <c r="U87" i="35"/>
  <c r="T87" i="35"/>
  <c r="T66" i="35" s="1"/>
  <c r="S87" i="35"/>
  <c r="S66" i="35" s="1"/>
  <c r="R87" i="35"/>
  <c r="Q87" i="35"/>
  <c r="Q66" i="35" s="1"/>
  <c r="P87" i="35"/>
  <c r="O87" i="35"/>
  <c r="O66" i="35" s="1"/>
  <c r="N87" i="35"/>
  <c r="M87" i="35"/>
  <c r="M66" i="35" s="1"/>
  <c r="L87" i="35"/>
  <c r="L66" i="35" s="1"/>
  <c r="K87" i="35"/>
  <c r="K66" i="35" s="1"/>
  <c r="J87" i="35"/>
  <c r="I87" i="35"/>
  <c r="I66" i="35" s="1"/>
  <c r="H87" i="35"/>
  <c r="G87" i="35"/>
  <c r="F87" i="35"/>
  <c r="E87" i="35"/>
  <c r="BD79" i="35"/>
  <c r="BC79" i="35"/>
  <c r="BB79" i="35"/>
  <c r="BA79" i="35"/>
  <c r="AZ79" i="35"/>
  <c r="AY79" i="35"/>
  <c r="AX79" i="35"/>
  <c r="AW79" i="35"/>
  <c r="AV79" i="35"/>
  <c r="AU79" i="35"/>
  <c r="AT79" i="35"/>
  <c r="AS79" i="35"/>
  <c r="AR79" i="35"/>
  <c r="AQ79" i="35"/>
  <c r="AP79" i="35"/>
  <c r="AO79" i="35"/>
  <c r="AN79" i="35"/>
  <c r="AM79" i="35"/>
  <c r="AL79" i="35"/>
  <c r="AK79" i="35"/>
  <c r="AJ79" i="35"/>
  <c r="AI79" i="35"/>
  <c r="AH79" i="35"/>
  <c r="AG79" i="35"/>
  <c r="AF79" i="35"/>
  <c r="AE79" i="35"/>
  <c r="AD79" i="35"/>
  <c r="AC79" i="35"/>
  <c r="AB79" i="35"/>
  <c r="AA79" i="35"/>
  <c r="Z79" i="35"/>
  <c r="Y79" i="35"/>
  <c r="X79" i="35"/>
  <c r="W79" i="35"/>
  <c r="V79" i="35"/>
  <c r="U79" i="35"/>
  <c r="T79" i="35"/>
  <c r="S79" i="35"/>
  <c r="R79" i="35"/>
  <c r="Q79" i="35"/>
  <c r="P79" i="35"/>
  <c r="O79" i="35"/>
  <c r="N79" i="35"/>
  <c r="M79" i="35"/>
  <c r="L79" i="35"/>
  <c r="K79" i="35"/>
  <c r="J79" i="35"/>
  <c r="I79" i="35"/>
  <c r="H79" i="35"/>
  <c r="G79" i="35"/>
  <c r="F79" i="35"/>
  <c r="E79" i="35"/>
  <c r="BD78" i="35"/>
  <c r="BC78" i="35"/>
  <c r="BB78" i="35"/>
  <c r="BA78" i="35"/>
  <c r="AZ78" i="35"/>
  <c r="AY78" i="35"/>
  <c r="AX78" i="35"/>
  <c r="AW78" i="35"/>
  <c r="AV78" i="35"/>
  <c r="AU78" i="35"/>
  <c r="AT78" i="35"/>
  <c r="AS78" i="35"/>
  <c r="AR78" i="35"/>
  <c r="AQ78" i="35"/>
  <c r="AP78" i="35"/>
  <c r="AO78" i="35"/>
  <c r="AN78" i="35"/>
  <c r="AM78" i="35"/>
  <c r="AL78" i="35"/>
  <c r="AK78" i="35"/>
  <c r="AJ78" i="35"/>
  <c r="AI78" i="35"/>
  <c r="AH78" i="35"/>
  <c r="AG78" i="35"/>
  <c r="AF78" i="35"/>
  <c r="AE78" i="35"/>
  <c r="AD78" i="35"/>
  <c r="AC78" i="35"/>
  <c r="AB78" i="35"/>
  <c r="AA78" i="35"/>
  <c r="Z78" i="35"/>
  <c r="Y78" i="35"/>
  <c r="X78" i="35"/>
  <c r="W78" i="35"/>
  <c r="V78" i="35"/>
  <c r="U78" i="35"/>
  <c r="T78" i="35"/>
  <c r="S78" i="35"/>
  <c r="R78" i="35"/>
  <c r="Q78" i="35"/>
  <c r="P78" i="35"/>
  <c r="O78" i="35"/>
  <c r="N78" i="35"/>
  <c r="M78" i="35"/>
  <c r="L78" i="35"/>
  <c r="K78" i="35"/>
  <c r="J78" i="35"/>
  <c r="I78" i="35"/>
  <c r="H78" i="35"/>
  <c r="G78" i="35"/>
  <c r="F78" i="35"/>
  <c r="E78" i="35"/>
  <c r="BD72" i="35"/>
  <c r="BC72" i="35"/>
  <c r="BB72" i="35"/>
  <c r="BA72" i="35"/>
  <c r="AZ72" i="35"/>
  <c r="AY72" i="35"/>
  <c r="AX72" i="35"/>
  <c r="AW72" i="35"/>
  <c r="AV72" i="35"/>
  <c r="AU72" i="35"/>
  <c r="AT72" i="35"/>
  <c r="AS72" i="35"/>
  <c r="AR72" i="35"/>
  <c r="AQ72" i="35"/>
  <c r="AP72" i="35"/>
  <c r="AO72" i="35"/>
  <c r="AN72" i="35"/>
  <c r="AM72" i="35"/>
  <c r="AL72" i="35"/>
  <c r="AK72" i="35"/>
  <c r="AJ72" i="35"/>
  <c r="AI72" i="35"/>
  <c r="AH72" i="35"/>
  <c r="AG72" i="35"/>
  <c r="AF72" i="35"/>
  <c r="AE72" i="35"/>
  <c r="AD72" i="35"/>
  <c r="AC72" i="35"/>
  <c r="AB72" i="35"/>
  <c r="AA72" i="35"/>
  <c r="Z72" i="35"/>
  <c r="Y72" i="35"/>
  <c r="X72" i="35"/>
  <c r="W72" i="35"/>
  <c r="V72" i="35"/>
  <c r="U72" i="35"/>
  <c r="T72" i="35"/>
  <c r="S72" i="35"/>
  <c r="R72" i="35"/>
  <c r="Q72" i="35"/>
  <c r="P72" i="35"/>
  <c r="O72" i="35"/>
  <c r="N72" i="35"/>
  <c r="M72" i="35"/>
  <c r="L72" i="35"/>
  <c r="K72" i="35"/>
  <c r="J72" i="35"/>
  <c r="I72" i="35"/>
  <c r="H72" i="35"/>
  <c r="G72" i="35"/>
  <c r="F72" i="35"/>
  <c r="E72" i="35"/>
  <c r="BD71" i="35"/>
  <c r="BC71" i="35"/>
  <c r="BB71" i="35"/>
  <c r="BA71" i="35"/>
  <c r="AZ71" i="35"/>
  <c r="AY71" i="35"/>
  <c r="AX71" i="35"/>
  <c r="AW71" i="35"/>
  <c r="AV71" i="35"/>
  <c r="AU71" i="35"/>
  <c r="AT71" i="35"/>
  <c r="AS71" i="35"/>
  <c r="AR71" i="35"/>
  <c r="AQ71" i="35"/>
  <c r="AP71" i="35"/>
  <c r="AO71" i="35"/>
  <c r="AN71" i="35"/>
  <c r="AM71" i="35"/>
  <c r="AL71" i="35"/>
  <c r="AK71" i="35"/>
  <c r="AJ71" i="35"/>
  <c r="AI71" i="35"/>
  <c r="AH71" i="35"/>
  <c r="AG71" i="35"/>
  <c r="AF71" i="35"/>
  <c r="AE71" i="35"/>
  <c r="AD71" i="35"/>
  <c r="AC71" i="35"/>
  <c r="AB71" i="35"/>
  <c r="AA71" i="35"/>
  <c r="Z71" i="35"/>
  <c r="Y71" i="35"/>
  <c r="X71" i="35"/>
  <c r="W71" i="35"/>
  <c r="V71" i="35"/>
  <c r="U71" i="35"/>
  <c r="T71" i="35"/>
  <c r="S71" i="35"/>
  <c r="R71" i="35"/>
  <c r="Q71" i="35"/>
  <c r="P71" i="35"/>
  <c r="O71" i="35"/>
  <c r="N71" i="35"/>
  <c r="M71" i="35"/>
  <c r="L71" i="35"/>
  <c r="K71" i="35"/>
  <c r="J71" i="35"/>
  <c r="I71" i="35"/>
  <c r="H71" i="35"/>
  <c r="G71" i="35"/>
  <c r="F71" i="35"/>
  <c r="E71" i="35"/>
  <c r="BD70" i="35"/>
  <c r="BC70" i="35"/>
  <c r="BB70" i="35"/>
  <c r="BA70" i="35"/>
  <c r="AZ70" i="35"/>
  <c r="AY70" i="35"/>
  <c r="AX70" i="35"/>
  <c r="AW70" i="35"/>
  <c r="AV70" i="35"/>
  <c r="AU70" i="35"/>
  <c r="AT70" i="35"/>
  <c r="AS70" i="35"/>
  <c r="AR70" i="35"/>
  <c r="AQ70" i="35"/>
  <c r="AP70" i="35"/>
  <c r="AO70" i="35"/>
  <c r="AN70" i="35"/>
  <c r="AM70" i="35"/>
  <c r="AL70" i="35"/>
  <c r="AK70" i="35"/>
  <c r="AJ70" i="35"/>
  <c r="AI70" i="35"/>
  <c r="AH70" i="35"/>
  <c r="AG70" i="35"/>
  <c r="AF70" i="35"/>
  <c r="AE70" i="35"/>
  <c r="AD70" i="35"/>
  <c r="AC70" i="35"/>
  <c r="AB70" i="35"/>
  <c r="AA70" i="35"/>
  <c r="Z70" i="35"/>
  <c r="Y70" i="35"/>
  <c r="X70" i="35"/>
  <c r="W70" i="35"/>
  <c r="V70" i="35"/>
  <c r="U70" i="35"/>
  <c r="T70" i="35"/>
  <c r="S70" i="35"/>
  <c r="R70" i="35"/>
  <c r="Q70" i="35"/>
  <c r="P70" i="35"/>
  <c r="O70" i="35"/>
  <c r="N70" i="35"/>
  <c r="M70" i="35"/>
  <c r="L70" i="35"/>
  <c r="K70" i="35"/>
  <c r="J70" i="35"/>
  <c r="I70" i="35"/>
  <c r="H70" i="35"/>
  <c r="G70" i="35"/>
  <c r="F70" i="35"/>
  <c r="E70" i="35"/>
  <c r="BD69" i="35"/>
  <c r="BC69" i="35"/>
  <c r="BB69" i="35"/>
  <c r="BA69" i="35"/>
  <c r="AZ69" i="35"/>
  <c r="AY69" i="35"/>
  <c r="AX69" i="35"/>
  <c r="AW69" i="35"/>
  <c r="AV69" i="35"/>
  <c r="AU69" i="35"/>
  <c r="AT69" i="35"/>
  <c r="AS69" i="35"/>
  <c r="AR69" i="35"/>
  <c r="AQ69" i="35"/>
  <c r="AP69" i="35"/>
  <c r="AO69" i="35"/>
  <c r="AN69" i="35"/>
  <c r="AM69" i="35"/>
  <c r="AL69" i="35"/>
  <c r="AK69" i="35"/>
  <c r="AJ69" i="35"/>
  <c r="AI69" i="35"/>
  <c r="AH69" i="35"/>
  <c r="AG69" i="35"/>
  <c r="AF69" i="35"/>
  <c r="AE69" i="35"/>
  <c r="AD69" i="35"/>
  <c r="AC69" i="35"/>
  <c r="AB69" i="35"/>
  <c r="AA69" i="35"/>
  <c r="Z69" i="35"/>
  <c r="Y69" i="35"/>
  <c r="X69" i="35"/>
  <c r="W69" i="35"/>
  <c r="V69" i="35"/>
  <c r="U69" i="35"/>
  <c r="T69" i="35"/>
  <c r="S69" i="35"/>
  <c r="R69" i="35"/>
  <c r="Q69" i="35"/>
  <c r="P69" i="35"/>
  <c r="O69" i="35"/>
  <c r="N69" i="35"/>
  <c r="M69" i="35"/>
  <c r="L69" i="35"/>
  <c r="K69" i="35"/>
  <c r="J69" i="35"/>
  <c r="I69" i="35"/>
  <c r="H69" i="35"/>
  <c r="G69" i="35"/>
  <c r="F69" i="35"/>
  <c r="E69" i="35"/>
  <c r="BD68" i="35"/>
  <c r="BC68" i="35"/>
  <c r="BB68" i="35"/>
  <c r="BA68" i="35"/>
  <c r="AZ68" i="35"/>
  <c r="AY68" i="35"/>
  <c r="AX68" i="35"/>
  <c r="AW68" i="35"/>
  <c r="AV68" i="35"/>
  <c r="AU68" i="35"/>
  <c r="AT68" i="35"/>
  <c r="AS68" i="35"/>
  <c r="AR68" i="35"/>
  <c r="AQ68" i="35"/>
  <c r="AP68" i="35"/>
  <c r="AO68" i="35"/>
  <c r="AN68" i="35"/>
  <c r="AM68" i="35"/>
  <c r="AL68" i="35"/>
  <c r="AK68" i="35"/>
  <c r="AJ68" i="35"/>
  <c r="AI68" i="35"/>
  <c r="AH68" i="35"/>
  <c r="AG68" i="35"/>
  <c r="AF68" i="35"/>
  <c r="AE68" i="35"/>
  <c r="AD68" i="35"/>
  <c r="AC68" i="35"/>
  <c r="AB68" i="35"/>
  <c r="AA68" i="35"/>
  <c r="Z68" i="35"/>
  <c r="Y68" i="35"/>
  <c r="X68" i="35"/>
  <c r="W68" i="35"/>
  <c r="V68" i="35"/>
  <c r="U68" i="35"/>
  <c r="T68" i="35"/>
  <c r="S68" i="35"/>
  <c r="R68" i="35"/>
  <c r="Q68" i="35"/>
  <c r="P68" i="35"/>
  <c r="O68" i="35"/>
  <c r="N68" i="35"/>
  <c r="M68" i="35"/>
  <c r="L68" i="35"/>
  <c r="K68" i="35"/>
  <c r="J68" i="35"/>
  <c r="I68" i="35"/>
  <c r="H68" i="35"/>
  <c r="G68" i="35"/>
  <c r="F68" i="35"/>
  <c r="E68" i="35"/>
  <c r="BD67" i="35"/>
  <c r="BC67" i="35"/>
  <c r="BB67" i="35"/>
  <c r="BA67" i="35"/>
  <c r="AZ67" i="35"/>
  <c r="AY67" i="35"/>
  <c r="AX67" i="35"/>
  <c r="AW67" i="35"/>
  <c r="AV67" i="35"/>
  <c r="AU67" i="35"/>
  <c r="AT67" i="35"/>
  <c r="AS67" i="35"/>
  <c r="AR67" i="35"/>
  <c r="AQ67" i="35"/>
  <c r="AP67" i="35"/>
  <c r="AO67" i="35"/>
  <c r="AN67" i="35"/>
  <c r="AM67" i="35"/>
  <c r="AL67" i="35"/>
  <c r="AK67" i="35"/>
  <c r="AJ67" i="35"/>
  <c r="AI67" i="35"/>
  <c r="AH67" i="35"/>
  <c r="AG67" i="35"/>
  <c r="AF67" i="35"/>
  <c r="AE67" i="35"/>
  <c r="AD67" i="35"/>
  <c r="AC67" i="35"/>
  <c r="AB67" i="35"/>
  <c r="AA67" i="35"/>
  <c r="Z67" i="35"/>
  <c r="Y67" i="35"/>
  <c r="X67" i="35"/>
  <c r="W67" i="35"/>
  <c r="V67" i="35"/>
  <c r="U67" i="35"/>
  <c r="T67" i="35"/>
  <c r="S67" i="35"/>
  <c r="R67" i="35"/>
  <c r="Q67" i="35"/>
  <c r="P67" i="35"/>
  <c r="O67" i="35"/>
  <c r="N67" i="35"/>
  <c r="M67" i="35"/>
  <c r="L67" i="35"/>
  <c r="K67" i="35"/>
  <c r="J67" i="35"/>
  <c r="I67" i="35"/>
  <c r="H67" i="35"/>
  <c r="G67" i="35"/>
  <c r="F67" i="35"/>
  <c r="E67" i="35"/>
  <c r="BD66" i="35"/>
  <c r="BB66" i="35"/>
  <c r="AX66" i="35"/>
  <c r="AV66" i="35"/>
  <c r="AT66" i="35"/>
  <c r="AP66" i="35"/>
  <c r="AN66" i="35"/>
  <c r="AL66" i="35"/>
  <c r="AH66" i="35"/>
  <c r="AF66" i="35"/>
  <c r="AD66" i="35"/>
  <c r="Z66" i="35"/>
  <c r="X66" i="35"/>
  <c r="W66" i="35"/>
  <c r="V66" i="35"/>
  <c r="U66" i="35"/>
  <c r="R66" i="35"/>
  <c r="P66" i="35"/>
  <c r="N66" i="35"/>
  <c r="J66" i="35"/>
  <c r="H66" i="35"/>
  <c r="G66" i="35"/>
  <c r="F66" i="35"/>
  <c r="E66" i="35"/>
  <c r="BD65" i="35"/>
  <c r="BD76" i="35" s="1"/>
  <c r="BC65" i="35"/>
  <c r="BB65" i="35"/>
  <c r="BA65" i="35"/>
  <c r="AZ65" i="35"/>
  <c r="AZ76" i="35" s="1"/>
  <c r="AY65" i="35"/>
  <c r="AX65" i="35"/>
  <c r="AX76" i="35" s="1"/>
  <c r="AW65" i="35"/>
  <c r="AV65" i="35"/>
  <c r="AU65" i="35"/>
  <c r="AT65" i="35"/>
  <c r="AS65" i="35"/>
  <c r="AR65" i="35"/>
  <c r="AR76" i="35" s="1"/>
  <c r="AQ65" i="35"/>
  <c r="AP65" i="35"/>
  <c r="AO65" i="35"/>
  <c r="AN65" i="35"/>
  <c r="AN76" i="35" s="1"/>
  <c r="AM65" i="35"/>
  <c r="AL65" i="35"/>
  <c r="AK65" i="35"/>
  <c r="AJ65" i="35"/>
  <c r="AJ76" i="35" s="1"/>
  <c r="AI65" i="35"/>
  <c r="AH65" i="35"/>
  <c r="AG65" i="35"/>
  <c r="AF65" i="35"/>
  <c r="AE65" i="35"/>
  <c r="AD65" i="35"/>
  <c r="AD76" i="35" s="1"/>
  <c r="AC65" i="35"/>
  <c r="AB65" i="35"/>
  <c r="AB76" i="35" s="1"/>
  <c r="AA65" i="35"/>
  <c r="Z65" i="35"/>
  <c r="Y65" i="35"/>
  <c r="X65" i="35"/>
  <c r="X76" i="35" s="1"/>
  <c r="W65" i="35"/>
  <c r="V65" i="35"/>
  <c r="U65" i="35"/>
  <c r="T65" i="35"/>
  <c r="T76" i="35" s="1"/>
  <c r="S65" i="35"/>
  <c r="R65" i="35"/>
  <c r="Q65" i="35"/>
  <c r="P65" i="35"/>
  <c r="O65" i="35"/>
  <c r="N65" i="35"/>
  <c r="N76" i="35" s="1"/>
  <c r="M65" i="35"/>
  <c r="L65" i="35"/>
  <c r="L76" i="35" s="1"/>
  <c r="K65" i="35"/>
  <c r="J65" i="35"/>
  <c r="I65" i="35"/>
  <c r="H65" i="35"/>
  <c r="H76" i="35" s="1"/>
  <c r="G65" i="35"/>
  <c r="F65" i="35"/>
  <c r="F76" i="35" s="1"/>
  <c r="E65" i="35"/>
  <c r="E60" i="35"/>
  <c r="AT50" i="35"/>
  <c r="AS50" i="35"/>
  <c r="X44" i="35"/>
  <c r="AT43" i="35"/>
  <c r="AU42" i="35"/>
  <c r="AS42" i="35"/>
  <c r="AR42" i="35"/>
  <c r="AL42" i="35"/>
  <c r="AC42" i="35"/>
  <c r="AH38" i="35"/>
  <c r="BB34" i="35"/>
  <c r="AX34" i="35"/>
  <c r="AO34" i="35"/>
  <c r="AL34" i="35"/>
  <c r="AG34" i="35"/>
  <c r="AE34" i="35"/>
  <c r="AD34" i="35"/>
  <c r="R34" i="35"/>
  <c r="Q34" i="35"/>
  <c r="O34" i="35"/>
  <c r="M34" i="35"/>
  <c r="AQ33" i="35"/>
  <c r="U31" i="35"/>
  <c r="Q31" i="35"/>
  <c r="AW29" i="35"/>
  <c r="AS29" i="35"/>
  <c r="AD29" i="35"/>
  <c r="Y29" i="35"/>
  <c r="S29" i="35"/>
  <c r="I29" i="35"/>
  <c r="AN28" i="35"/>
  <c r="Z28" i="35"/>
  <c r="H28" i="35"/>
  <c r="AH33" i="35" s="1"/>
  <c r="AZ26" i="35"/>
  <c r="AP26" i="35"/>
  <c r="AM26" i="35"/>
  <c r="AI26" i="35"/>
  <c r="AA26" i="35"/>
  <c r="Z26" i="35"/>
  <c r="R26" i="35"/>
  <c r="R28" i="35" s="1"/>
  <c r="BC43" i="35" s="1"/>
  <c r="O26" i="35"/>
  <c r="L26" i="35"/>
  <c r="J26" i="35"/>
  <c r="BD25" i="35"/>
  <c r="BD26" i="35" s="1"/>
  <c r="BC25" i="35"/>
  <c r="BC26" i="35" s="1"/>
  <c r="BB25" i="35"/>
  <c r="BB26" i="35" s="1"/>
  <c r="BA25" i="35"/>
  <c r="BA26" i="35" s="1"/>
  <c r="AZ25" i="35"/>
  <c r="AY25" i="35"/>
  <c r="AY26" i="35" s="1"/>
  <c r="AX25" i="35"/>
  <c r="AX26" i="35" s="1"/>
  <c r="AW25" i="35"/>
  <c r="AV25" i="35"/>
  <c r="AU25" i="35"/>
  <c r="AU26" i="35" s="1"/>
  <c r="AT25" i="35"/>
  <c r="AT26" i="35" s="1"/>
  <c r="AT28" i="35" s="1"/>
  <c r="AS25" i="35"/>
  <c r="AR25" i="35"/>
  <c r="AQ25" i="35"/>
  <c r="AP25" i="35"/>
  <c r="AO25" i="35"/>
  <c r="AN25" i="35"/>
  <c r="AM25" i="35"/>
  <c r="AL25" i="35"/>
  <c r="AL26" i="35" s="1"/>
  <c r="AK25" i="35"/>
  <c r="AJ25" i="35"/>
  <c r="AI25" i="35"/>
  <c r="AH25" i="35"/>
  <c r="AH26" i="35" s="1"/>
  <c r="AG25" i="35"/>
  <c r="AF25" i="35"/>
  <c r="AE25" i="35"/>
  <c r="AE26" i="35" s="1"/>
  <c r="AD25" i="35"/>
  <c r="AD26" i="35" s="1"/>
  <c r="AD28" i="35" s="1"/>
  <c r="AY55" i="35" s="1"/>
  <c r="AC25" i="35"/>
  <c r="AB25" i="35"/>
  <c r="AA25" i="35"/>
  <c r="Z25" i="35"/>
  <c r="Y25" i="35"/>
  <c r="X25" i="35"/>
  <c r="W25" i="35"/>
  <c r="V25" i="35"/>
  <c r="V26" i="35" s="1"/>
  <c r="U25" i="35"/>
  <c r="T25" i="35"/>
  <c r="S25" i="35"/>
  <c r="R25" i="35"/>
  <c r="Q25" i="35"/>
  <c r="P25" i="35"/>
  <c r="O25" i="35"/>
  <c r="N25" i="35"/>
  <c r="N26" i="35" s="1"/>
  <c r="M25" i="35"/>
  <c r="L25" i="35"/>
  <c r="K25" i="35"/>
  <c r="J25" i="35"/>
  <c r="I25" i="35"/>
  <c r="H25" i="35"/>
  <c r="G25" i="35"/>
  <c r="F25" i="35"/>
  <c r="F26" i="35" s="1"/>
  <c r="F28" i="35" s="1"/>
  <c r="AG31" i="35" s="1"/>
  <c r="E25" i="35"/>
  <c r="AW18" i="35"/>
  <c r="AW26" i="35" s="1"/>
  <c r="AW28" i="35" s="1"/>
  <c r="AV18" i="35"/>
  <c r="AV26" i="35" s="1"/>
  <c r="AU18" i="35"/>
  <c r="AT18" i="35"/>
  <c r="AS18" i="35"/>
  <c r="AS26" i="35" s="1"/>
  <c r="AS28" i="35" s="1"/>
  <c r="AR18" i="35"/>
  <c r="AR26" i="35" s="1"/>
  <c r="AQ18" i="35"/>
  <c r="AQ26" i="35" s="1"/>
  <c r="AQ28" i="35" s="1"/>
  <c r="AQ29" i="35" s="1"/>
  <c r="AP18" i="35"/>
  <c r="AO18" i="35"/>
  <c r="AO26" i="35" s="1"/>
  <c r="AO28" i="35" s="1"/>
  <c r="AO29" i="35" s="1"/>
  <c r="AN18" i="35"/>
  <c r="AN26" i="35" s="1"/>
  <c r="AM18" i="35"/>
  <c r="AL18" i="35"/>
  <c r="AK18" i="35"/>
  <c r="AK26" i="35" s="1"/>
  <c r="AK28" i="35" s="1"/>
  <c r="AJ18" i="35"/>
  <c r="AJ26" i="35" s="1"/>
  <c r="AI18" i="35"/>
  <c r="AH18" i="35"/>
  <c r="AG18" i="35"/>
  <c r="AG26" i="35" s="1"/>
  <c r="AG28" i="35" s="1"/>
  <c r="AW58" i="35" s="1"/>
  <c r="AF18" i="35"/>
  <c r="AF26" i="35" s="1"/>
  <c r="AE18" i="35"/>
  <c r="AD18" i="35"/>
  <c r="AC18" i="35"/>
  <c r="AC26" i="35" s="1"/>
  <c r="AC28" i="35" s="1"/>
  <c r="AT54" i="35" s="1"/>
  <c r="AB18" i="35"/>
  <c r="AB26" i="35" s="1"/>
  <c r="AA18" i="35"/>
  <c r="Z18" i="35"/>
  <c r="Y18" i="35"/>
  <c r="Y26" i="35" s="1"/>
  <c r="Y28" i="35" s="1"/>
  <c r="AJ50" i="35" s="1"/>
  <c r="X18" i="35"/>
  <c r="X26" i="35" s="1"/>
  <c r="W18" i="35"/>
  <c r="W26" i="35" s="1"/>
  <c r="V18" i="35"/>
  <c r="U18" i="35"/>
  <c r="U26" i="35" s="1"/>
  <c r="U28" i="35" s="1"/>
  <c r="BB46" i="35" s="1"/>
  <c r="T18" i="35"/>
  <c r="T26" i="35" s="1"/>
  <c r="S18" i="35"/>
  <c r="S26" i="35" s="1"/>
  <c r="S28" i="35" s="1"/>
  <c r="Y44" i="35" s="1"/>
  <c r="R18" i="35"/>
  <c r="Q18" i="35"/>
  <c r="Q26" i="35" s="1"/>
  <c r="Q28" i="35" s="1"/>
  <c r="AA42" i="35" s="1"/>
  <c r="P18" i="35"/>
  <c r="P26" i="35" s="1"/>
  <c r="O18" i="35"/>
  <c r="N18" i="35"/>
  <c r="M18" i="35"/>
  <c r="M26" i="35" s="1"/>
  <c r="M28" i="35" s="1"/>
  <c r="BC38" i="35" s="1"/>
  <c r="L18" i="35"/>
  <c r="K18" i="35"/>
  <c r="K26" i="35" s="1"/>
  <c r="K28" i="35" s="1"/>
  <c r="J18" i="35"/>
  <c r="I18" i="35"/>
  <c r="I26" i="35" s="1"/>
  <c r="I28" i="35" s="1"/>
  <c r="AT34" i="35" s="1"/>
  <c r="H18" i="35"/>
  <c r="H26" i="35" s="1"/>
  <c r="G18" i="35"/>
  <c r="G26" i="35" s="1"/>
  <c r="F18" i="35"/>
  <c r="E18" i="35"/>
  <c r="AL76" i="35" l="1"/>
  <c r="BB76" i="35"/>
  <c r="Q76" i="35"/>
  <c r="R76" i="35"/>
  <c r="P76" i="35"/>
  <c r="AW76" i="35"/>
  <c r="AP38" i="35"/>
  <c r="O38" i="35"/>
  <c r="AD54" i="35"/>
  <c r="P38" i="35"/>
  <c r="AG54" i="35"/>
  <c r="AC31" i="35"/>
  <c r="R38" i="35"/>
  <c r="AG29" i="35"/>
  <c r="AP31" i="35"/>
  <c r="U34" i="35"/>
  <c r="AP34" i="35"/>
  <c r="Z38" i="35"/>
  <c r="T42" i="35"/>
  <c r="BD42" i="35"/>
  <c r="AS46" i="35"/>
  <c r="AN55" i="35"/>
  <c r="AX38" i="35"/>
  <c r="AP46" i="35"/>
  <c r="AW54" i="35"/>
  <c r="AT31" i="35"/>
  <c r="Y34" i="35"/>
  <c r="AS34" i="35"/>
  <c r="AE38" i="35"/>
  <c r="Y42" i="35"/>
  <c r="X43" i="35"/>
  <c r="AF50" i="35"/>
  <c r="U29" i="35"/>
  <c r="AU38" i="35"/>
  <c r="AF46" i="35"/>
  <c r="AV38" i="35"/>
  <c r="AO46" i="35"/>
  <c r="F29" i="35"/>
  <c r="R33" i="35"/>
  <c r="AC34" i="35"/>
  <c r="AF38" i="35"/>
  <c r="AP43" i="35"/>
  <c r="E26" i="35"/>
  <c r="E28" i="35" s="1"/>
  <c r="AB30" i="35" s="1"/>
  <c r="M76" i="35"/>
  <c r="AS76" i="35"/>
  <c r="V76" i="35"/>
  <c r="AT76" i="35"/>
  <c r="AC76" i="35"/>
  <c r="AG76" i="35"/>
  <c r="AV76" i="35"/>
  <c r="U76" i="35"/>
  <c r="BA76" i="35"/>
  <c r="S76" i="35"/>
  <c r="AI76" i="35"/>
  <c r="AK76" i="35"/>
  <c r="Z76" i="35"/>
  <c r="E76" i="35"/>
  <c r="AL28" i="35"/>
  <c r="AB28" i="35"/>
  <c r="AB29" i="35"/>
  <c r="V28" i="35"/>
  <c r="V29" i="35" s="1"/>
  <c r="AZ36" i="35"/>
  <c r="AR36" i="35"/>
  <c r="AJ36" i="35"/>
  <c r="AB36" i="35"/>
  <c r="T36" i="35"/>
  <c r="L36" i="35"/>
  <c r="AY36" i="35"/>
  <c r="AQ36" i="35"/>
  <c r="AI36" i="35"/>
  <c r="AA36" i="35"/>
  <c r="S36" i="35"/>
  <c r="AX36" i="35"/>
  <c r="AP36" i="35"/>
  <c r="AH36" i="35"/>
  <c r="Z36" i="35"/>
  <c r="R36" i="35"/>
  <c r="BD36" i="35"/>
  <c r="AV36" i="35"/>
  <c r="AN36" i="35"/>
  <c r="AF36" i="35"/>
  <c r="X36" i="35"/>
  <c r="P36" i="35"/>
  <c r="AU36" i="35"/>
  <c r="AE36" i="35"/>
  <c r="O36" i="35"/>
  <c r="AT36" i="35"/>
  <c r="AD36" i="35"/>
  <c r="N36" i="35"/>
  <c r="AS36" i="35"/>
  <c r="AC36" i="35"/>
  <c r="M36" i="35"/>
  <c r="BA36" i="35"/>
  <c r="AK36" i="35"/>
  <c r="U36" i="35"/>
  <c r="AW36" i="35"/>
  <c r="Q36" i="35"/>
  <c r="AL36" i="35"/>
  <c r="AO36" i="35"/>
  <c r="AM36" i="35"/>
  <c r="AG36" i="35"/>
  <c r="Y36" i="35"/>
  <c r="BC36" i="35"/>
  <c r="W36" i="35"/>
  <c r="BB36" i="35"/>
  <c r="V36" i="35"/>
  <c r="N28" i="35"/>
  <c r="N29" i="35" s="1"/>
  <c r="AU29" i="35"/>
  <c r="AU28" i="35"/>
  <c r="E62" i="35"/>
  <c r="AR30" i="35"/>
  <c r="AJ30" i="35"/>
  <c r="AQ30" i="35"/>
  <c r="AI30" i="35"/>
  <c r="AA30" i="35"/>
  <c r="S30" i="35"/>
  <c r="K30" i="35"/>
  <c r="AV30" i="35"/>
  <c r="X30" i="35"/>
  <c r="P30" i="35"/>
  <c r="H30" i="35"/>
  <c r="AT30" i="35"/>
  <c r="AG30" i="35"/>
  <c r="U30" i="35"/>
  <c r="Q30" i="35"/>
  <c r="AS30" i="35"/>
  <c r="AE30" i="35"/>
  <c r="R30" i="35"/>
  <c r="F30" i="35"/>
  <c r="F60" i="35" s="1"/>
  <c r="AD30" i="35"/>
  <c r="W30" i="35"/>
  <c r="J30" i="35"/>
  <c r="AZ51" i="35"/>
  <c r="AR51" i="35"/>
  <c r="AJ51" i="35"/>
  <c r="AB51" i="35"/>
  <c r="AY51" i="35"/>
  <c r="AQ51" i="35"/>
  <c r="AI51" i="35"/>
  <c r="AA51" i="35"/>
  <c r="AW51" i="35"/>
  <c r="AM51" i="35"/>
  <c r="AC51" i="35"/>
  <c r="AX51" i="35"/>
  <c r="AL51" i="35"/>
  <c r="AV51" i="35"/>
  <c r="AK51" i="35"/>
  <c r="AU51" i="35"/>
  <c r="AH51" i="35"/>
  <c r="AT51" i="35"/>
  <c r="AG51" i="35"/>
  <c r="BD51" i="35"/>
  <c r="AS51" i="35"/>
  <c r="AF51" i="35"/>
  <c r="AD51" i="35"/>
  <c r="BC51" i="35"/>
  <c r="BB51" i="35"/>
  <c r="AN51" i="35"/>
  <c r="AE51" i="35"/>
  <c r="I30" i="35"/>
  <c r="AD33" i="35"/>
  <c r="AQ44" i="35"/>
  <c r="J28" i="35"/>
  <c r="J29" i="35" s="1"/>
  <c r="AA28" i="35"/>
  <c r="AA29" i="35" s="1"/>
  <c r="M30" i="35"/>
  <c r="AL30" i="35"/>
  <c r="S31" i="35"/>
  <c r="AS31" i="35"/>
  <c r="I33" i="35"/>
  <c r="AQ43" i="35"/>
  <c r="AS44" i="35"/>
  <c r="AO51" i="35"/>
  <c r="AY76" i="35"/>
  <c r="G28" i="35"/>
  <c r="G29" i="35" s="1"/>
  <c r="W28" i="35"/>
  <c r="L28" i="35"/>
  <c r="L29" i="35" s="1"/>
  <c r="AI29" i="35"/>
  <c r="AI28" i="35"/>
  <c r="AV33" i="35"/>
  <c r="AN33" i="35"/>
  <c r="AF33" i="35"/>
  <c r="X33" i="35"/>
  <c r="P33" i="35"/>
  <c r="AU33" i="35"/>
  <c r="AM33" i="35"/>
  <c r="AE33" i="35"/>
  <c r="W33" i="35"/>
  <c r="O33" i="35"/>
  <c r="AZ33" i="35"/>
  <c r="AR33" i="35"/>
  <c r="AJ33" i="35"/>
  <c r="AB33" i="35"/>
  <c r="T33" i="35"/>
  <c r="L33" i="35"/>
  <c r="AP33" i="35"/>
  <c r="AC33" i="35"/>
  <c r="Q33" i="35"/>
  <c r="BA33" i="35"/>
  <c r="AO33" i="35"/>
  <c r="AA33" i="35"/>
  <c r="N33" i="35"/>
  <c r="AY33" i="35"/>
  <c r="AL33" i="35"/>
  <c r="Z33" i="35"/>
  <c r="M33" i="35"/>
  <c r="AS33" i="35"/>
  <c r="AG33" i="35"/>
  <c r="S33" i="35"/>
  <c r="AH28" i="35"/>
  <c r="N30" i="35"/>
  <c r="AM30" i="35"/>
  <c r="J33" i="35"/>
  <c r="AI33" i="35"/>
  <c r="AP51" i="35"/>
  <c r="H29" i="35"/>
  <c r="P28" i="35"/>
  <c r="P29" i="35" s="1"/>
  <c r="AF28" i="35"/>
  <c r="AN29" i="35"/>
  <c r="AV28" i="35"/>
  <c r="AV29" i="35" s="1"/>
  <c r="R29" i="35"/>
  <c r="O30" i="35"/>
  <c r="AO30" i="35"/>
  <c r="V31" i="35"/>
  <c r="AW31" i="35"/>
  <c r="K33" i="35"/>
  <c r="AK33" i="35"/>
  <c r="BA51" i="35"/>
  <c r="AM55" i="35"/>
  <c r="AZ43" i="35"/>
  <c r="AR43" i="35"/>
  <c r="AJ43" i="35"/>
  <c r="AB43" i="35"/>
  <c r="T43" i="35"/>
  <c r="AW43" i="35"/>
  <c r="AN43" i="35"/>
  <c r="AE43" i="35"/>
  <c r="V43" i="35"/>
  <c r="AV43" i="35"/>
  <c r="AM43" i="35"/>
  <c r="AD43" i="35"/>
  <c r="U43" i="35"/>
  <c r="BD43" i="35"/>
  <c r="AU43" i="35"/>
  <c r="AL43" i="35"/>
  <c r="AC43" i="35"/>
  <c r="S43" i="35"/>
  <c r="BB43" i="35"/>
  <c r="AS43" i="35"/>
  <c r="AI43" i="35"/>
  <c r="Z43" i="35"/>
  <c r="BA43" i="35"/>
  <c r="AH43" i="35"/>
  <c r="AY43" i="35"/>
  <c r="AG43" i="35"/>
  <c r="AX43" i="35"/>
  <c r="AF43" i="35"/>
  <c r="AO43" i="35"/>
  <c r="W43" i="35"/>
  <c r="AP28" i="35"/>
  <c r="AP29" i="35"/>
  <c r="O28" i="35"/>
  <c r="O29" i="35" s="1"/>
  <c r="Y30" i="35"/>
  <c r="AX30" i="35"/>
  <c r="U33" i="35"/>
  <c r="AT33" i="35"/>
  <c r="Y43" i="35"/>
  <c r="K29" i="35"/>
  <c r="BC44" i="35"/>
  <c r="AU44" i="35"/>
  <c r="AM44" i="35"/>
  <c r="AE44" i="35"/>
  <c r="W44" i="35"/>
  <c r="AW44" i="35"/>
  <c r="AN44" i="35"/>
  <c r="AD44" i="35"/>
  <c r="U44" i="35"/>
  <c r="AV44" i="35"/>
  <c r="AL44" i="35"/>
  <c r="AC44" i="35"/>
  <c r="T44" i="35"/>
  <c r="BD44" i="35"/>
  <c r="AT44" i="35"/>
  <c r="AK44" i="35"/>
  <c r="AB44" i="35"/>
  <c r="BA44" i="35"/>
  <c r="AR44" i="35"/>
  <c r="AI44" i="35"/>
  <c r="Z44" i="35"/>
  <c r="AZ44" i="35"/>
  <c r="AH44" i="35"/>
  <c r="AY44" i="35"/>
  <c r="AG44" i="35"/>
  <c r="AX44" i="35"/>
  <c r="AF44" i="35"/>
  <c r="AO44" i="35"/>
  <c r="V44" i="35"/>
  <c r="BB44" i="35"/>
  <c r="AJ44" i="35"/>
  <c r="AV31" i="35"/>
  <c r="AN31" i="35"/>
  <c r="AF31" i="35"/>
  <c r="X31" i="35"/>
  <c r="P31" i="35"/>
  <c r="H31" i="35"/>
  <c r="AU31" i="35"/>
  <c r="AM31" i="35"/>
  <c r="AE31" i="35"/>
  <c r="W31" i="35"/>
  <c r="O31" i="35"/>
  <c r="G31" i="35"/>
  <c r="AR31" i="35"/>
  <c r="AJ31" i="35"/>
  <c r="AB31" i="35"/>
  <c r="T31" i="35"/>
  <c r="L31" i="35"/>
  <c r="AO31" i="35"/>
  <c r="AA31" i="35"/>
  <c r="N31" i="35"/>
  <c r="AK31" i="35"/>
  <c r="AY31" i="35"/>
  <c r="AL31" i="35"/>
  <c r="Z31" i="35"/>
  <c r="M31" i="35"/>
  <c r="AX31" i="35"/>
  <c r="Y31" i="35"/>
  <c r="K31" i="35"/>
  <c r="AQ31" i="35"/>
  <c r="AD31" i="35"/>
  <c r="R31" i="35"/>
  <c r="BA55" i="35"/>
  <c r="AS55" i="35"/>
  <c r="AK55" i="35"/>
  <c r="BC55" i="35"/>
  <c r="AT55" i="35"/>
  <c r="AJ55" i="35"/>
  <c r="BB55" i="35"/>
  <c r="AR55" i="35"/>
  <c r="AI55" i="35"/>
  <c r="AW55" i="35"/>
  <c r="AL55" i="35"/>
  <c r="BD55" i="35"/>
  <c r="AP55" i="35"/>
  <c r="AE55" i="35"/>
  <c r="AX55" i="35"/>
  <c r="AG55" i="35"/>
  <c r="AV55" i="35"/>
  <c r="AF55" i="35"/>
  <c r="AU55" i="35"/>
  <c r="AQ55" i="35"/>
  <c r="AO55" i="35"/>
  <c r="AZ55" i="35"/>
  <c r="AH55" i="35"/>
  <c r="AT29" i="35"/>
  <c r="Z30" i="35"/>
  <c r="I31" i="35"/>
  <c r="AH31" i="35"/>
  <c r="V33" i="35"/>
  <c r="AW33" i="35"/>
  <c r="AA43" i="35"/>
  <c r="AA44" i="35"/>
  <c r="AM28" i="35"/>
  <c r="AM29" i="35" s="1"/>
  <c r="C9" i="35"/>
  <c r="T28" i="35"/>
  <c r="T29" i="35"/>
  <c r="AJ28" i="35"/>
  <c r="AJ29" i="35"/>
  <c r="AR28" i="35"/>
  <c r="AR29" i="35"/>
  <c r="AE28" i="35"/>
  <c r="Z29" i="35"/>
  <c r="X28" i="35"/>
  <c r="X29" i="35" s="1"/>
  <c r="E29" i="35"/>
  <c r="AC30" i="35"/>
  <c r="J31" i="35"/>
  <c r="AI31" i="35"/>
  <c r="Y33" i="35"/>
  <c r="AX33" i="35"/>
  <c r="AK43" i="35"/>
  <c r="AP44" i="35"/>
  <c r="AZ34" i="35"/>
  <c r="AR34" i="35"/>
  <c r="AJ34" i="35"/>
  <c r="AB34" i="35"/>
  <c r="T34" i="35"/>
  <c r="L34" i="35"/>
  <c r="AY34" i="35"/>
  <c r="AQ34" i="35"/>
  <c r="AI34" i="35"/>
  <c r="AA34" i="35"/>
  <c r="S34" i="35"/>
  <c r="K34" i="35"/>
  <c r="AV34" i="35"/>
  <c r="AN34" i="35"/>
  <c r="AF34" i="35"/>
  <c r="X34" i="35"/>
  <c r="P34" i="35"/>
  <c r="AX42" i="35"/>
  <c r="AP42" i="35"/>
  <c r="AH42" i="35"/>
  <c r="Z42" i="35"/>
  <c r="R42" i="35"/>
  <c r="AY42" i="35"/>
  <c r="AO42" i="35"/>
  <c r="AF42" i="35"/>
  <c r="W42" i="35"/>
  <c r="AW42" i="35"/>
  <c r="AN42" i="35"/>
  <c r="AE42" i="35"/>
  <c r="V42" i="35"/>
  <c r="AV42" i="35"/>
  <c r="AM42" i="35"/>
  <c r="AD42" i="35"/>
  <c r="U42" i="35"/>
  <c r="BC42" i="35"/>
  <c r="AT42" i="35"/>
  <c r="AK42" i="35"/>
  <c r="AB42" i="35"/>
  <c r="S42" i="35"/>
  <c r="AX50" i="35"/>
  <c r="AP50" i="35"/>
  <c r="AH50" i="35"/>
  <c r="Z50" i="35"/>
  <c r="AW50" i="35"/>
  <c r="AO50" i="35"/>
  <c r="AG50" i="35"/>
  <c r="AU50" i="35"/>
  <c r="AK50" i="35"/>
  <c r="AA50" i="35"/>
  <c r="BC50" i="35"/>
  <c r="AR50" i="35"/>
  <c r="AE50" i="35"/>
  <c r="BB50" i="35"/>
  <c r="AQ50" i="35"/>
  <c r="AD50" i="35"/>
  <c r="BA50" i="35"/>
  <c r="AN50" i="35"/>
  <c r="AC50" i="35"/>
  <c r="AZ50" i="35"/>
  <c r="AM50" i="35"/>
  <c r="AB50" i="35"/>
  <c r="AY50" i="35"/>
  <c r="AL50" i="35"/>
  <c r="BA58" i="35"/>
  <c r="AS58" i="35"/>
  <c r="AK58" i="35"/>
  <c r="BD58" i="35"/>
  <c r="AU58" i="35"/>
  <c r="AL58" i="35"/>
  <c r="BC58" i="35"/>
  <c r="AT58" i="35"/>
  <c r="AJ58" i="35"/>
  <c r="AY58" i="35"/>
  <c r="AP58" i="35"/>
  <c r="BB58" i="35"/>
  <c r="AN58" i="35"/>
  <c r="AX58" i="35"/>
  <c r="AV58" i="35"/>
  <c r="AR58" i="35"/>
  <c r="AQ58" i="35"/>
  <c r="AO58" i="35"/>
  <c r="AM58" i="35"/>
  <c r="AI58" i="35"/>
  <c r="Q29" i="35"/>
  <c r="AC29" i="35"/>
  <c r="N34" i="35"/>
  <c r="Z34" i="35"/>
  <c r="AM34" i="35"/>
  <c r="BA34" i="35"/>
  <c r="N38" i="35"/>
  <c r="AD38" i="35"/>
  <c r="AT38" i="35"/>
  <c r="X42" i="35"/>
  <c r="AQ42" i="35"/>
  <c r="AG46" i="35"/>
  <c r="AI50" i="35"/>
  <c r="AZ58" i="35"/>
  <c r="V38" i="35"/>
  <c r="AL38" i="35"/>
  <c r="BB38" i="35"/>
  <c r="AG42" i="35"/>
  <c r="AZ42" i="35"/>
  <c r="V46" i="35"/>
  <c r="AV50" i="35"/>
  <c r="AJ54" i="35"/>
  <c r="AZ46" i="35"/>
  <c r="AR46" i="35"/>
  <c r="AJ46" i="35"/>
  <c r="AB46" i="35"/>
  <c r="AY46" i="35"/>
  <c r="AQ46" i="35"/>
  <c r="AW46" i="35"/>
  <c r="AM46" i="35"/>
  <c r="AD46" i="35"/>
  <c r="BA46" i="35"/>
  <c r="AN46" i="35"/>
  <c r="AC46" i="35"/>
  <c r="AX46" i="35"/>
  <c r="AL46" i="35"/>
  <c r="AA46" i="35"/>
  <c r="AV46" i="35"/>
  <c r="AK46" i="35"/>
  <c r="Z46" i="35"/>
  <c r="AU46" i="35"/>
  <c r="AI46" i="35"/>
  <c r="Y46" i="35"/>
  <c r="AT46" i="35"/>
  <c r="AH46" i="35"/>
  <c r="X46" i="35"/>
  <c r="AK29" i="35"/>
  <c r="V34" i="35"/>
  <c r="AH34" i="35"/>
  <c r="AU34" i="35"/>
  <c r="W38" i="35"/>
  <c r="AM38" i="35"/>
  <c r="AI42" i="35"/>
  <c r="BA42" i="35"/>
  <c r="W46" i="35"/>
  <c r="BC46" i="35"/>
  <c r="BD50" i="35"/>
  <c r="BA38" i="35"/>
  <c r="AS38" i="35"/>
  <c r="AK38" i="35"/>
  <c r="AC38" i="35"/>
  <c r="U38" i="35"/>
  <c r="AZ38" i="35"/>
  <c r="AR38" i="35"/>
  <c r="AJ38" i="35"/>
  <c r="AB38" i="35"/>
  <c r="T38" i="35"/>
  <c r="AY38" i="35"/>
  <c r="AQ38" i="35"/>
  <c r="AI38" i="35"/>
  <c r="AA38" i="35"/>
  <c r="S38" i="35"/>
  <c r="AW38" i="35"/>
  <c r="AO38" i="35"/>
  <c r="AG38" i="35"/>
  <c r="Y38" i="35"/>
  <c r="Q38" i="35"/>
  <c r="BC54" i="35"/>
  <c r="AU54" i="35"/>
  <c r="AM54" i="35"/>
  <c r="AE54" i="35"/>
  <c r="BA54" i="35"/>
  <c r="AR54" i="35"/>
  <c r="AI54" i="35"/>
  <c r="AZ54" i="35"/>
  <c r="AQ54" i="35"/>
  <c r="AH54" i="35"/>
  <c r="AX54" i="35"/>
  <c r="AS54" i="35"/>
  <c r="AF54" i="35"/>
  <c r="AP54" i="35"/>
  <c r="AO54" i="35"/>
  <c r="BD54" i="35"/>
  <c r="AN54" i="35"/>
  <c r="BB54" i="35"/>
  <c r="AL54" i="35"/>
  <c r="AY54" i="35"/>
  <c r="AK54" i="35"/>
  <c r="M29" i="35"/>
  <c r="J34" i="35"/>
  <c r="W34" i="35"/>
  <c r="AK34" i="35"/>
  <c r="AW34" i="35"/>
  <c r="X38" i="35"/>
  <c r="AN38" i="35"/>
  <c r="BD38" i="35"/>
  <c r="AJ42" i="35"/>
  <c r="BB42" i="35"/>
  <c r="AE46" i="35"/>
  <c r="BD46" i="35"/>
  <c r="AV54" i="35"/>
  <c r="AH58" i="35"/>
  <c r="G76" i="35"/>
  <c r="O76" i="35"/>
  <c r="W76" i="35"/>
  <c r="AE76" i="35"/>
  <c r="AM76" i="35"/>
  <c r="AU76" i="35"/>
  <c r="BC76" i="35"/>
  <c r="I76" i="35"/>
  <c r="Y76" i="35"/>
  <c r="AO76" i="35"/>
  <c r="K76" i="35"/>
  <c r="AA76" i="35"/>
  <c r="AQ76" i="35"/>
  <c r="AF76" i="35"/>
  <c r="J76" i="35"/>
  <c r="AH76" i="35"/>
  <c r="AP76" i="35"/>
  <c r="AK30" i="35" l="1"/>
  <c r="AP30" i="35"/>
  <c r="AF30" i="35"/>
  <c r="L30" i="35"/>
  <c r="AH30" i="35"/>
  <c r="AW30" i="35"/>
  <c r="G30" i="35"/>
  <c r="G60" i="35" s="1"/>
  <c r="AN30" i="35"/>
  <c r="T30" i="35"/>
  <c r="V30" i="35"/>
  <c r="AU30" i="35"/>
  <c r="AZ56" i="35"/>
  <c r="AR56" i="35"/>
  <c r="AJ56" i="35"/>
  <c r="AV56" i="35"/>
  <c r="AM56" i="35"/>
  <c r="BD56" i="35"/>
  <c r="AU56" i="35"/>
  <c r="AL56" i="35"/>
  <c r="AW56" i="35"/>
  <c r="AI56" i="35"/>
  <c r="BB56" i="35"/>
  <c r="AP56" i="35"/>
  <c r="AO56" i="35"/>
  <c r="BC56" i="35"/>
  <c r="AN56" i="35"/>
  <c r="BA56" i="35"/>
  <c r="AK56" i="35"/>
  <c r="AY56" i="35"/>
  <c r="AH56" i="35"/>
  <c r="AX56" i="35"/>
  <c r="AG56" i="35"/>
  <c r="AQ56" i="35"/>
  <c r="AF56" i="35"/>
  <c r="AT56" i="35"/>
  <c r="AS56" i="35"/>
  <c r="AE29" i="35"/>
  <c r="AW41" i="35"/>
  <c r="AO41" i="35"/>
  <c r="AG41" i="35"/>
  <c r="Y41" i="35"/>
  <c r="Q41" i="35"/>
  <c r="BA41" i="35"/>
  <c r="AR41" i="35"/>
  <c r="AI41" i="35"/>
  <c r="Z41" i="35"/>
  <c r="AZ41" i="35"/>
  <c r="AQ41" i="35"/>
  <c r="AH41" i="35"/>
  <c r="X41" i="35"/>
  <c r="AY41" i="35"/>
  <c r="AP41" i="35"/>
  <c r="AF41" i="35"/>
  <c r="W41" i="35"/>
  <c r="AV41" i="35"/>
  <c r="AM41" i="35"/>
  <c r="AD41" i="35"/>
  <c r="U41" i="35"/>
  <c r="BD41" i="35"/>
  <c r="AL41" i="35"/>
  <c r="T41" i="35"/>
  <c r="BC41" i="35"/>
  <c r="AK41" i="35"/>
  <c r="S41" i="35"/>
  <c r="BB41" i="35"/>
  <c r="AJ41" i="35"/>
  <c r="R41" i="35"/>
  <c r="AS41" i="35"/>
  <c r="AA41" i="35"/>
  <c r="AN41" i="35"/>
  <c r="AE41" i="35"/>
  <c r="AC41" i="35"/>
  <c r="V41" i="35"/>
  <c r="AX41" i="35"/>
  <c r="AU41" i="35"/>
  <c r="AT41" i="35"/>
  <c r="AB41" i="35"/>
  <c r="BC59" i="35"/>
  <c r="AU59" i="35"/>
  <c r="AM59" i="35"/>
  <c r="AZ59" i="35"/>
  <c r="AQ59" i="35"/>
  <c r="AY59" i="35"/>
  <c r="AP59" i="35"/>
  <c r="AV59" i="35"/>
  <c r="AL59" i="35"/>
  <c r="AT59" i="35"/>
  <c r="AS59" i="35"/>
  <c r="AR59" i="35"/>
  <c r="BB59" i="35"/>
  <c r="AN59" i="35"/>
  <c r="AX59" i="35"/>
  <c r="AW59" i="35"/>
  <c r="AO59" i="35"/>
  <c r="AK59" i="35"/>
  <c r="AJ59" i="35"/>
  <c r="BD59" i="35"/>
  <c r="BA59" i="35"/>
  <c r="AI59" i="35"/>
  <c r="AX39" i="35"/>
  <c r="AZ39" i="35"/>
  <c r="AQ39" i="35"/>
  <c r="AI39" i="35"/>
  <c r="AA39" i="35"/>
  <c r="S39" i="35"/>
  <c r="AY39" i="35"/>
  <c r="AP39" i="35"/>
  <c r="AH39" i="35"/>
  <c r="Z39" i="35"/>
  <c r="R39" i="35"/>
  <c r="AW39" i="35"/>
  <c r="AO39" i="35"/>
  <c r="AG39" i="35"/>
  <c r="Y39" i="35"/>
  <c r="Q39" i="35"/>
  <c r="BD39" i="35"/>
  <c r="AU39" i="35"/>
  <c r="AM39" i="35"/>
  <c r="AE39" i="35"/>
  <c r="W39" i="35"/>
  <c r="O39" i="35"/>
  <c r="AT39" i="35"/>
  <c r="AD39" i="35"/>
  <c r="AS39" i="35"/>
  <c r="AC39" i="35"/>
  <c r="AR39" i="35"/>
  <c r="AB39" i="35"/>
  <c r="BA39" i="35"/>
  <c r="AJ39" i="35"/>
  <c r="T39" i="35"/>
  <c r="AV39" i="35"/>
  <c r="P39" i="35"/>
  <c r="AK39" i="35"/>
  <c r="AN39" i="35"/>
  <c r="AL39" i="35"/>
  <c r="AF39" i="35"/>
  <c r="X39" i="35"/>
  <c r="BC39" i="35"/>
  <c r="V39" i="35"/>
  <c r="BB39" i="35"/>
  <c r="U39" i="35"/>
  <c r="AX47" i="35"/>
  <c r="AP47" i="35"/>
  <c r="AH47" i="35"/>
  <c r="Z47" i="35"/>
  <c r="AW47" i="35"/>
  <c r="AO47" i="35"/>
  <c r="AG47" i="35"/>
  <c r="Y47" i="35"/>
  <c r="AU47" i="35"/>
  <c r="AK47" i="35"/>
  <c r="AA47" i="35"/>
  <c r="BB47" i="35"/>
  <c r="AQ47" i="35"/>
  <c r="AD47" i="35"/>
  <c r="BA47" i="35"/>
  <c r="AN47" i="35"/>
  <c r="AC47" i="35"/>
  <c r="AZ47" i="35"/>
  <c r="AM47" i="35"/>
  <c r="AB47" i="35"/>
  <c r="AY47" i="35"/>
  <c r="AL47" i="35"/>
  <c r="X47" i="35"/>
  <c r="AV47" i="35"/>
  <c r="AJ47" i="35"/>
  <c r="W47" i="35"/>
  <c r="BD47" i="35"/>
  <c r="BC47" i="35"/>
  <c r="AT47" i="35"/>
  <c r="AF47" i="35"/>
  <c r="AE47" i="35"/>
  <c r="AS47" i="35"/>
  <c r="AR47" i="35"/>
  <c r="AI47" i="35"/>
  <c r="E63" i="35"/>
  <c r="E64" i="35" s="1"/>
  <c r="E77" i="35" s="1"/>
  <c r="E80" i="35" s="1"/>
  <c r="E81" i="35" s="1"/>
  <c r="F61" i="35"/>
  <c r="BD37" i="35"/>
  <c r="AV37" i="35"/>
  <c r="AN37" i="35"/>
  <c r="AF37" i="35"/>
  <c r="X37" i="35"/>
  <c r="P37" i="35"/>
  <c r="BC37" i="35"/>
  <c r="AU37" i="35"/>
  <c r="AM37" i="35"/>
  <c r="AE37" i="35"/>
  <c r="W37" i="35"/>
  <c r="O37" i="35"/>
  <c r="BB37" i="35"/>
  <c r="AT37" i="35"/>
  <c r="AL37" i="35"/>
  <c r="AD37" i="35"/>
  <c r="V37" i="35"/>
  <c r="N37" i="35"/>
  <c r="AZ37" i="35"/>
  <c r="AR37" i="35"/>
  <c r="AJ37" i="35"/>
  <c r="AB37" i="35"/>
  <c r="T37" i="35"/>
  <c r="AY37" i="35"/>
  <c r="AI37" i="35"/>
  <c r="S37" i="35"/>
  <c r="AX37" i="35"/>
  <c r="AH37" i="35"/>
  <c r="R37" i="35"/>
  <c r="AW37" i="35"/>
  <c r="AG37" i="35"/>
  <c r="Q37" i="35"/>
  <c r="AO37" i="35"/>
  <c r="Y37" i="35"/>
  <c r="AK37" i="35"/>
  <c r="Z37" i="35"/>
  <c r="AC37" i="35"/>
  <c r="AA37" i="35"/>
  <c r="BA37" i="35"/>
  <c r="U37" i="35"/>
  <c r="M37" i="35"/>
  <c r="AS37" i="35"/>
  <c r="AQ37" i="35"/>
  <c r="AP37" i="35"/>
  <c r="AX53" i="35"/>
  <c r="AP53" i="35"/>
  <c r="BA53" i="35"/>
  <c r="AR53" i="35"/>
  <c r="AI53" i="35"/>
  <c r="AZ53" i="35"/>
  <c r="AQ53" i="35"/>
  <c r="AH53" i="35"/>
  <c r="AU53" i="35"/>
  <c r="AJ53" i="35"/>
  <c r="BD53" i="35"/>
  <c r="AO53" i="35"/>
  <c r="AD53" i="35"/>
  <c r="BC53" i="35"/>
  <c r="AN53" i="35"/>
  <c r="AC53" i="35"/>
  <c r="BB53" i="35"/>
  <c r="AM53" i="35"/>
  <c r="AY53" i="35"/>
  <c r="AL53" i="35"/>
  <c r="AW53" i="35"/>
  <c r="AK53" i="35"/>
  <c r="AG53" i="35"/>
  <c r="AF53" i="35"/>
  <c r="AE53" i="35"/>
  <c r="AT53" i="35"/>
  <c r="AS53" i="35"/>
  <c r="AV53" i="35"/>
  <c r="AW48" i="35"/>
  <c r="AO48" i="35"/>
  <c r="AG48" i="35"/>
  <c r="Y48" i="35"/>
  <c r="BD48" i="35"/>
  <c r="AV48" i="35"/>
  <c r="AN48" i="35"/>
  <c r="AF48" i="35"/>
  <c r="X48" i="35"/>
  <c r="AT48" i="35"/>
  <c r="AJ48" i="35"/>
  <c r="Z48" i="35"/>
  <c r="AS48" i="35"/>
  <c r="AH48" i="35"/>
  <c r="BC48" i="35"/>
  <c r="AR48" i="35"/>
  <c r="AE48" i="35"/>
  <c r="BB48" i="35"/>
  <c r="AQ48" i="35"/>
  <c r="AD48" i="35"/>
  <c r="BA48" i="35"/>
  <c r="AP48" i="35"/>
  <c r="AC48" i="35"/>
  <c r="AZ48" i="35"/>
  <c r="AM48" i="35"/>
  <c r="AB48" i="35"/>
  <c r="AY48" i="35"/>
  <c r="AX48" i="35"/>
  <c r="AI48" i="35"/>
  <c r="AA48" i="35"/>
  <c r="AK48" i="35"/>
  <c r="AU48" i="35"/>
  <c r="AL48" i="35"/>
  <c r="W60" i="35"/>
  <c r="AW49" i="35"/>
  <c r="AO49" i="35"/>
  <c r="AG49" i="35"/>
  <c r="Y49" i="35"/>
  <c r="BD49" i="35"/>
  <c r="AV49" i="35"/>
  <c r="AN49" i="35"/>
  <c r="AF49" i="35"/>
  <c r="AT49" i="35"/>
  <c r="AJ49" i="35"/>
  <c r="Z49" i="35"/>
  <c r="AY49" i="35"/>
  <c r="AL49" i="35"/>
  <c r="AA49" i="35"/>
  <c r="AX49" i="35"/>
  <c r="AK49" i="35"/>
  <c r="AU49" i="35"/>
  <c r="AI49" i="35"/>
  <c r="AS49" i="35"/>
  <c r="AH49" i="35"/>
  <c r="BC49" i="35"/>
  <c r="AR49" i="35"/>
  <c r="AE49" i="35"/>
  <c r="BB49" i="35"/>
  <c r="AB49" i="35"/>
  <c r="BA49" i="35"/>
  <c r="AZ49" i="35"/>
  <c r="AD49" i="35"/>
  <c r="AC49" i="35"/>
  <c r="AQ49" i="35"/>
  <c r="AP49" i="35"/>
  <c r="AM49" i="35"/>
  <c r="AZ57" i="35"/>
  <c r="AR57" i="35"/>
  <c r="AJ57" i="35"/>
  <c r="AY57" i="35"/>
  <c r="AP57" i="35"/>
  <c r="AG57" i="35"/>
  <c r="AX57" i="35"/>
  <c r="AO57" i="35"/>
  <c r="BD57" i="35"/>
  <c r="AV57" i="35"/>
  <c r="AK57" i="35"/>
  <c r="BC57" i="35"/>
  <c r="AQ57" i="35"/>
  <c r="AW57" i="35"/>
  <c r="AH57" i="35"/>
  <c r="AU57" i="35"/>
  <c r="AT57" i="35"/>
  <c r="AS57" i="35"/>
  <c r="AN57" i="35"/>
  <c r="BB57" i="35"/>
  <c r="BA57" i="35"/>
  <c r="AL57" i="35"/>
  <c r="AI57" i="35"/>
  <c r="AM57" i="35"/>
  <c r="W29" i="35"/>
  <c r="BC52" i="35"/>
  <c r="AU52" i="35"/>
  <c r="AM52" i="35"/>
  <c r="AE52" i="35"/>
  <c r="BB52" i="35"/>
  <c r="AT52" i="35"/>
  <c r="AL52" i="35"/>
  <c r="AD52" i="35"/>
  <c r="AZ52" i="35"/>
  <c r="AP52" i="35"/>
  <c r="AF52" i="35"/>
  <c r="AS52" i="35"/>
  <c r="AH52" i="35"/>
  <c r="AR52" i="35"/>
  <c r="AG52" i="35"/>
  <c r="BD52" i="35"/>
  <c r="AQ52" i="35"/>
  <c r="AC52" i="35"/>
  <c r="BA52" i="35"/>
  <c r="AO52" i="35"/>
  <c r="AB52" i="35"/>
  <c r="AY52" i="35"/>
  <c r="AN52" i="35"/>
  <c r="AI52" i="35"/>
  <c r="AK52" i="35"/>
  <c r="AJ52" i="35"/>
  <c r="AX52" i="35"/>
  <c r="AW52" i="35"/>
  <c r="AV52" i="35"/>
  <c r="AH29" i="35"/>
  <c r="BC45" i="35"/>
  <c r="AU45" i="35"/>
  <c r="AM45" i="35"/>
  <c r="AE45" i="35"/>
  <c r="W45" i="35"/>
  <c r="BD45" i="35"/>
  <c r="AT45" i="35"/>
  <c r="AK45" i="35"/>
  <c r="AB45" i="35"/>
  <c r="BA45" i="35"/>
  <c r="AQ45" i="35"/>
  <c r="AG45" i="35"/>
  <c r="V45" i="35"/>
  <c r="AZ45" i="35"/>
  <c r="AP45" i="35"/>
  <c r="AF45" i="35"/>
  <c r="U45" i="35"/>
  <c r="AY45" i="35"/>
  <c r="AO45" i="35"/>
  <c r="AD45" i="35"/>
  <c r="AX45" i="35"/>
  <c r="AW45" i="35"/>
  <c r="AL45" i="35"/>
  <c r="AA45" i="35"/>
  <c r="AJ45" i="35"/>
  <c r="AI45" i="35"/>
  <c r="AH45" i="35"/>
  <c r="AR45" i="35"/>
  <c r="X45" i="35"/>
  <c r="AN45" i="35"/>
  <c r="BB45" i="35"/>
  <c r="AV45" i="35"/>
  <c r="AS45" i="35"/>
  <c r="Z45" i="35"/>
  <c r="Y45" i="35"/>
  <c r="AC45" i="35"/>
  <c r="AW40" i="35"/>
  <c r="AO40" i="35"/>
  <c r="AG40" i="35"/>
  <c r="Y40" i="35"/>
  <c r="Q40" i="35"/>
  <c r="BD40" i="35"/>
  <c r="AU40" i="35"/>
  <c r="AL40" i="35"/>
  <c r="AC40" i="35"/>
  <c r="T40" i="35"/>
  <c r="BC40" i="35"/>
  <c r="AT40" i="35"/>
  <c r="AK40" i="35"/>
  <c r="AB40" i="35"/>
  <c r="S40" i="35"/>
  <c r="BB40" i="35"/>
  <c r="AS40" i="35"/>
  <c r="AJ40" i="35"/>
  <c r="AA40" i="35"/>
  <c r="R40" i="35"/>
  <c r="AZ40" i="35"/>
  <c r="AQ40" i="35"/>
  <c r="AH40" i="35"/>
  <c r="X40" i="35"/>
  <c r="AP40" i="35"/>
  <c r="W40" i="35"/>
  <c r="AN40" i="35"/>
  <c r="V40" i="35"/>
  <c r="AM40" i="35"/>
  <c r="U40" i="35"/>
  <c r="AV40" i="35"/>
  <c r="AD40" i="35"/>
  <c r="AR40" i="35"/>
  <c r="AI40" i="35"/>
  <c r="AF40" i="35"/>
  <c r="Z40" i="35"/>
  <c r="BA40" i="35"/>
  <c r="P40" i="35"/>
  <c r="AE40" i="35"/>
  <c r="AY40" i="35"/>
  <c r="AX40" i="35"/>
  <c r="AF29" i="35"/>
  <c r="AZ32" i="35"/>
  <c r="AR32" i="35"/>
  <c r="AR60" i="35" s="1"/>
  <c r="AJ32" i="35"/>
  <c r="AB32" i="35"/>
  <c r="T32" i="35"/>
  <c r="L32" i="35"/>
  <c r="AY32" i="35"/>
  <c r="AQ32" i="35"/>
  <c r="AI32" i="35"/>
  <c r="AA32" i="35"/>
  <c r="AA60" i="35" s="1"/>
  <c r="S32" i="35"/>
  <c r="K32" i="35"/>
  <c r="AV32" i="35"/>
  <c r="AN32" i="35"/>
  <c r="AF32" i="35"/>
  <c r="X32" i="35"/>
  <c r="P32" i="35"/>
  <c r="P60" i="35" s="1"/>
  <c r="H32" i="35"/>
  <c r="H60" i="35" s="1"/>
  <c r="AU32" i="35"/>
  <c r="AH32" i="35"/>
  <c r="V32" i="35"/>
  <c r="I32" i="35"/>
  <c r="I60" i="35" s="1"/>
  <c r="AT32" i="35"/>
  <c r="AG32" i="35"/>
  <c r="U32" i="35"/>
  <c r="AS32" i="35"/>
  <c r="AE32" i="35"/>
  <c r="R32" i="35"/>
  <c r="AX32" i="35"/>
  <c r="AL32" i="35"/>
  <c r="Y32" i="35"/>
  <c r="M32" i="35"/>
  <c r="AP32" i="35"/>
  <c r="Q32" i="35"/>
  <c r="Q60" i="35" s="1"/>
  <c r="J32" i="35"/>
  <c r="J60" i="35" s="1"/>
  <c r="AO32" i="35"/>
  <c r="O32" i="35"/>
  <c r="AM32" i="35"/>
  <c r="N32" i="35"/>
  <c r="AD32" i="35"/>
  <c r="AC32" i="35"/>
  <c r="AK32" i="35"/>
  <c r="AK60" i="35" s="1"/>
  <c r="Z32" i="35"/>
  <c r="AW32" i="35"/>
  <c r="AW60" i="35" s="1"/>
  <c r="W32" i="35"/>
  <c r="AV35" i="35"/>
  <c r="AN35" i="35"/>
  <c r="AF35" i="35"/>
  <c r="X35" i="35"/>
  <c r="P35" i="35"/>
  <c r="BC35" i="35"/>
  <c r="AU35" i="35"/>
  <c r="AM35" i="35"/>
  <c r="AE35" i="35"/>
  <c r="W35" i="35"/>
  <c r="O35" i="35"/>
  <c r="BB35" i="35"/>
  <c r="AT35" i="35"/>
  <c r="AZ35" i="35"/>
  <c r="AR35" i="35"/>
  <c r="AJ35" i="35"/>
  <c r="AB35" i="35"/>
  <c r="T35" i="35"/>
  <c r="L35" i="35"/>
  <c r="AQ35" i="35"/>
  <c r="AD35" i="35"/>
  <c r="R35" i="35"/>
  <c r="AP35" i="35"/>
  <c r="AC35" i="35"/>
  <c r="Q35" i="35"/>
  <c r="AO35" i="35"/>
  <c r="AA35" i="35"/>
  <c r="N35" i="35"/>
  <c r="AW35" i="35"/>
  <c r="AH35" i="35"/>
  <c r="U35" i="35"/>
  <c r="AG35" i="35"/>
  <c r="BA35" i="35"/>
  <c r="BA60" i="35" s="1"/>
  <c r="Z35" i="35"/>
  <c r="AY35" i="35"/>
  <c r="Y35" i="35"/>
  <c r="AS35" i="35"/>
  <c r="S35" i="35"/>
  <c r="AL35" i="35"/>
  <c r="M35" i="35"/>
  <c r="V35" i="35"/>
  <c r="AK35" i="35"/>
  <c r="K35" i="35"/>
  <c r="AI35" i="35"/>
  <c r="AX35" i="35"/>
  <c r="AL29" i="35"/>
  <c r="L60" i="35" l="1"/>
  <c r="O60" i="35"/>
  <c r="AX60" i="35"/>
  <c r="AV60" i="35"/>
  <c r="S60" i="35"/>
  <c r="AO60" i="35"/>
  <c r="AH60" i="35"/>
  <c r="K60" i="35"/>
  <c r="AB60" i="35"/>
  <c r="R60" i="35"/>
  <c r="Z60" i="35"/>
  <c r="AE60" i="35"/>
  <c r="AU60" i="35"/>
  <c r="AJ60" i="35"/>
  <c r="AM60" i="35"/>
  <c r="X60" i="35"/>
  <c r="AI60" i="35"/>
  <c r="BD60" i="35"/>
  <c r="AL60" i="35"/>
  <c r="AS60" i="35"/>
  <c r="AG60" i="35"/>
  <c r="Y60" i="35"/>
  <c r="BB60" i="35"/>
  <c r="AC60" i="35"/>
  <c r="AP60" i="35"/>
  <c r="U60" i="35"/>
  <c r="AD60" i="35"/>
  <c r="M60" i="35"/>
  <c r="AQ60" i="35"/>
  <c r="T60" i="35"/>
  <c r="AN60" i="35"/>
  <c r="N60" i="35"/>
  <c r="AT60" i="35"/>
  <c r="AF60" i="35"/>
  <c r="AY60" i="35"/>
  <c r="BC60" i="35"/>
  <c r="F62" i="35"/>
  <c r="G61" i="35" s="1"/>
  <c r="AZ60" i="35"/>
  <c r="V60" i="35"/>
  <c r="F63" i="35" l="1"/>
  <c r="F64" i="35" s="1"/>
  <c r="F77" i="35" s="1"/>
  <c r="F80" i="35" s="1"/>
  <c r="F81" i="35" s="1"/>
  <c r="G62" i="35"/>
  <c r="H61" i="35" s="1"/>
  <c r="G63" i="35" l="1"/>
  <c r="G64" i="35" s="1"/>
  <c r="G77" i="35" s="1"/>
  <c r="G80" i="35" s="1"/>
  <c r="G81" i="35" s="1"/>
  <c r="H62" i="35"/>
  <c r="I61" i="35" s="1"/>
  <c r="I62" i="35" l="1"/>
  <c r="J61" i="35" s="1"/>
  <c r="H63" i="35"/>
  <c r="H64" i="35" s="1"/>
  <c r="H77" i="35" s="1"/>
  <c r="H80" i="35" s="1"/>
  <c r="H81" i="35" s="1"/>
  <c r="J62" i="35" l="1"/>
  <c r="K61" i="35" s="1"/>
  <c r="I63" i="35"/>
  <c r="I64" i="35" s="1"/>
  <c r="I77" i="35" s="1"/>
  <c r="I80" i="35" s="1"/>
  <c r="I81" i="35" s="1"/>
  <c r="K62" i="35" l="1"/>
  <c r="L61" i="35" s="1"/>
  <c r="J63" i="35"/>
  <c r="J64" i="35" s="1"/>
  <c r="J77" i="35" s="1"/>
  <c r="J80" i="35" s="1"/>
  <c r="J81" i="35" s="1"/>
  <c r="L62" i="35" l="1"/>
  <c r="M61" i="35" s="1"/>
  <c r="K63" i="35"/>
  <c r="K64" i="35" s="1"/>
  <c r="K77" i="35" s="1"/>
  <c r="K80" i="35" s="1"/>
  <c r="K81" i="35" s="1"/>
  <c r="M62" i="35" l="1"/>
  <c r="N61" i="35" s="1"/>
  <c r="L63" i="35"/>
  <c r="L64" i="35" s="1"/>
  <c r="L77" i="35" s="1"/>
  <c r="L80" i="35" s="1"/>
  <c r="L81" i="35" s="1"/>
  <c r="N62" i="35" l="1"/>
  <c r="O61" i="35" s="1"/>
  <c r="M63" i="35"/>
  <c r="M64" i="35" s="1"/>
  <c r="M77" i="35" s="1"/>
  <c r="M80" i="35" s="1"/>
  <c r="M81" i="35" s="1"/>
  <c r="O62" i="35" l="1"/>
  <c r="P61" i="35" s="1"/>
  <c r="N63" i="35"/>
  <c r="N64" i="35" s="1"/>
  <c r="N77" i="35" s="1"/>
  <c r="N80" i="35" s="1"/>
  <c r="N81" i="35" s="1"/>
  <c r="P62" i="35" l="1"/>
  <c r="Q61" i="35" s="1"/>
  <c r="O63" i="35"/>
  <c r="O64" i="35" s="1"/>
  <c r="O77" i="35" s="1"/>
  <c r="O80" i="35" s="1"/>
  <c r="O81" i="35" s="1"/>
  <c r="P63" i="35" l="1"/>
  <c r="P64" i="35" s="1"/>
  <c r="P77" i="35" s="1"/>
  <c r="P80" i="35" s="1"/>
  <c r="P81" i="35" s="1"/>
  <c r="Q62" i="35"/>
  <c r="R61" i="35" s="1"/>
  <c r="R62" i="35" l="1"/>
  <c r="S61" i="35" s="1"/>
  <c r="Q63" i="35"/>
  <c r="Q64" i="35" s="1"/>
  <c r="Q77" i="35" s="1"/>
  <c r="Q80" i="35" s="1"/>
  <c r="Q81" i="35" s="1"/>
  <c r="R63" i="35" l="1"/>
  <c r="R64" i="35" s="1"/>
  <c r="R77" i="35" s="1"/>
  <c r="R80" i="35" s="1"/>
  <c r="R81" i="35" s="1"/>
  <c r="S62" i="35"/>
  <c r="T61" i="35" s="1"/>
  <c r="T62" i="35" l="1"/>
  <c r="U61" i="35" s="1"/>
  <c r="S63" i="35"/>
  <c r="S64" i="35" s="1"/>
  <c r="S77" i="35" s="1"/>
  <c r="S80" i="35" s="1"/>
  <c r="S81" i="35" s="1"/>
  <c r="T63" i="35" l="1"/>
  <c r="T64" i="35" s="1"/>
  <c r="T77" i="35" s="1"/>
  <c r="T80" i="35" s="1"/>
  <c r="T81" i="35" s="1"/>
  <c r="U62" i="35"/>
  <c r="V61" i="35" s="1"/>
  <c r="U63" i="35" l="1"/>
  <c r="U64" i="35" s="1"/>
  <c r="U77" i="35" s="1"/>
  <c r="U80" i="35" s="1"/>
  <c r="U81" i="35" s="1"/>
  <c r="V62" i="35"/>
  <c r="W61" i="35" s="1"/>
  <c r="W62" i="35" l="1"/>
  <c r="X61" i="35" s="1"/>
  <c r="V63" i="35"/>
  <c r="V64" i="35" s="1"/>
  <c r="V77" i="35" s="1"/>
  <c r="V80" i="35" s="1"/>
  <c r="V81" i="35" s="1"/>
  <c r="W63" i="35" l="1"/>
  <c r="W64" i="35" s="1"/>
  <c r="W77" i="35" s="1"/>
  <c r="W80" i="35" s="1"/>
  <c r="W81" i="35" s="1"/>
  <c r="X62" i="35"/>
  <c r="Y61" i="35" s="1"/>
  <c r="X63" i="35" l="1"/>
  <c r="X64" i="35" s="1"/>
  <c r="X77" i="35" s="1"/>
  <c r="X80" i="35" s="1"/>
  <c r="X81" i="35" s="1"/>
  <c r="Y62" i="35"/>
  <c r="Z61" i="35" s="1"/>
  <c r="Z62" i="35" l="1"/>
  <c r="AA61" i="35" s="1"/>
  <c r="Y63" i="35"/>
  <c r="Y64" i="35" s="1"/>
  <c r="Y77" i="35" s="1"/>
  <c r="Y80" i="35" s="1"/>
  <c r="Y81" i="35" s="1"/>
  <c r="Z63" i="35" l="1"/>
  <c r="Z64" i="35" s="1"/>
  <c r="Z77" i="35" s="1"/>
  <c r="Z80" i="35" s="1"/>
  <c r="Z81" i="35" s="1"/>
  <c r="AA62" i="35"/>
  <c r="AB61" i="35" s="1"/>
  <c r="AB62" i="35" l="1"/>
  <c r="AC61" i="35" s="1"/>
  <c r="AA63" i="35"/>
  <c r="AA64" i="35" s="1"/>
  <c r="AA77" i="35" s="1"/>
  <c r="AA80" i="35" s="1"/>
  <c r="AA81" i="35" s="1"/>
  <c r="C4" i="35" l="1"/>
  <c r="G29" i="37" s="1"/>
  <c r="AB63" i="35"/>
  <c r="AB64" i="35" s="1"/>
  <c r="AB77" i="35" s="1"/>
  <c r="AB80" i="35" s="1"/>
  <c r="AB81" i="35" s="1"/>
  <c r="AC62" i="35"/>
  <c r="AD61" i="35" s="1"/>
  <c r="AD62" i="35" l="1"/>
  <c r="AE61" i="35" s="1"/>
  <c r="AC63" i="35"/>
  <c r="AC64" i="35" s="1"/>
  <c r="AC77" i="35" s="1"/>
  <c r="AC80" i="35" s="1"/>
  <c r="AC81" i="35" s="1"/>
  <c r="AD63" i="35" l="1"/>
  <c r="AD64" i="35" s="1"/>
  <c r="AD77" i="35" s="1"/>
  <c r="AD80" i="35" s="1"/>
  <c r="AD81" i="35" s="1"/>
  <c r="AE62" i="35"/>
  <c r="AF61" i="35" s="1"/>
  <c r="AF62" i="35" l="1"/>
  <c r="AG61" i="35" s="1"/>
  <c r="AE63" i="35"/>
  <c r="AE64" i="35" s="1"/>
  <c r="AE77" i="35" s="1"/>
  <c r="AE80" i="35" s="1"/>
  <c r="AE81" i="35" s="1"/>
  <c r="AF63" i="35" l="1"/>
  <c r="AF64" i="35" s="1"/>
  <c r="AF77" i="35" s="1"/>
  <c r="AF80" i="35" s="1"/>
  <c r="AF81" i="35" s="1"/>
  <c r="AG62" i="35"/>
  <c r="AH61" i="35" s="1"/>
  <c r="AG63" i="35" l="1"/>
  <c r="AG64" i="35" s="1"/>
  <c r="AG77" i="35" s="1"/>
  <c r="AG80" i="35" s="1"/>
  <c r="AG81" i="35" s="1"/>
  <c r="AH62" i="35"/>
  <c r="AI61" i="35" s="1"/>
  <c r="AH63" i="35" l="1"/>
  <c r="AH64" i="35" s="1"/>
  <c r="AH77" i="35" s="1"/>
  <c r="AH80" i="35" s="1"/>
  <c r="AH81" i="35" s="1"/>
  <c r="AI62" i="35"/>
  <c r="AJ61" i="35" s="1"/>
  <c r="AJ62" i="35" l="1"/>
  <c r="AK61" i="35" s="1"/>
  <c r="AI63" i="35"/>
  <c r="AI64" i="35" s="1"/>
  <c r="AI77" i="35" s="1"/>
  <c r="AI80" i="35" s="1"/>
  <c r="AI81" i="35" s="1"/>
  <c r="C5" i="35" l="1"/>
  <c r="H29" i="37" s="1"/>
  <c r="AK62" i="35"/>
  <c r="AL61" i="35" s="1"/>
  <c r="AJ63" i="35"/>
  <c r="AJ64" i="35" s="1"/>
  <c r="AJ77" i="35" s="1"/>
  <c r="AJ80" i="35" s="1"/>
  <c r="AJ81" i="35" s="1"/>
  <c r="AL62" i="35" l="1"/>
  <c r="AM61" i="35" s="1"/>
  <c r="AK63" i="35"/>
  <c r="AK64" i="35" s="1"/>
  <c r="AK77" i="35" s="1"/>
  <c r="AK80" i="35" s="1"/>
  <c r="AK81" i="35" s="1"/>
  <c r="AM62" i="35" l="1"/>
  <c r="AN61" i="35" s="1"/>
  <c r="AL63" i="35"/>
  <c r="AL64" i="35" s="1"/>
  <c r="AL77" i="35" s="1"/>
  <c r="AL80" i="35" s="1"/>
  <c r="AL81" i="35" s="1"/>
  <c r="AN62" i="35" l="1"/>
  <c r="AO61" i="35" s="1"/>
  <c r="AM63" i="35"/>
  <c r="AM64" i="35" s="1"/>
  <c r="AM77" i="35" s="1"/>
  <c r="AM80" i="35" s="1"/>
  <c r="AM81" i="35" s="1"/>
  <c r="AO62" i="35" l="1"/>
  <c r="AP61" i="35" s="1"/>
  <c r="AN63" i="35"/>
  <c r="AN64" i="35" s="1"/>
  <c r="AN77" i="35" s="1"/>
  <c r="AN80" i="35" s="1"/>
  <c r="AN81" i="35" s="1"/>
  <c r="AP62" i="35" l="1"/>
  <c r="AQ61" i="35" s="1"/>
  <c r="AO63" i="35"/>
  <c r="AO64" i="35" s="1"/>
  <c r="AO77" i="35" s="1"/>
  <c r="AO80" i="35" s="1"/>
  <c r="AO81" i="35" s="1"/>
  <c r="AQ62" i="35" l="1"/>
  <c r="AR61" i="35" s="1"/>
  <c r="AP63" i="35"/>
  <c r="AP64" i="35" s="1"/>
  <c r="AP77" i="35" s="1"/>
  <c r="AP80" i="35" s="1"/>
  <c r="AP81" i="35" s="1"/>
  <c r="AR62" i="35" l="1"/>
  <c r="AS61" i="35" s="1"/>
  <c r="AQ63" i="35"/>
  <c r="AQ64" i="35" s="1"/>
  <c r="AQ77" i="35" s="1"/>
  <c r="AQ80" i="35" s="1"/>
  <c r="AQ81" i="35" s="1"/>
  <c r="C6" i="35" l="1"/>
  <c r="I29" i="37" s="1"/>
  <c r="AS62" i="35"/>
  <c r="AT61" i="35" s="1"/>
  <c r="AR63" i="35"/>
  <c r="AR64" i="35" s="1"/>
  <c r="AR77" i="35" s="1"/>
  <c r="AR80" i="35" s="1"/>
  <c r="AR81" i="35" s="1"/>
  <c r="AS63" i="35" l="1"/>
  <c r="AS64" i="35" s="1"/>
  <c r="AS77" i="35" s="1"/>
  <c r="AS80" i="35" s="1"/>
  <c r="AS81" i="35" s="1"/>
  <c r="AT62" i="35"/>
  <c r="AU61" i="35" s="1"/>
  <c r="AU62" i="35" l="1"/>
  <c r="AV61" i="35" s="1"/>
  <c r="AT63" i="35"/>
  <c r="AT64" i="35" s="1"/>
  <c r="AT77" i="35" s="1"/>
  <c r="AT80" i="35" s="1"/>
  <c r="AT81" i="35" s="1"/>
  <c r="AU63" i="35" l="1"/>
  <c r="AU64" i="35" s="1"/>
  <c r="AU77" i="35" s="1"/>
  <c r="AU80" i="35" s="1"/>
  <c r="AU81" i="35" s="1"/>
  <c r="AV62" i="35"/>
  <c r="AW61" i="35" s="1"/>
  <c r="AV63" i="35" l="1"/>
  <c r="AV64" i="35" s="1"/>
  <c r="AV77" i="35" s="1"/>
  <c r="AV80" i="35" s="1"/>
  <c r="AV81" i="35" s="1"/>
  <c r="AW62" i="35"/>
  <c r="AX61" i="35" s="1"/>
  <c r="AX62" i="35" l="1"/>
  <c r="AY61" i="35" s="1"/>
  <c r="AW63" i="35"/>
  <c r="AW64" i="35" s="1"/>
  <c r="AW77" i="35" s="1"/>
  <c r="AW80" i="35" s="1"/>
  <c r="AW81" i="35" s="1"/>
  <c r="AY62" i="35" l="1"/>
  <c r="AZ61" i="35" s="1"/>
  <c r="AX63" i="35"/>
  <c r="AX64" i="35" s="1"/>
  <c r="AX77" i="35" s="1"/>
  <c r="AX80" i="35" s="1"/>
  <c r="AX81" i="35" s="1"/>
  <c r="AY63" i="35" l="1"/>
  <c r="AY64" i="35" s="1"/>
  <c r="AY77" i="35" s="1"/>
  <c r="AY80" i="35" s="1"/>
  <c r="AY81" i="35" s="1"/>
  <c r="AZ62" i="35"/>
  <c r="BA61" i="35" s="1"/>
  <c r="BA62" i="35" l="1"/>
  <c r="BB61" i="35" s="1"/>
  <c r="AZ63" i="35"/>
  <c r="AZ64" i="35" s="1"/>
  <c r="AZ77" i="35" s="1"/>
  <c r="AZ80" i="35" s="1"/>
  <c r="AZ81" i="35" s="1"/>
  <c r="BA63" i="35" l="1"/>
  <c r="BA64" i="35" s="1"/>
  <c r="BA77" i="35" s="1"/>
  <c r="BA80" i="35" s="1"/>
  <c r="BA81" i="35" s="1"/>
  <c r="BB62" i="35"/>
  <c r="BC61" i="35" s="1"/>
  <c r="BB63" i="35" l="1"/>
  <c r="BB64" i="35" s="1"/>
  <c r="BB77" i="35" s="1"/>
  <c r="BB80" i="35" s="1"/>
  <c r="BB81" i="35" s="1"/>
  <c r="BC62" i="35"/>
  <c r="BD61" i="35" s="1"/>
  <c r="BD62" i="35" l="1"/>
  <c r="BD63" i="35" s="1"/>
  <c r="BD64" i="35" s="1"/>
  <c r="BD77" i="35" s="1"/>
  <c r="BD80" i="35" s="1"/>
  <c r="BC63" i="35"/>
  <c r="BC64" i="35" s="1"/>
  <c r="BC77" i="35" s="1"/>
  <c r="BC80" i="35" s="1"/>
  <c r="BC81" i="35" s="1"/>
  <c r="BD81" i="35" l="1"/>
  <c r="C7" i="35" s="1"/>
  <c r="J29" i="37" s="1"/>
  <c r="D8" i="34" l="1"/>
  <c r="C7" i="34"/>
  <c r="D7" i="34" s="1"/>
  <c r="D6" i="34"/>
  <c r="D5" i="34"/>
  <c r="D8" i="32" l="1"/>
  <c r="D6" i="32"/>
  <c r="D5" i="32"/>
  <c r="C7" i="32"/>
  <c r="D7" i="32" s="1"/>
  <c r="E65" i="31" l="1"/>
  <c r="I5" i="20" l="1"/>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H5" i="20"/>
  <c r="G11" i="20"/>
  <c r="G10" i="20"/>
  <c r="G19" i="10" s="1"/>
  <c r="G9" i="20"/>
  <c r="G8" i="20"/>
  <c r="BD68" i="31" s="1"/>
  <c r="G7" i="20"/>
  <c r="G6" i="20"/>
  <c r="BD65" i="31" s="1"/>
  <c r="BD79" i="31"/>
  <c r="BC79" i="31"/>
  <c r="BB79" i="31"/>
  <c r="BA79" i="31"/>
  <c r="AZ79" i="31"/>
  <c r="AY79" i="31"/>
  <c r="AX79" i="31"/>
  <c r="AW79" i="31"/>
  <c r="AV79" i="31"/>
  <c r="AU79" i="31"/>
  <c r="AT79" i="31"/>
  <c r="AS79" i="31"/>
  <c r="AR79" i="31"/>
  <c r="AQ79" i="31"/>
  <c r="AP79" i="31"/>
  <c r="AO79" i="31"/>
  <c r="AN79" i="31"/>
  <c r="AM79" i="31"/>
  <c r="AL79" i="31"/>
  <c r="AK79" i="31"/>
  <c r="AJ79" i="31"/>
  <c r="AI79" i="31"/>
  <c r="AH79" i="31"/>
  <c r="AG79" i="31"/>
  <c r="AF79" i="31"/>
  <c r="AE79" i="31"/>
  <c r="AD79" i="31"/>
  <c r="AC79" i="31"/>
  <c r="AB79" i="31"/>
  <c r="AA79" i="31"/>
  <c r="Z79" i="31"/>
  <c r="Y79" i="31"/>
  <c r="X79" i="31"/>
  <c r="W79" i="31"/>
  <c r="V79" i="31"/>
  <c r="U79" i="31"/>
  <c r="T79" i="31"/>
  <c r="S79" i="31"/>
  <c r="R79" i="31"/>
  <c r="Q79" i="31"/>
  <c r="P79" i="31"/>
  <c r="O79" i="31"/>
  <c r="N79" i="31"/>
  <c r="M79" i="31"/>
  <c r="L79" i="31"/>
  <c r="K79" i="31"/>
  <c r="J79" i="31"/>
  <c r="I79" i="31"/>
  <c r="H79" i="31"/>
  <c r="G79" i="31"/>
  <c r="F79" i="31"/>
  <c r="E79" i="31"/>
  <c r="BD78" i="31"/>
  <c r="BC78" i="31"/>
  <c r="BB78" i="31"/>
  <c r="BA78" i="31"/>
  <c r="AZ78" i="31"/>
  <c r="AY78" i="31"/>
  <c r="AX78" i="3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R78" i="31"/>
  <c r="Q78" i="31"/>
  <c r="P78" i="31"/>
  <c r="O78" i="31"/>
  <c r="N78" i="31"/>
  <c r="M78" i="31"/>
  <c r="L78" i="31"/>
  <c r="K78" i="31"/>
  <c r="J78" i="31"/>
  <c r="I78" i="31"/>
  <c r="H78" i="31"/>
  <c r="G78" i="31"/>
  <c r="F78" i="31"/>
  <c r="E78" i="31"/>
  <c r="E60" i="31"/>
  <c r="BD25" i="31"/>
  <c r="BD26" i="31" s="1"/>
  <c r="BC25" i="31"/>
  <c r="BC26" i="31" s="1"/>
  <c r="BB25" i="31"/>
  <c r="BB26" i="31" s="1"/>
  <c r="BA25" i="31"/>
  <c r="BA26" i="31" s="1"/>
  <c r="AZ25" i="31"/>
  <c r="AZ26" i="31" s="1"/>
  <c r="AY25" i="31"/>
  <c r="AY26" i="31" s="1"/>
  <c r="AX25" i="31"/>
  <c r="AX26" i="31" s="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AW18" i="31"/>
  <c r="AV18" i="31"/>
  <c r="AU18" i="31"/>
  <c r="AT18" i="31"/>
  <c r="AS18" i="31"/>
  <c r="AR18" i="31"/>
  <c r="AQ18" i="31"/>
  <c r="AP18" i="31"/>
  <c r="AO18" i="31"/>
  <c r="AN18" i="31"/>
  <c r="AM18" i="31"/>
  <c r="AL18" i="31"/>
  <c r="AK18" i="31"/>
  <c r="AJ18" i="31"/>
  <c r="AI18" i="31"/>
  <c r="AH18" i="31"/>
  <c r="AG18" i="31"/>
  <c r="AF18" i="31"/>
  <c r="AE18" i="31"/>
  <c r="AD18" i="31"/>
  <c r="AC18" i="31"/>
  <c r="AB18" i="31"/>
  <c r="AA18" i="31"/>
  <c r="Z18" i="31"/>
  <c r="Z26" i="31" s="1"/>
  <c r="Y18" i="31"/>
  <c r="X18" i="31"/>
  <c r="W18" i="31"/>
  <c r="V18" i="31"/>
  <c r="U18" i="31"/>
  <c r="T18" i="31"/>
  <c r="S18" i="31"/>
  <c r="R18" i="31"/>
  <c r="Q18" i="31"/>
  <c r="P18" i="31"/>
  <c r="O18" i="31"/>
  <c r="N18" i="31"/>
  <c r="M18" i="31"/>
  <c r="L18" i="31"/>
  <c r="K18" i="31"/>
  <c r="J18" i="31"/>
  <c r="I18" i="31"/>
  <c r="H18" i="31"/>
  <c r="G18" i="31"/>
  <c r="F18" i="31"/>
  <c r="E18" i="31"/>
  <c r="BD72" i="31"/>
  <c r="BD70" i="31"/>
  <c r="BD67" i="31"/>
  <c r="F19" i="10"/>
  <c r="K19" i="10"/>
  <c r="N19" i="10"/>
  <c r="P19" i="10"/>
  <c r="R19" i="10"/>
  <c r="T19" i="10"/>
  <c r="V19" i="10"/>
  <c r="X19" i="10"/>
  <c r="Z19" i="10"/>
  <c r="AB19" i="10"/>
  <c r="AD19" i="10"/>
  <c r="AF19" i="10"/>
  <c r="AH19" i="10"/>
  <c r="AJ19" i="10"/>
  <c r="AL19" i="10"/>
  <c r="AN19" i="10"/>
  <c r="AP19" i="10"/>
  <c r="AR19" i="10"/>
  <c r="AT19" i="10"/>
  <c r="AV19" i="10"/>
  <c r="AX19" i="10"/>
  <c r="AZ19" i="10"/>
  <c r="BB19" i="10"/>
  <c r="BD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AP12" i="20"/>
  <c r="AM87" i="31" s="1"/>
  <c r="D34" i="20"/>
  <c r="AB26" i="31" l="1"/>
  <c r="AV26" i="31"/>
  <c r="X26" i="31"/>
  <c r="AJ26" i="31"/>
  <c r="R26" i="31"/>
  <c r="AH26" i="31"/>
  <c r="AH28" i="31" s="1"/>
  <c r="AH29" i="31" s="1"/>
  <c r="AL26" i="31"/>
  <c r="T26" i="31"/>
  <c r="T28" i="31" s="1"/>
  <c r="T29" i="31" s="1"/>
  <c r="AR26" i="31"/>
  <c r="AR28" i="31" s="1"/>
  <c r="AR29" i="31" s="1"/>
  <c r="AF26" i="31"/>
  <c r="AF28" i="31" s="1"/>
  <c r="AF29" i="31" s="1"/>
  <c r="N26" i="31"/>
  <c r="AP26" i="31"/>
  <c r="AP28" i="31" s="1"/>
  <c r="AP29" i="31" s="1"/>
  <c r="V26" i="31"/>
  <c r="V28" i="31" s="1"/>
  <c r="V29" i="31" s="1"/>
  <c r="AT26" i="31"/>
  <c r="AT28" i="31" s="1"/>
  <c r="AT29" i="31" s="1"/>
  <c r="AN26" i="31"/>
  <c r="AN28" i="31" s="1"/>
  <c r="AN29" i="31" s="1"/>
  <c r="AD26" i="31"/>
  <c r="AD28" i="31" s="1"/>
  <c r="AD29" i="31" s="1"/>
  <c r="P26" i="31"/>
  <c r="F26" i="31"/>
  <c r="H26" i="31"/>
  <c r="H28" i="31" s="1"/>
  <c r="H29" i="31" s="1"/>
  <c r="J26" i="31"/>
  <c r="J28" i="31" s="1"/>
  <c r="J29" i="31" s="1"/>
  <c r="L26" i="31"/>
  <c r="L28" i="31" s="1"/>
  <c r="L29" i="31" s="1"/>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C9" i="31"/>
  <c r="G26" i="31"/>
  <c r="G28" i="31" s="1"/>
  <c r="G29" i="31" s="1"/>
  <c r="I26" i="31"/>
  <c r="I28" i="31" s="1"/>
  <c r="I29" i="31" s="1"/>
  <c r="K26" i="31"/>
  <c r="K28" i="31" s="1"/>
  <c r="K29" i="31" s="1"/>
  <c r="M26" i="31"/>
  <c r="M28" i="31" s="1"/>
  <c r="M29" i="31" s="1"/>
  <c r="O26" i="31"/>
  <c r="Q26" i="31"/>
  <c r="Q28" i="31" s="1"/>
  <c r="Q29" i="31" s="1"/>
  <c r="S26" i="31"/>
  <c r="S28" i="31" s="1"/>
  <c r="S29" i="31" s="1"/>
  <c r="U26" i="31"/>
  <c r="U28" i="31" s="1"/>
  <c r="U29" i="31" s="1"/>
  <c r="W26" i="31"/>
  <c r="W28" i="31" s="1"/>
  <c r="W29" i="31" s="1"/>
  <c r="AA26" i="31"/>
  <c r="AA28" i="31" s="1"/>
  <c r="AA29" i="31" s="1"/>
  <c r="AC26" i="31"/>
  <c r="AC28" i="31" s="1"/>
  <c r="AC29" i="31" s="1"/>
  <c r="AE26" i="31"/>
  <c r="AE28" i="31" s="1"/>
  <c r="AE29" i="31" s="1"/>
  <c r="AG26" i="31"/>
  <c r="AG28" i="31" s="1"/>
  <c r="AG29" i="31" s="1"/>
  <c r="AI26" i="31"/>
  <c r="AI28" i="31" s="1"/>
  <c r="AI29" i="31" s="1"/>
  <c r="AK26" i="31"/>
  <c r="AK28" i="31" s="1"/>
  <c r="AM26" i="31"/>
  <c r="AM28" i="31" s="1"/>
  <c r="AM29" i="31" s="1"/>
  <c r="AO26" i="31"/>
  <c r="AQ26" i="31"/>
  <c r="AQ28" i="31" s="1"/>
  <c r="AQ29" i="31" s="1"/>
  <c r="AS26" i="31"/>
  <c r="AS28" i="31" s="1"/>
  <c r="AU26" i="31"/>
  <c r="AU28" i="31" s="1"/>
  <c r="AU29" i="31" s="1"/>
  <c r="AW26" i="31"/>
  <c r="AW28" i="31" s="1"/>
  <c r="AQ12" i="20"/>
  <c r="AN30" i="10" s="1"/>
  <c r="BF12" i="20"/>
  <c r="BC87" i="31" s="1"/>
  <c r="BD12" i="20"/>
  <c r="BA87" i="31" s="1"/>
  <c r="D78" i="20"/>
  <c r="B31" i="20" s="1"/>
  <c r="BG12" i="20"/>
  <c r="BE12" i="20"/>
  <c r="BC12" i="20"/>
  <c r="BA12" i="20"/>
  <c r="AY12" i="20"/>
  <c r="AW12" i="20"/>
  <c r="AU12" i="20"/>
  <c r="AS12" i="20"/>
  <c r="BC30" i="10"/>
  <c r="BA30" i="10"/>
  <c r="AM30" i="10"/>
  <c r="AN87" i="31"/>
  <c r="BB12" i="20"/>
  <c r="AZ12" i="20"/>
  <c r="AX12" i="20"/>
  <c r="AV12" i="20"/>
  <c r="AT12" i="20"/>
  <c r="AR12" i="20"/>
  <c r="M65" i="31"/>
  <c r="O65" i="31"/>
  <c r="Q65" i="31"/>
  <c r="S65" i="31"/>
  <c r="U65" i="31"/>
  <c r="W65" i="31"/>
  <c r="Y65" i="31"/>
  <c r="AA65" i="31"/>
  <c r="AC65" i="31"/>
  <c r="AE65" i="31"/>
  <c r="AG65" i="31"/>
  <c r="AI65" i="31"/>
  <c r="AK65" i="31"/>
  <c r="AM65" i="31"/>
  <c r="AO65" i="31"/>
  <c r="AQ65" i="31"/>
  <c r="AS65" i="31"/>
  <c r="AU65" i="31"/>
  <c r="AW65" i="31"/>
  <c r="AY65" i="31"/>
  <c r="BA65" i="31"/>
  <c r="BC65" i="31"/>
  <c r="E67" i="31"/>
  <c r="G67" i="31"/>
  <c r="I67" i="31"/>
  <c r="K67" i="31"/>
  <c r="M67" i="31"/>
  <c r="O67" i="31"/>
  <c r="Q67" i="31"/>
  <c r="S67" i="31"/>
  <c r="U67" i="31"/>
  <c r="W67" i="31"/>
  <c r="Y67" i="31"/>
  <c r="AA67" i="31"/>
  <c r="AC67" i="31"/>
  <c r="AE67" i="31"/>
  <c r="AG67" i="31"/>
  <c r="AI67" i="31"/>
  <c r="AK67" i="31"/>
  <c r="AM67" i="31"/>
  <c r="AO67" i="31"/>
  <c r="AQ67" i="31"/>
  <c r="AS67" i="31"/>
  <c r="AU67" i="31"/>
  <c r="AW67" i="31"/>
  <c r="AY67" i="31"/>
  <c r="BA67" i="31"/>
  <c r="BC67" i="31"/>
  <c r="E68" i="31"/>
  <c r="G68" i="31"/>
  <c r="I68" i="31"/>
  <c r="K68" i="31"/>
  <c r="M68" i="31"/>
  <c r="O68" i="31"/>
  <c r="Q68" i="31"/>
  <c r="S68" i="31"/>
  <c r="U68" i="31"/>
  <c r="W68" i="31"/>
  <c r="Y68" i="31"/>
  <c r="AA68" i="31"/>
  <c r="AC68" i="31"/>
  <c r="AE68" i="31"/>
  <c r="AG68" i="31"/>
  <c r="AI68" i="31"/>
  <c r="AK68" i="31"/>
  <c r="AM68" i="31"/>
  <c r="AO68" i="31"/>
  <c r="AQ68" i="31"/>
  <c r="AS68" i="31"/>
  <c r="AU68" i="31"/>
  <c r="AW68" i="31"/>
  <c r="AY68" i="31"/>
  <c r="BA68" i="31"/>
  <c r="BC68" i="31"/>
  <c r="E70" i="31"/>
  <c r="G70" i="31"/>
  <c r="I70" i="31"/>
  <c r="K70" i="31"/>
  <c r="M70" i="31"/>
  <c r="O70" i="31"/>
  <c r="Q70" i="31"/>
  <c r="S70" i="31"/>
  <c r="U70" i="31"/>
  <c r="W70" i="31"/>
  <c r="Y70" i="31"/>
  <c r="AA70" i="31"/>
  <c r="AC70" i="31"/>
  <c r="AE70" i="31"/>
  <c r="AG70" i="31"/>
  <c r="AI70" i="31"/>
  <c r="AK70" i="31"/>
  <c r="AM70" i="31"/>
  <c r="AO70" i="31"/>
  <c r="AQ70" i="31"/>
  <c r="AS70" i="31"/>
  <c r="AU70" i="31"/>
  <c r="AW70" i="31"/>
  <c r="AY70" i="31"/>
  <c r="BA70" i="31"/>
  <c r="BC70" i="31"/>
  <c r="E71" i="31"/>
  <c r="G71" i="31"/>
  <c r="I71" i="31"/>
  <c r="K71" i="31"/>
  <c r="M71" i="31"/>
  <c r="O71" i="31"/>
  <c r="Q71" i="31"/>
  <c r="S71" i="31"/>
  <c r="U71" i="31"/>
  <c r="W71" i="31"/>
  <c r="Y71" i="31"/>
  <c r="AA71" i="31"/>
  <c r="AC71" i="31"/>
  <c r="AE71" i="31"/>
  <c r="AG71" i="31"/>
  <c r="AI71" i="31"/>
  <c r="AK71" i="31"/>
  <c r="AM71" i="31"/>
  <c r="AO71" i="31"/>
  <c r="AQ71" i="31"/>
  <c r="AS71" i="31"/>
  <c r="AU71" i="31"/>
  <c r="AW71" i="31"/>
  <c r="AY71" i="31"/>
  <c r="BA71" i="31"/>
  <c r="BC71" i="31"/>
  <c r="E72" i="31"/>
  <c r="G72" i="31"/>
  <c r="I72" i="31"/>
  <c r="K72" i="31"/>
  <c r="M72" i="31"/>
  <c r="O72" i="31"/>
  <c r="Q72" i="31"/>
  <c r="S72" i="31"/>
  <c r="U72" i="31"/>
  <c r="W72" i="31"/>
  <c r="Y72" i="31"/>
  <c r="AA72" i="31"/>
  <c r="AC72" i="31"/>
  <c r="AE72" i="31"/>
  <c r="AG72" i="31"/>
  <c r="AI72" i="31"/>
  <c r="AK72" i="31"/>
  <c r="AM72" i="31"/>
  <c r="AO72" i="31"/>
  <c r="AQ72" i="31"/>
  <c r="AS72" i="31"/>
  <c r="AU72" i="31"/>
  <c r="AW72" i="31"/>
  <c r="AY72" i="31"/>
  <c r="BA72" i="31"/>
  <c r="BC72" i="31"/>
  <c r="L19" i="10"/>
  <c r="J19" i="10"/>
  <c r="H19" i="10"/>
  <c r="N65" i="31"/>
  <c r="P65" i="31"/>
  <c r="R65" i="31"/>
  <c r="T65" i="31"/>
  <c r="V65" i="31"/>
  <c r="X65" i="31"/>
  <c r="Z65" i="31"/>
  <c r="AB65" i="31"/>
  <c r="AD65" i="31"/>
  <c r="AF65" i="31"/>
  <c r="AH65" i="31"/>
  <c r="AJ65" i="31"/>
  <c r="AL65" i="31"/>
  <c r="AN65" i="31"/>
  <c r="AP65" i="31"/>
  <c r="AR65" i="31"/>
  <c r="AT65" i="31"/>
  <c r="AV65" i="31"/>
  <c r="AX65" i="31"/>
  <c r="AZ65" i="31"/>
  <c r="BB65" i="31"/>
  <c r="F67" i="31"/>
  <c r="H67" i="31"/>
  <c r="J67" i="31"/>
  <c r="L67" i="31"/>
  <c r="N67" i="31"/>
  <c r="P67" i="31"/>
  <c r="R67" i="31"/>
  <c r="T67" i="31"/>
  <c r="V67" i="31"/>
  <c r="X67" i="31"/>
  <c r="Z67" i="31"/>
  <c r="AB67" i="31"/>
  <c r="AD67" i="31"/>
  <c r="AF67" i="31"/>
  <c r="AH67" i="31"/>
  <c r="AJ67" i="31"/>
  <c r="AL67" i="31"/>
  <c r="AN67" i="31"/>
  <c r="AP67" i="31"/>
  <c r="AR67" i="31"/>
  <c r="AT67" i="31"/>
  <c r="AV67" i="31"/>
  <c r="AX67" i="31"/>
  <c r="AZ67" i="31"/>
  <c r="BB67" i="31"/>
  <c r="F68" i="31"/>
  <c r="H68" i="31"/>
  <c r="J68" i="31"/>
  <c r="L68" i="31"/>
  <c r="N68" i="31"/>
  <c r="P68" i="31"/>
  <c r="R68" i="31"/>
  <c r="T68" i="31"/>
  <c r="V68" i="31"/>
  <c r="X68" i="31"/>
  <c r="Z68" i="31"/>
  <c r="AB68" i="31"/>
  <c r="AD68" i="31"/>
  <c r="AF68" i="31"/>
  <c r="AH68" i="31"/>
  <c r="AJ68" i="31"/>
  <c r="AL68" i="31"/>
  <c r="AN68" i="31"/>
  <c r="AP68" i="31"/>
  <c r="AR68" i="31"/>
  <c r="AT68" i="31"/>
  <c r="AV68" i="31"/>
  <c r="AX68" i="31"/>
  <c r="AZ68" i="31"/>
  <c r="BB68" i="31"/>
  <c r="F70" i="31"/>
  <c r="H70" i="31"/>
  <c r="J70" i="31"/>
  <c r="L70" i="31"/>
  <c r="N70" i="31"/>
  <c r="P70" i="31"/>
  <c r="R70" i="31"/>
  <c r="T70" i="31"/>
  <c r="V70" i="31"/>
  <c r="X70" i="31"/>
  <c r="Z70" i="31"/>
  <c r="AB70" i="31"/>
  <c r="AD70" i="31"/>
  <c r="AF70" i="31"/>
  <c r="AH70" i="31"/>
  <c r="AJ70" i="31"/>
  <c r="AL70" i="31"/>
  <c r="AN70" i="31"/>
  <c r="AP70" i="31"/>
  <c r="AR70" i="31"/>
  <c r="AT70" i="31"/>
  <c r="AV70" i="31"/>
  <c r="AX70" i="31"/>
  <c r="AZ70" i="31"/>
  <c r="BB70" i="31"/>
  <c r="F71" i="31"/>
  <c r="H71" i="31"/>
  <c r="J71" i="31"/>
  <c r="L71" i="31"/>
  <c r="N71" i="31"/>
  <c r="P71" i="31"/>
  <c r="R71" i="31"/>
  <c r="T71" i="31"/>
  <c r="V71" i="31"/>
  <c r="X71" i="31"/>
  <c r="Z71" i="31"/>
  <c r="AB71" i="31"/>
  <c r="AD71" i="31"/>
  <c r="AF71" i="31"/>
  <c r="AH71" i="31"/>
  <c r="AJ71" i="31"/>
  <c r="AL71" i="31"/>
  <c r="AN71" i="31"/>
  <c r="AP71" i="31"/>
  <c r="AR71" i="31"/>
  <c r="AT71" i="31"/>
  <c r="AV71" i="31"/>
  <c r="AX71" i="31"/>
  <c r="AZ71" i="31"/>
  <c r="BB71" i="31"/>
  <c r="BD71" i="31"/>
  <c r="F72" i="31"/>
  <c r="H72" i="31"/>
  <c r="J72" i="31"/>
  <c r="L72" i="31"/>
  <c r="N72" i="31"/>
  <c r="P72" i="31"/>
  <c r="R72" i="31"/>
  <c r="T72" i="31"/>
  <c r="V72" i="31"/>
  <c r="X72" i="31"/>
  <c r="Z72" i="31"/>
  <c r="AB72" i="31"/>
  <c r="AD72" i="31"/>
  <c r="AF72" i="31"/>
  <c r="AH72" i="31"/>
  <c r="AJ72" i="31"/>
  <c r="AL72" i="31"/>
  <c r="AN72" i="31"/>
  <c r="AP72" i="31"/>
  <c r="AR72" i="31"/>
  <c r="AT72" i="31"/>
  <c r="AV72" i="31"/>
  <c r="AX72" i="31"/>
  <c r="AZ72" i="31"/>
  <c r="BB72" i="31"/>
  <c r="Y26" i="31"/>
  <c r="Y28" i="31" s="1"/>
  <c r="Y29" i="31" s="1"/>
  <c r="E26" i="31"/>
  <c r="E28" i="31" s="1"/>
  <c r="E29" i="31" s="1"/>
  <c r="F28" i="31"/>
  <c r="F29" i="31" s="1"/>
  <c r="N28" i="31"/>
  <c r="N29" i="31" s="1"/>
  <c r="P28" i="31"/>
  <c r="P29" i="31" s="1"/>
  <c r="R28" i="31"/>
  <c r="R29" i="31" s="1"/>
  <c r="X28" i="31"/>
  <c r="X29" i="31" s="1"/>
  <c r="Z28" i="31"/>
  <c r="Z29" i="31" s="1"/>
  <c r="AB28" i="31"/>
  <c r="AB29" i="31" s="1"/>
  <c r="AJ28" i="31"/>
  <c r="AJ29" i="31" s="1"/>
  <c r="AL28" i="31"/>
  <c r="AL29" i="31" s="1"/>
  <c r="AV28" i="31"/>
  <c r="AV29" i="31" s="1"/>
  <c r="O28" i="31"/>
  <c r="O29" i="31" s="1"/>
  <c r="AO28" i="31"/>
  <c r="AQ87" i="31" l="1"/>
  <c r="AQ30" i="10"/>
  <c r="AU87" i="31"/>
  <c r="AU30" i="10"/>
  <c r="AY87" i="31"/>
  <c r="AY30" i="10"/>
  <c r="AR30" i="10"/>
  <c r="AR87" i="31"/>
  <c r="AV30" i="10"/>
  <c r="AV87" i="31"/>
  <c r="AZ30" i="10"/>
  <c r="AZ87" i="31"/>
  <c r="BD30" i="10"/>
  <c r="BD87" i="31"/>
  <c r="D35" i="20"/>
  <c r="D36" i="20" s="1"/>
  <c r="D37" i="20" s="1"/>
  <c r="D38" i="20" s="1"/>
  <c r="D39" i="20" s="1"/>
  <c r="D40" i="20" s="1"/>
  <c r="AO87" i="31"/>
  <c r="AO30" i="10"/>
  <c r="AS87" i="31"/>
  <c r="AS30" i="10"/>
  <c r="AW87" i="31"/>
  <c r="AW30" i="10"/>
  <c r="AP30" i="10"/>
  <c r="AP87" i="31"/>
  <c r="AT30" i="10"/>
  <c r="AT87" i="31"/>
  <c r="AX30" i="10"/>
  <c r="AX87" i="31"/>
  <c r="BB30" i="10"/>
  <c r="BB87" i="31"/>
  <c r="AW29" i="31"/>
  <c r="AS29" i="31"/>
  <c r="AO29" i="31"/>
  <c r="AK29" i="31"/>
  <c r="BD58" i="31"/>
  <c r="BB58" i="31"/>
  <c r="AZ58" i="31"/>
  <c r="AX58" i="31"/>
  <c r="AV58" i="31"/>
  <c r="AT58" i="31"/>
  <c r="AR58" i="31"/>
  <c r="AP58" i="31"/>
  <c r="AN58" i="31"/>
  <c r="AL58" i="31"/>
  <c r="AJ58" i="31"/>
  <c r="AH58" i="31"/>
  <c r="BC58" i="31"/>
  <c r="BA58" i="31"/>
  <c r="AY58" i="31"/>
  <c r="AW58" i="31"/>
  <c r="AU58" i="31"/>
  <c r="AS58" i="31"/>
  <c r="AQ58" i="31"/>
  <c r="AO58" i="31"/>
  <c r="AM58" i="31"/>
  <c r="AK58" i="31"/>
  <c r="AI58" i="31"/>
  <c r="BC56" i="31"/>
  <c r="BA56" i="31"/>
  <c r="AY56" i="31"/>
  <c r="AW56" i="31"/>
  <c r="AU56" i="31"/>
  <c r="AS56" i="31"/>
  <c r="AQ56" i="31"/>
  <c r="AO56" i="31"/>
  <c r="AM56" i="31"/>
  <c r="AK56" i="31"/>
  <c r="AI56" i="31"/>
  <c r="AG56" i="31"/>
  <c r="BD56" i="31"/>
  <c r="BB56" i="31"/>
  <c r="AZ56" i="31"/>
  <c r="AX56" i="31"/>
  <c r="AV56" i="31"/>
  <c r="AT56" i="31"/>
  <c r="AR56" i="31"/>
  <c r="AP56" i="31"/>
  <c r="AN56" i="31"/>
  <c r="AL56" i="31"/>
  <c r="AJ56" i="31"/>
  <c r="AH56" i="31"/>
  <c r="AF56" i="31"/>
  <c r="BD54" i="31"/>
  <c r="BB54" i="31"/>
  <c r="AZ54" i="31"/>
  <c r="AX54" i="31"/>
  <c r="AV54" i="31"/>
  <c r="AT54" i="31"/>
  <c r="AR54" i="31"/>
  <c r="AP54" i="31"/>
  <c r="AN54" i="31"/>
  <c r="AL54" i="31"/>
  <c r="AJ54" i="31"/>
  <c r="AH54" i="31"/>
  <c r="AF54" i="31"/>
  <c r="AD54" i="31"/>
  <c r="BC54" i="31"/>
  <c r="BA54" i="31"/>
  <c r="AY54" i="31"/>
  <c r="AW54" i="31"/>
  <c r="AU54" i="31"/>
  <c r="AS54" i="31"/>
  <c r="AQ54" i="31"/>
  <c r="AO54" i="31"/>
  <c r="AM54" i="31"/>
  <c r="AK54" i="31"/>
  <c r="AI54" i="31"/>
  <c r="AG54" i="31"/>
  <c r="AE54" i="31"/>
  <c r="BC52" i="31"/>
  <c r="BA52" i="31"/>
  <c r="AY52" i="31"/>
  <c r="AW52" i="31"/>
  <c r="AU52" i="31"/>
  <c r="AS52" i="31"/>
  <c r="AQ52" i="31"/>
  <c r="AO52" i="31"/>
  <c r="AM52" i="31"/>
  <c r="AK52" i="31"/>
  <c r="AI52" i="31"/>
  <c r="AG52" i="31"/>
  <c r="AE52" i="31"/>
  <c r="AC52" i="31"/>
  <c r="BD52" i="31"/>
  <c r="BB52" i="31"/>
  <c r="AZ52" i="31"/>
  <c r="AX52" i="31"/>
  <c r="AV52" i="31"/>
  <c r="AT52" i="31"/>
  <c r="AR52" i="31"/>
  <c r="AP52" i="31"/>
  <c r="AN52" i="31"/>
  <c r="AL52" i="31"/>
  <c r="AJ52" i="31"/>
  <c r="AH52" i="31"/>
  <c r="AF52" i="31"/>
  <c r="AD52" i="31"/>
  <c r="AB52" i="31"/>
  <c r="BD50" i="31"/>
  <c r="BB50" i="31"/>
  <c r="AZ50" i="31"/>
  <c r="AX50" i="31"/>
  <c r="AV50" i="31"/>
  <c r="AT50" i="31"/>
  <c r="AR50" i="31"/>
  <c r="AP50" i="31"/>
  <c r="AN50" i="31"/>
  <c r="AL50" i="31"/>
  <c r="AJ50" i="31"/>
  <c r="AH50" i="31"/>
  <c r="AF50" i="31"/>
  <c r="AD50" i="31"/>
  <c r="AB50" i="31"/>
  <c r="Z50" i="31"/>
  <c r="BC50" i="31"/>
  <c r="BA50" i="31"/>
  <c r="AY50" i="31"/>
  <c r="AW50" i="31"/>
  <c r="AU50" i="31"/>
  <c r="AS50" i="31"/>
  <c r="AQ50" i="31"/>
  <c r="AO50" i="31"/>
  <c r="AM50" i="31"/>
  <c r="AK50" i="31"/>
  <c r="AI50" i="31"/>
  <c r="AG50" i="31"/>
  <c r="AE50" i="31"/>
  <c r="AC50" i="31"/>
  <c r="AA50" i="31"/>
  <c r="BC48" i="31"/>
  <c r="BA48" i="31"/>
  <c r="AY48" i="31"/>
  <c r="AW48" i="31"/>
  <c r="AU48" i="31"/>
  <c r="AS48" i="31"/>
  <c r="AQ48" i="31"/>
  <c r="AO48" i="31"/>
  <c r="AM48" i="31"/>
  <c r="AK48" i="31"/>
  <c r="AI48" i="31"/>
  <c r="AG48" i="31"/>
  <c r="AE48" i="31"/>
  <c r="AC48" i="31"/>
  <c r="AA48" i="31"/>
  <c r="Y48" i="31"/>
  <c r="BD48" i="31"/>
  <c r="BB48" i="31"/>
  <c r="AZ48" i="31"/>
  <c r="AX48" i="31"/>
  <c r="AV48" i="31"/>
  <c r="AT48" i="31"/>
  <c r="AR48" i="31"/>
  <c r="AP48" i="31"/>
  <c r="AN48" i="31"/>
  <c r="AL48" i="31"/>
  <c r="AJ48" i="31"/>
  <c r="AH48" i="31"/>
  <c r="AF48" i="31"/>
  <c r="AD48" i="31"/>
  <c r="AB48" i="31"/>
  <c r="Z48" i="31"/>
  <c r="X48" i="31"/>
  <c r="BD46" i="31"/>
  <c r="BB46" i="31"/>
  <c r="AZ46" i="31"/>
  <c r="AX46" i="31"/>
  <c r="AV46" i="31"/>
  <c r="AT46" i="31"/>
  <c r="AR46" i="31"/>
  <c r="AP46" i="31"/>
  <c r="AN46" i="31"/>
  <c r="AL46" i="31"/>
  <c r="AJ46" i="31"/>
  <c r="AH46" i="31"/>
  <c r="AF46" i="31"/>
  <c r="AD46" i="31"/>
  <c r="AB46" i="31"/>
  <c r="Z46" i="31"/>
  <c r="X46" i="31"/>
  <c r="V46" i="31"/>
  <c r="BC46" i="31"/>
  <c r="BA46" i="31"/>
  <c r="AY46" i="31"/>
  <c r="AW46" i="31"/>
  <c r="AU46" i="31"/>
  <c r="AS46" i="31"/>
  <c r="AQ46" i="31"/>
  <c r="AO46" i="31"/>
  <c r="AM46" i="31"/>
  <c r="AK46" i="31"/>
  <c r="AI46" i="31"/>
  <c r="AG46" i="31"/>
  <c r="AE46" i="31"/>
  <c r="AC46" i="31"/>
  <c r="AA46" i="31"/>
  <c r="Y46" i="31"/>
  <c r="W46" i="31"/>
  <c r="BC44" i="31"/>
  <c r="BA44" i="31"/>
  <c r="AY44" i="31"/>
  <c r="AW44" i="31"/>
  <c r="AU44" i="31"/>
  <c r="AS44" i="31"/>
  <c r="AQ44" i="31"/>
  <c r="AO44" i="31"/>
  <c r="AM44" i="31"/>
  <c r="AK44" i="31"/>
  <c r="AI44" i="31"/>
  <c r="AG44" i="31"/>
  <c r="AE44" i="31"/>
  <c r="AC44" i="31"/>
  <c r="AA44" i="31"/>
  <c r="Y44" i="31"/>
  <c r="W44" i="31"/>
  <c r="U44" i="31"/>
  <c r="BD44" i="31"/>
  <c r="BB44" i="31"/>
  <c r="AZ44" i="31"/>
  <c r="AX44" i="31"/>
  <c r="AV44" i="31"/>
  <c r="AT44" i="31"/>
  <c r="AR44" i="31"/>
  <c r="AP44" i="31"/>
  <c r="AN44" i="31"/>
  <c r="AL44" i="31"/>
  <c r="AJ44" i="31"/>
  <c r="AH44" i="31"/>
  <c r="AF44" i="31"/>
  <c r="AD44" i="31"/>
  <c r="AB44" i="31"/>
  <c r="Z44" i="31"/>
  <c r="X44" i="31"/>
  <c r="V44" i="31"/>
  <c r="T44" i="31"/>
  <c r="BD42" i="31"/>
  <c r="BB42" i="31"/>
  <c r="AZ42" i="31"/>
  <c r="AX42" i="31"/>
  <c r="AV42" i="31"/>
  <c r="AT42" i="31"/>
  <c r="AR42" i="31"/>
  <c r="AP42" i="31"/>
  <c r="AN42" i="31"/>
  <c r="AL42" i="31"/>
  <c r="AJ42" i="31"/>
  <c r="AH42" i="31"/>
  <c r="BC42" i="31"/>
  <c r="BA42" i="31"/>
  <c r="AY42" i="31"/>
  <c r="AW42" i="31"/>
  <c r="AU42" i="31"/>
  <c r="AS42" i="31"/>
  <c r="AQ42" i="31"/>
  <c r="AO42" i="31"/>
  <c r="AM42" i="31"/>
  <c r="AK42" i="31"/>
  <c r="AI42" i="31"/>
  <c r="AG42" i="31"/>
  <c r="AE42" i="31"/>
  <c r="AC42" i="31"/>
  <c r="AA42" i="31"/>
  <c r="Y42" i="31"/>
  <c r="W42" i="31"/>
  <c r="U42" i="31"/>
  <c r="S42" i="31"/>
  <c r="AF42" i="31"/>
  <c r="AB42" i="31"/>
  <c r="X42" i="31"/>
  <c r="T42" i="31"/>
  <c r="AD42" i="31"/>
  <c r="Z42" i="31"/>
  <c r="V42" i="31"/>
  <c r="R42" i="31"/>
  <c r="BD40" i="31"/>
  <c r="BB40" i="31"/>
  <c r="AZ40" i="31"/>
  <c r="AX40" i="31"/>
  <c r="AV40" i="31"/>
  <c r="AT40" i="31"/>
  <c r="AR40" i="31"/>
  <c r="AP40" i="31"/>
  <c r="AN40" i="31"/>
  <c r="AL40" i="31"/>
  <c r="AJ40" i="31"/>
  <c r="AH40" i="31"/>
  <c r="AF40" i="31"/>
  <c r="AD40" i="31"/>
  <c r="AB40" i="31"/>
  <c r="Z40" i="31"/>
  <c r="X40" i="31"/>
  <c r="V40" i="31"/>
  <c r="T40" i="31"/>
  <c r="R40" i="31"/>
  <c r="P40" i="31"/>
  <c r="BC40" i="31"/>
  <c r="BA40" i="31"/>
  <c r="AY40" i="31"/>
  <c r="AW40" i="31"/>
  <c r="AU40" i="31"/>
  <c r="AS40" i="31"/>
  <c r="AQ40" i="31"/>
  <c r="AO40" i="31"/>
  <c r="AM40" i="31"/>
  <c r="AK40" i="31"/>
  <c r="AI40" i="31"/>
  <c r="AG40" i="31"/>
  <c r="AE40" i="31"/>
  <c r="AC40" i="31"/>
  <c r="AA40" i="31"/>
  <c r="Y40" i="31"/>
  <c r="W40" i="31"/>
  <c r="U40" i="31"/>
  <c r="S40" i="31"/>
  <c r="Q40" i="31"/>
  <c r="BC38" i="31"/>
  <c r="BA38" i="31"/>
  <c r="AY38" i="31"/>
  <c r="AW38" i="31"/>
  <c r="AU38" i="31"/>
  <c r="AS38" i="31"/>
  <c r="AQ38" i="31"/>
  <c r="AO38" i="31"/>
  <c r="AM38" i="31"/>
  <c r="AK38" i="31"/>
  <c r="AI38" i="31"/>
  <c r="AG38" i="31"/>
  <c r="AE38" i="31"/>
  <c r="AC38" i="31"/>
  <c r="AA38" i="31"/>
  <c r="Y38" i="31"/>
  <c r="W38" i="31"/>
  <c r="U38" i="31"/>
  <c r="S38" i="31"/>
  <c r="Q38" i="31"/>
  <c r="O38" i="31"/>
  <c r="BD38" i="31"/>
  <c r="BB38" i="31"/>
  <c r="AZ38" i="31"/>
  <c r="AX38" i="31"/>
  <c r="AV38" i="31"/>
  <c r="AT38" i="31"/>
  <c r="AR38" i="31"/>
  <c r="AP38" i="31"/>
  <c r="AN38" i="31"/>
  <c r="AL38" i="31"/>
  <c r="AJ38" i="31"/>
  <c r="AH38" i="31"/>
  <c r="AF38" i="31"/>
  <c r="AD38" i="31"/>
  <c r="AB38" i="31"/>
  <c r="Z38" i="31"/>
  <c r="X38" i="31"/>
  <c r="V38" i="31"/>
  <c r="T38" i="31"/>
  <c r="R38" i="31"/>
  <c r="P38" i="31"/>
  <c r="N38" i="31"/>
  <c r="BD36" i="31"/>
  <c r="BB36" i="31"/>
  <c r="AZ36" i="31"/>
  <c r="AX36" i="31"/>
  <c r="AV36" i="31"/>
  <c r="AT36" i="31"/>
  <c r="AR36" i="31"/>
  <c r="AP36" i="31"/>
  <c r="AN36" i="31"/>
  <c r="AL36" i="31"/>
  <c r="AJ36" i="31"/>
  <c r="AH36" i="31"/>
  <c r="AF36" i="31"/>
  <c r="AD36" i="31"/>
  <c r="AB36" i="31"/>
  <c r="Z36" i="31"/>
  <c r="X36" i="31"/>
  <c r="V36" i="31"/>
  <c r="T36" i="31"/>
  <c r="R36" i="31"/>
  <c r="P36" i="31"/>
  <c r="N36" i="31"/>
  <c r="L36" i="31"/>
  <c r="BC36" i="31"/>
  <c r="BA36" i="31"/>
  <c r="AY36" i="31"/>
  <c r="AW36" i="31"/>
  <c r="AU36" i="31"/>
  <c r="AS36" i="31"/>
  <c r="AQ36" i="31"/>
  <c r="AO36" i="31"/>
  <c r="AM36" i="31"/>
  <c r="AK36" i="31"/>
  <c r="AI36" i="31"/>
  <c r="AG36" i="31"/>
  <c r="AE36" i="31"/>
  <c r="AC36" i="31"/>
  <c r="AA36" i="31"/>
  <c r="Y36" i="31"/>
  <c r="W36" i="31"/>
  <c r="U36" i="31"/>
  <c r="S36" i="31"/>
  <c r="Q36" i="31"/>
  <c r="O36" i="31"/>
  <c r="M36" i="31"/>
  <c r="BB34" i="31"/>
  <c r="AZ34" i="31"/>
  <c r="AX34" i="31"/>
  <c r="AV34" i="31"/>
  <c r="AT34" i="31"/>
  <c r="AR34" i="31"/>
  <c r="AP34" i="31"/>
  <c r="AN34" i="31"/>
  <c r="AL34" i="31"/>
  <c r="AJ34" i="31"/>
  <c r="AH34" i="31"/>
  <c r="AF34" i="31"/>
  <c r="AD34" i="31"/>
  <c r="AB34" i="31"/>
  <c r="Z34" i="31"/>
  <c r="X34" i="31"/>
  <c r="V34" i="31"/>
  <c r="T34" i="31"/>
  <c r="R34" i="31"/>
  <c r="P34" i="31"/>
  <c r="N34" i="31"/>
  <c r="L34" i="31"/>
  <c r="J34" i="31"/>
  <c r="BA34" i="31"/>
  <c r="AY34" i="31"/>
  <c r="AW34" i="31"/>
  <c r="AU34" i="31"/>
  <c r="AS34" i="31"/>
  <c r="AQ34" i="31"/>
  <c r="AO34" i="31"/>
  <c r="AM34" i="31"/>
  <c r="AK34" i="31"/>
  <c r="AI34" i="31"/>
  <c r="AG34" i="31"/>
  <c r="AE34" i="31"/>
  <c r="AC34" i="31"/>
  <c r="AA34" i="31"/>
  <c r="Y34" i="31"/>
  <c r="W34" i="31"/>
  <c r="U34" i="31"/>
  <c r="S34" i="31"/>
  <c r="Q34" i="31"/>
  <c r="O34" i="31"/>
  <c r="M34" i="31"/>
  <c r="K34" i="31"/>
  <c r="AZ32" i="31"/>
  <c r="AX32" i="31"/>
  <c r="AV32" i="31"/>
  <c r="AT32" i="31"/>
  <c r="AR32" i="31"/>
  <c r="AP32" i="31"/>
  <c r="AN32" i="31"/>
  <c r="AL32" i="31"/>
  <c r="AJ32" i="31"/>
  <c r="AH32" i="31"/>
  <c r="AF32" i="31"/>
  <c r="AD32" i="31"/>
  <c r="AB32" i="31"/>
  <c r="Z32" i="31"/>
  <c r="X32" i="31"/>
  <c r="V32" i="31"/>
  <c r="T32" i="31"/>
  <c r="R32" i="31"/>
  <c r="P32" i="31"/>
  <c r="N32" i="31"/>
  <c r="L32" i="31"/>
  <c r="J32" i="31"/>
  <c r="H32" i="31"/>
  <c r="AY32" i="31"/>
  <c r="AW32" i="31"/>
  <c r="AU32" i="31"/>
  <c r="AS32" i="31"/>
  <c r="AQ32" i="31"/>
  <c r="AO32" i="31"/>
  <c r="AM32" i="31"/>
  <c r="AK32" i="31"/>
  <c r="AI32" i="31"/>
  <c r="AG32" i="31"/>
  <c r="AE32" i="31"/>
  <c r="AC32" i="31"/>
  <c r="AA32" i="31"/>
  <c r="Y32" i="31"/>
  <c r="W32" i="31"/>
  <c r="U32" i="31"/>
  <c r="S32" i="31"/>
  <c r="Q32" i="31"/>
  <c r="O32" i="31"/>
  <c r="M32" i="31"/>
  <c r="K32" i="31"/>
  <c r="I32" i="31"/>
  <c r="E62" i="31"/>
  <c r="AX30" i="31"/>
  <c r="AV30" i="31"/>
  <c r="AT30" i="31"/>
  <c r="AR30" i="31"/>
  <c r="AP30" i="31"/>
  <c r="AN30" i="31"/>
  <c r="AL30" i="31"/>
  <c r="AJ30" i="31"/>
  <c r="AH30" i="31"/>
  <c r="AF30" i="31"/>
  <c r="AD30" i="31"/>
  <c r="AB30" i="31"/>
  <c r="Z30" i="31"/>
  <c r="X30" i="31"/>
  <c r="V30" i="31"/>
  <c r="T30" i="31"/>
  <c r="R30" i="31"/>
  <c r="P30" i="31"/>
  <c r="N30" i="31"/>
  <c r="L30" i="31"/>
  <c r="J30" i="31"/>
  <c r="H30" i="31"/>
  <c r="F30" i="31"/>
  <c r="F60" i="31" s="1"/>
  <c r="AW30" i="31"/>
  <c r="AU30" i="31"/>
  <c r="AS30" i="31"/>
  <c r="AQ30" i="31"/>
  <c r="AO30" i="31"/>
  <c r="AM30" i="31"/>
  <c r="AK30" i="31"/>
  <c r="AI30" i="31"/>
  <c r="AG30" i="31"/>
  <c r="AE30" i="31"/>
  <c r="AC30" i="31"/>
  <c r="AA30" i="31"/>
  <c r="Y30" i="31"/>
  <c r="W30" i="31"/>
  <c r="U30" i="31"/>
  <c r="S30" i="31"/>
  <c r="Q30" i="31"/>
  <c r="O30" i="31"/>
  <c r="M30" i="31"/>
  <c r="K30" i="31"/>
  <c r="I30" i="31"/>
  <c r="G30" i="31"/>
  <c r="BD59" i="31"/>
  <c r="BB59" i="31"/>
  <c r="AZ59" i="31"/>
  <c r="AX59" i="31"/>
  <c r="AV59" i="31"/>
  <c r="AT59" i="31"/>
  <c r="AR59" i="31"/>
  <c r="AP59" i="31"/>
  <c r="AN59" i="31"/>
  <c r="AL59" i="31"/>
  <c r="AJ59" i="31"/>
  <c r="BC59" i="31"/>
  <c r="BA59" i="31"/>
  <c r="AY59" i="31"/>
  <c r="AW59" i="31"/>
  <c r="AU59" i="31"/>
  <c r="AS59" i="31"/>
  <c r="AQ59" i="31"/>
  <c r="AO59" i="31"/>
  <c r="AM59" i="31"/>
  <c r="AK59" i="31"/>
  <c r="AI59" i="31"/>
  <c r="BC57" i="31"/>
  <c r="BA57" i="31"/>
  <c r="AY57" i="31"/>
  <c r="AW57" i="31"/>
  <c r="AU57" i="31"/>
  <c r="AS57" i="31"/>
  <c r="AQ57" i="31"/>
  <c r="AO57" i="31"/>
  <c r="AM57" i="31"/>
  <c r="AK57" i="31"/>
  <c r="AI57" i="31"/>
  <c r="AG57" i="31"/>
  <c r="BD57" i="31"/>
  <c r="BB57" i="31"/>
  <c r="AZ57" i="31"/>
  <c r="AX57" i="31"/>
  <c r="AV57" i="31"/>
  <c r="AT57" i="31"/>
  <c r="AR57" i="31"/>
  <c r="AP57" i="31"/>
  <c r="AN57" i="31"/>
  <c r="AL57" i="31"/>
  <c r="AJ57" i="31"/>
  <c r="AH57" i="31"/>
  <c r="BD55" i="31"/>
  <c r="BB55" i="31"/>
  <c r="AZ55" i="31"/>
  <c r="AX55" i="31"/>
  <c r="AV55" i="31"/>
  <c r="AT55" i="31"/>
  <c r="AR55" i="31"/>
  <c r="AP55" i="31"/>
  <c r="AN55" i="31"/>
  <c r="AL55" i="31"/>
  <c r="AJ55" i="31"/>
  <c r="AH55" i="31"/>
  <c r="AF55" i="31"/>
  <c r="BC55" i="31"/>
  <c r="BA55" i="31"/>
  <c r="AY55" i="31"/>
  <c r="AW55" i="31"/>
  <c r="AU55" i="31"/>
  <c r="AS55" i="31"/>
  <c r="AQ55" i="31"/>
  <c r="AO55" i="31"/>
  <c r="AM55" i="31"/>
  <c r="AK55" i="31"/>
  <c r="AI55" i="31"/>
  <c r="AG55" i="31"/>
  <c r="AE55" i="31"/>
  <c r="BC53" i="31"/>
  <c r="BA53" i="31"/>
  <c r="AY53" i="31"/>
  <c r="AW53" i="31"/>
  <c r="AU53" i="31"/>
  <c r="AS53" i="31"/>
  <c r="AQ53" i="31"/>
  <c r="AO53" i="31"/>
  <c r="AM53" i="31"/>
  <c r="AK53" i="31"/>
  <c r="AI53" i="31"/>
  <c r="AG53" i="31"/>
  <c r="AE53" i="31"/>
  <c r="AC53" i="31"/>
  <c r="BD53" i="31"/>
  <c r="BB53" i="31"/>
  <c r="AZ53" i="31"/>
  <c r="AX53" i="31"/>
  <c r="AV53" i="31"/>
  <c r="AT53" i="31"/>
  <c r="AR53" i="31"/>
  <c r="AP53" i="31"/>
  <c r="AN53" i="31"/>
  <c r="AL53" i="31"/>
  <c r="AJ53" i="31"/>
  <c r="AH53" i="31"/>
  <c r="AF53" i="31"/>
  <c r="AD53" i="31"/>
  <c r="BD51" i="31"/>
  <c r="BB51" i="31"/>
  <c r="AZ51" i="31"/>
  <c r="AX51" i="31"/>
  <c r="AV51" i="31"/>
  <c r="AT51" i="31"/>
  <c r="AR51" i="31"/>
  <c r="AP51" i="31"/>
  <c r="AN51" i="31"/>
  <c r="AL51" i="31"/>
  <c r="AJ51" i="31"/>
  <c r="AH51" i="31"/>
  <c r="AF51" i="31"/>
  <c r="AD51" i="31"/>
  <c r="AB51" i="31"/>
  <c r="BC51" i="31"/>
  <c r="BA51" i="31"/>
  <c r="AY51" i="31"/>
  <c r="AW51" i="31"/>
  <c r="AU51" i="31"/>
  <c r="AS51" i="31"/>
  <c r="AQ51" i="31"/>
  <c r="AO51" i="31"/>
  <c r="AM51" i="31"/>
  <c r="AK51" i="31"/>
  <c r="AI51" i="31"/>
  <c r="AG51" i="31"/>
  <c r="AE51" i="31"/>
  <c r="AC51" i="31"/>
  <c r="AA51" i="31"/>
  <c r="BC49" i="31"/>
  <c r="BA49" i="31"/>
  <c r="AY49" i="31"/>
  <c r="AW49" i="31"/>
  <c r="AU49" i="31"/>
  <c r="AS49" i="31"/>
  <c r="AQ49" i="31"/>
  <c r="AO49" i="31"/>
  <c r="AM49" i="31"/>
  <c r="AK49" i="31"/>
  <c r="AI49" i="31"/>
  <c r="AG49" i="31"/>
  <c r="AE49" i="31"/>
  <c r="AC49" i="31"/>
  <c r="AA49" i="31"/>
  <c r="Y49" i="31"/>
  <c r="BD49" i="31"/>
  <c r="BB49" i="31"/>
  <c r="AZ49" i="31"/>
  <c r="AX49" i="31"/>
  <c r="AV49" i="31"/>
  <c r="AT49" i="31"/>
  <c r="AR49" i="31"/>
  <c r="AP49" i="31"/>
  <c r="AN49" i="31"/>
  <c r="AL49" i="31"/>
  <c r="AJ49" i="31"/>
  <c r="AH49" i="31"/>
  <c r="AF49" i="31"/>
  <c r="AD49" i="31"/>
  <c r="AB49" i="31"/>
  <c r="Z49" i="31"/>
  <c r="BD47" i="31"/>
  <c r="BB47" i="31"/>
  <c r="AZ47" i="31"/>
  <c r="AX47" i="31"/>
  <c r="AV47" i="31"/>
  <c r="AT47" i="31"/>
  <c r="AR47" i="31"/>
  <c r="AP47" i="31"/>
  <c r="AN47" i="31"/>
  <c r="AL47" i="31"/>
  <c r="AJ47" i="31"/>
  <c r="AH47" i="31"/>
  <c r="AF47" i="31"/>
  <c r="AD47" i="31"/>
  <c r="AB47" i="31"/>
  <c r="Z47" i="31"/>
  <c r="X47" i="31"/>
  <c r="BC47" i="31"/>
  <c r="BA47" i="31"/>
  <c r="AY47" i="31"/>
  <c r="AW47" i="31"/>
  <c r="AU47" i="31"/>
  <c r="AS47" i="31"/>
  <c r="AQ47" i="31"/>
  <c r="AO47" i="31"/>
  <c r="AM47" i="31"/>
  <c r="AK47" i="31"/>
  <c r="AI47" i="31"/>
  <c r="AG47" i="31"/>
  <c r="AE47" i="31"/>
  <c r="AC47" i="31"/>
  <c r="AA47" i="31"/>
  <c r="Y47" i="31"/>
  <c r="W47" i="31"/>
  <c r="BC45" i="31"/>
  <c r="BA45" i="31"/>
  <c r="AY45" i="31"/>
  <c r="AW45" i="31"/>
  <c r="AU45" i="31"/>
  <c r="AS45" i="31"/>
  <c r="AQ45" i="31"/>
  <c r="AO45" i="31"/>
  <c r="AM45" i="31"/>
  <c r="AK45" i="31"/>
  <c r="AI45" i="31"/>
  <c r="AG45" i="31"/>
  <c r="AE45" i="31"/>
  <c r="AC45" i="31"/>
  <c r="AA45" i="31"/>
  <c r="Y45" i="31"/>
  <c r="W45" i="31"/>
  <c r="U45" i="31"/>
  <c r="BD45" i="31"/>
  <c r="BB45" i="31"/>
  <c r="AZ45" i="31"/>
  <c r="AX45" i="31"/>
  <c r="AV45" i="31"/>
  <c r="AT45" i="31"/>
  <c r="AR45" i="31"/>
  <c r="AP45" i="31"/>
  <c r="AN45" i="31"/>
  <c r="AL45" i="31"/>
  <c r="AJ45" i="31"/>
  <c r="AH45" i="31"/>
  <c r="AF45" i="31"/>
  <c r="AD45" i="31"/>
  <c r="AB45" i="31"/>
  <c r="Z45" i="31"/>
  <c r="X45" i="31"/>
  <c r="V45" i="31"/>
  <c r="BD43" i="31"/>
  <c r="BB43" i="31"/>
  <c r="AZ43" i="31"/>
  <c r="AX43" i="31"/>
  <c r="AV43" i="31"/>
  <c r="AT43" i="31"/>
  <c r="AR43" i="31"/>
  <c r="AP43" i="31"/>
  <c r="AN43" i="31"/>
  <c r="AL43" i="31"/>
  <c r="AJ43" i="31"/>
  <c r="AH43" i="31"/>
  <c r="AF43" i="31"/>
  <c r="AD43" i="31"/>
  <c r="AB43" i="31"/>
  <c r="Z43" i="31"/>
  <c r="X43" i="31"/>
  <c r="V43" i="31"/>
  <c r="T43" i="31"/>
  <c r="BC43" i="31"/>
  <c r="BA43" i="31"/>
  <c r="AY43" i="31"/>
  <c r="AW43" i="31"/>
  <c r="AU43" i="31"/>
  <c r="AS43" i="31"/>
  <c r="AQ43" i="31"/>
  <c r="AO43" i="31"/>
  <c r="AM43" i="31"/>
  <c r="AK43" i="31"/>
  <c r="AI43" i="31"/>
  <c r="AG43" i="31"/>
  <c r="AE43" i="31"/>
  <c r="AC43" i="31"/>
  <c r="AA43" i="31"/>
  <c r="Y43" i="31"/>
  <c r="W43" i="31"/>
  <c r="U43" i="31"/>
  <c r="S43" i="31"/>
  <c r="BD41" i="31"/>
  <c r="BB41" i="31"/>
  <c r="AZ41" i="31"/>
  <c r="AX41" i="31"/>
  <c r="BC41" i="31"/>
  <c r="AY41" i="31"/>
  <c r="AV41" i="31"/>
  <c r="AT41" i="31"/>
  <c r="AR41" i="31"/>
  <c r="AP41" i="31"/>
  <c r="AN41" i="31"/>
  <c r="AL41" i="31"/>
  <c r="AJ41" i="31"/>
  <c r="AH41" i="31"/>
  <c r="AF41" i="31"/>
  <c r="AD41" i="31"/>
  <c r="AB41" i="31"/>
  <c r="Z41" i="31"/>
  <c r="X41" i="31"/>
  <c r="V41" i="31"/>
  <c r="T41" i="31"/>
  <c r="R41" i="31"/>
  <c r="BA41" i="31"/>
  <c r="AW41" i="31"/>
  <c r="AU41" i="31"/>
  <c r="AS41" i="31"/>
  <c r="AQ41" i="31"/>
  <c r="AO41" i="31"/>
  <c r="AM41" i="31"/>
  <c r="AK41" i="31"/>
  <c r="AI41" i="31"/>
  <c r="AG41" i="31"/>
  <c r="AE41" i="31"/>
  <c r="AC41" i="31"/>
  <c r="AA41" i="31"/>
  <c r="Y41" i="31"/>
  <c r="W41" i="31"/>
  <c r="U41" i="31"/>
  <c r="S41" i="31"/>
  <c r="Q41" i="31"/>
  <c r="BC39" i="31"/>
  <c r="BA39" i="31"/>
  <c r="AY39" i="31"/>
  <c r="AW39" i="31"/>
  <c r="AU39" i="31"/>
  <c r="AS39" i="31"/>
  <c r="AQ39" i="31"/>
  <c r="AO39" i="31"/>
  <c r="AM39" i="31"/>
  <c r="AK39" i="31"/>
  <c r="AI39" i="31"/>
  <c r="AG39" i="31"/>
  <c r="AE39" i="31"/>
  <c r="AC39" i="31"/>
  <c r="AA39" i="31"/>
  <c r="Y39" i="31"/>
  <c r="W39" i="31"/>
  <c r="U39" i="31"/>
  <c r="S39" i="31"/>
  <c r="Q39" i="31"/>
  <c r="O39" i="31"/>
  <c r="BD39" i="31"/>
  <c r="BB39" i="31"/>
  <c r="AZ39" i="31"/>
  <c r="AX39" i="31"/>
  <c r="AV39" i="31"/>
  <c r="AT39" i="31"/>
  <c r="AR39" i="31"/>
  <c r="AP39" i="31"/>
  <c r="AN39" i="31"/>
  <c r="AL39" i="31"/>
  <c r="AJ39" i="31"/>
  <c r="AH39" i="31"/>
  <c r="AF39" i="31"/>
  <c r="AD39" i="31"/>
  <c r="AB39" i="31"/>
  <c r="Z39" i="31"/>
  <c r="X39" i="31"/>
  <c r="V39" i="31"/>
  <c r="T39" i="31"/>
  <c r="R39" i="31"/>
  <c r="P39" i="31"/>
  <c r="BD37" i="31"/>
  <c r="BB37" i="31"/>
  <c r="AZ37" i="31"/>
  <c r="AX37" i="31"/>
  <c r="AV37" i="31"/>
  <c r="AT37" i="31"/>
  <c r="AR37" i="31"/>
  <c r="AP37" i="31"/>
  <c r="AN37" i="31"/>
  <c r="AL37" i="31"/>
  <c r="AJ37" i="31"/>
  <c r="AH37" i="31"/>
  <c r="AF37" i="31"/>
  <c r="AD37" i="31"/>
  <c r="AB37" i="31"/>
  <c r="Z37" i="31"/>
  <c r="X37" i="31"/>
  <c r="V37" i="31"/>
  <c r="T37" i="31"/>
  <c r="R37" i="31"/>
  <c r="P37" i="31"/>
  <c r="N37" i="31"/>
  <c r="BC37" i="31"/>
  <c r="BA37" i="31"/>
  <c r="AY37" i="31"/>
  <c r="AW37" i="31"/>
  <c r="AU37" i="31"/>
  <c r="AS37" i="31"/>
  <c r="AQ37" i="31"/>
  <c r="AO37" i="31"/>
  <c r="AM37" i="31"/>
  <c r="AK37" i="31"/>
  <c r="AI37" i="31"/>
  <c r="AG37" i="31"/>
  <c r="AE37" i="31"/>
  <c r="AC37" i="31"/>
  <c r="AA37" i="31"/>
  <c r="Y37" i="31"/>
  <c r="W37" i="31"/>
  <c r="U37" i="31"/>
  <c r="S37" i="31"/>
  <c r="Q37" i="31"/>
  <c r="O37" i="31"/>
  <c r="M37" i="31"/>
  <c r="BB35" i="31"/>
  <c r="AZ35" i="31"/>
  <c r="AX35" i="31"/>
  <c r="AV35" i="31"/>
  <c r="AT35" i="31"/>
  <c r="AR35" i="31"/>
  <c r="AP35" i="31"/>
  <c r="AN35" i="31"/>
  <c r="AL35" i="31"/>
  <c r="AJ35" i="31"/>
  <c r="AH35" i="31"/>
  <c r="AF35" i="31"/>
  <c r="AD35" i="31"/>
  <c r="AB35" i="31"/>
  <c r="Z35" i="31"/>
  <c r="X35" i="31"/>
  <c r="V35" i="31"/>
  <c r="T35" i="31"/>
  <c r="R35" i="31"/>
  <c r="P35" i="31"/>
  <c r="N35" i="31"/>
  <c r="L35" i="31"/>
  <c r="BC35" i="31"/>
  <c r="BA35" i="31"/>
  <c r="AY35" i="31"/>
  <c r="AW35" i="31"/>
  <c r="AU35" i="31"/>
  <c r="AS35" i="31"/>
  <c r="AQ35" i="31"/>
  <c r="AO35" i="31"/>
  <c r="AM35" i="31"/>
  <c r="AK35" i="31"/>
  <c r="AI35" i="31"/>
  <c r="AG35" i="31"/>
  <c r="AE35" i="31"/>
  <c r="AC35" i="31"/>
  <c r="AA35" i="31"/>
  <c r="Y35" i="31"/>
  <c r="W35" i="31"/>
  <c r="U35" i="31"/>
  <c r="S35" i="31"/>
  <c r="Q35" i="31"/>
  <c r="O35" i="31"/>
  <c r="M35" i="31"/>
  <c r="K35" i="31"/>
  <c r="AZ33" i="31"/>
  <c r="AX33" i="31"/>
  <c r="AV33" i="31"/>
  <c r="AT33" i="31"/>
  <c r="AR33" i="31"/>
  <c r="AP33" i="31"/>
  <c r="AN33" i="31"/>
  <c r="AL33" i="31"/>
  <c r="AJ33" i="31"/>
  <c r="AH33" i="31"/>
  <c r="AF33" i="31"/>
  <c r="AD33" i="31"/>
  <c r="AB33" i="31"/>
  <c r="Z33" i="31"/>
  <c r="X33" i="31"/>
  <c r="V33" i="31"/>
  <c r="T33" i="31"/>
  <c r="R33" i="31"/>
  <c r="P33" i="31"/>
  <c r="N33" i="31"/>
  <c r="L33" i="31"/>
  <c r="J33" i="31"/>
  <c r="BA33" i="31"/>
  <c r="AY33" i="31"/>
  <c r="AW33" i="31"/>
  <c r="AU33" i="31"/>
  <c r="AS33" i="31"/>
  <c r="AQ33" i="31"/>
  <c r="AO33" i="31"/>
  <c r="AM33" i="31"/>
  <c r="AK33" i="31"/>
  <c r="AI33" i="31"/>
  <c r="AG33" i="31"/>
  <c r="AE33" i="31"/>
  <c r="AC33" i="31"/>
  <c r="AA33" i="31"/>
  <c r="Y33" i="31"/>
  <c r="W33" i="31"/>
  <c r="U33" i="31"/>
  <c r="S33" i="31"/>
  <c r="Q33" i="31"/>
  <c r="O33" i="31"/>
  <c r="M33" i="31"/>
  <c r="K33" i="31"/>
  <c r="I33" i="31"/>
  <c r="AX31" i="31"/>
  <c r="AV31" i="31"/>
  <c r="AT31" i="31"/>
  <c r="AR31" i="31"/>
  <c r="AP31" i="31"/>
  <c r="AN31" i="31"/>
  <c r="AL31" i="31"/>
  <c r="AJ31" i="31"/>
  <c r="AH31" i="31"/>
  <c r="AF31" i="31"/>
  <c r="AD31" i="31"/>
  <c r="AB31" i="31"/>
  <c r="Z31" i="31"/>
  <c r="X31" i="31"/>
  <c r="V31" i="31"/>
  <c r="T31" i="31"/>
  <c r="R31" i="31"/>
  <c r="P31" i="31"/>
  <c r="N31" i="31"/>
  <c r="L31" i="31"/>
  <c r="J31" i="31"/>
  <c r="H31" i="31"/>
  <c r="AY31" i="31"/>
  <c r="AW31" i="31"/>
  <c r="AU31" i="31"/>
  <c r="AS31" i="31"/>
  <c r="AQ31" i="31"/>
  <c r="AO31" i="31"/>
  <c r="AM31" i="31"/>
  <c r="AK31" i="31"/>
  <c r="AI31" i="31"/>
  <c r="AG31" i="31"/>
  <c r="AE31" i="31"/>
  <c r="AC31" i="31"/>
  <c r="AA31" i="31"/>
  <c r="Y31" i="31"/>
  <c r="W31" i="31"/>
  <c r="U31" i="31"/>
  <c r="S31" i="31"/>
  <c r="Q31" i="31"/>
  <c r="O31" i="31"/>
  <c r="M31" i="31"/>
  <c r="K31" i="31"/>
  <c r="I31" i="31"/>
  <c r="G31" i="31"/>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E13" i="10"/>
  <c r="BC60" i="31" l="1"/>
  <c r="BA60" i="31"/>
  <c r="AY60" i="31"/>
  <c r="D41" i="20"/>
  <c r="H12" i="20"/>
  <c r="G60" i="31"/>
  <c r="K60" i="31"/>
  <c r="O60" i="31"/>
  <c r="S60" i="31"/>
  <c r="W60" i="31"/>
  <c r="AA60" i="31"/>
  <c r="AE60" i="31"/>
  <c r="AI60" i="31"/>
  <c r="AM60" i="31"/>
  <c r="AQ60" i="31"/>
  <c r="AU60" i="31"/>
  <c r="J60" i="31"/>
  <c r="N60" i="31"/>
  <c r="R60" i="31"/>
  <c r="V60" i="31"/>
  <c r="Z60" i="31"/>
  <c r="AD60" i="31"/>
  <c r="AH60" i="31"/>
  <c r="AL60" i="31"/>
  <c r="AP60" i="31"/>
  <c r="AT60" i="31"/>
  <c r="AX60" i="31"/>
  <c r="AZ60" i="31"/>
  <c r="BB60" i="31"/>
  <c r="BD60" i="31"/>
  <c r="E63" i="31"/>
  <c r="E64" i="31" s="1"/>
  <c r="F61" i="31"/>
  <c r="I60" i="31"/>
  <c r="M60" i="31"/>
  <c r="Q60" i="31"/>
  <c r="U60" i="31"/>
  <c r="Y60" i="31"/>
  <c r="AC60" i="31"/>
  <c r="AG60" i="31"/>
  <c r="AK60" i="31"/>
  <c r="AO60" i="31"/>
  <c r="AS60" i="31"/>
  <c r="AW60" i="31"/>
  <c r="H60" i="31"/>
  <c r="L60" i="31"/>
  <c r="P60" i="31"/>
  <c r="T60" i="31"/>
  <c r="X60" i="31"/>
  <c r="AB60" i="31"/>
  <c r="AF60" i="31"/>
  <c r="AJ60" i="31"/>
  <c r="AN60" i="31"/>
  <c r="AR60" i="31"/>
  <c r="AV60" i="3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D42" i="20" l="1"/>
  <c r="I12" i="20"/>
  <c r="E87" i="31"/>
  <c r="E30" i="10"/>
  <c r="F62" i="31"/>
  <c r="G61" i="31" s="1"/>
  <c r="G62" i="31" s="1"/>
  <c r="H61" i="31" s="1"/>
  <c r="H62" i="31" s="1"/>
  <c r="I61" i="31" s="1"/>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D43" i="20" l="1"/>
  <c r="J12" i="20"/>
  <c r="BC14" i="10"/>
  <c r="BC69" i="31"/>
  <c r="BC66" i="31"/>
  <c r="AY14" i="10"/>
  <c r="AY69" i="31"/>
  <c r="AY66" i="31"/>
  <c r="AW14" i="10"/>
  <c r="AW69" i="31"/>
  <c r="AW66" i="31"/>
  <c r="AW76" i="31" s="1"/>
  <c r="AU14" i="10"/>
  <c r="AU69" i="31"/>
  <c r="AU66" i="31"/>
  <c r="AS14" i="10"/>
  <c r="AS69" i="31"/>
  <c r="AS66" i="31"/>
  <c r="AQ14" i="10"/>
  <c r="AQ69" i="31"/>
  <c r="AQ66" i="31"/>
  <c r="AO14" i="10"/>
  <c r="AO69" i="31"/>
  <c r="AO66" i="31"/>
  <c r="AM14" i="10"/>
  <c r="AM69" i="31"/>
  <c r="AM66" i="31"/>
  <c r="AK69" i="31"/>
  <c r="AI69" i="31"/>
  <c r="AG69" i="31"/>
  <c r="AE69" i="31"/>
  <c r="AC69" i="31"/>
  <c r="AA69" i="31"/>
  <c r="Y69" i="31"/>
  <c r="W69" i="31"/>
  <c r="U69" i="31"/>
  <c r="S69" i="31"/>
  <c r="Q69" i="31"/>
  <c r="O69" i="31"/>
  <c r="M69" i="31"/>
  <c r="K69" i="31"/>
  <c r="I69" i="31"/>
  <c r="G69" i="31"/>
  <c r="E14" i="10"/>
  <c r="E69" i="31"/>
  <c r="E66" i="31"/>
  <c r="E76" i="31" s="1"/>
  <c r="E77" i="31" s="1"/>
  <c r="E80" i="31" s="1"/>
  <c r="E81" i="31" s="1"/>
  <c r="BA14" i="10"/>
  <c r="BA69" i="31"/>
  <c r="BA66" i="31"/>
  <c r="BD14" i="10"/>
  <c r="BD69" i="31"/>
  <c r="BD66" i="31"/>
  <c r="BD76" i="31" s="1"/>
  <c r="BB14" i="10"/>
  <c r="BB69" i="31"/>
  <c r="BB66" i="31"/>
  <c r="AZ14" i="10"/>
  <c r="AZ69" i="31"/>
  <c r="AZ66" i="31"/>
  <c r="AX14" i="10"/>
  <c r="AX69" i="31"/>
  <c r="AX66" i="31"/>
  <c r="AV14" i="10"/>
  <c r="AV69" i="31"/>
  <c r="AV66" i="31"/>
  <c r="AT14" i="10"/>
  <c r="AT69" i="31"/>
  <c r="AT66" i="31"/>
  <c r="AR14" i="10"/>
  <c r="AR69" i="31"/>
  <c r="AR66" i="31"/>
  <c r="AR76" i="31" s="1"/>
  <c r="AP14" i="10"/>
  <c r="AP69" i="31"/>
  <c r="AP66" i="31"/>
  <c r="AN14" i="10"/>
  <c r="AN69" i="31"/>
  <c r="AN66" i="31"/>
  <c r="AN76" i="31" s="1"/>
  <c r="AL69" i="31"/>
  <c r="AJ69" i="31"/>
  <c r="AH69" i="31"/>
  <c r="AF69" i="31"/>
  <c r="AD69" i="31"/>
  <c r="AB69" i="31"/>
  <c r="Z69" i="31"/>
  <c r="X69" i="31"/>
  <c r="V69" i="31"/>
  <c r="T69" i="31"/>
  <c r="R69" i="31"/>
  <c r="P69" i="31"/>
  <c r="N69" i="31"/>
  <c r="L69" i="31"/>
  <c r="J69" i="31"/>
  <c r="H69" i="31"/>
  <c r="F69" i="31"/>
  <c r="I62" i="31"/>
  <c r="J61" i="31" s="1"/>
  <c r="F63" i="31"/>
  <c r="F64" i="31" s="1"/>
  <c r="H63" i="31"/>
  <c r="H64" i="31" s="1"/>
  <c r="G63" i="31"/>
  <c r="G64" i="31" s="1"/>
  <c r="AV76" i="31" l="1"/>
  <c r="AO76" i="31"/>
  <c r="AZ76" i="31"/>
  <c r="AS76" i="31"/>
  <c r="BC76" i="31"/>
  <c r="D44" i="20"/>
  <c r="K12" i="20"/>
  <c r="AP76" i="31"/>
  <c r="AT76" i="31"/>
  <c r="AX76" i="31"/>
  <c r="BB76" i="31"/>
  <c r="BA76" i="31"/>
  <c r="AM76" i="31"/>
  <c r="AQ76" i="31"/>
  <c r="AU76" i="31"/>
  <c r="AY76" i="31"/>
  <c r="I63" i="31"/>
  <c r="I64" i="31" s="1"/>
  <c r="J62" i="31"/>
  <c r="K61" i="31"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D45" i="20" l="1"/>
  <c r="L12" i="20"/>
  <c r="J63" i="31"/>
  <c r="J64" i="31" s="1"/>
  <c r="K62" i="31"/>
  <c r="L61" i="31" s="1"/>
  <c r="AM24" i="10"/>
  <c r="AN24" i="10"/>
  <c r="AO24" i="10"/>
  <c r="AP24" i="10"/>
  <c r="AQ24" i="10"/>
  <c r="AR24" i="10"/>
  <c r="AS24" i="10"/>
  <c r="AT24" i="10"/>
  <c r="AU24" i="10"/>
  <c r="AV24" i="10"/>
  <c r="AW24" i="10"/>
  <c r="AX24" i="10"/>
  <c r="AY24" i="10"/>
  <c r="AZ24" i="10"/>
  <c r="BA24" i="10"/>
  <c r="BB24" i="10"/>
  <c r="BC24" i="10"/>
  <c r="BD24" i="10"/>
  <c r="E24" i="10"/>
  <c r="D46" i="20" l="1"/>
  <c r="M12" i="20"/>
  <c r="K63" i="31"/>
  <c r="K64" i="31" s="1"/>
  <c r="L62" i="31"/>
  <c r="M61" i="31" s="1"/>
  <c r="D47" i="20" l="1"/>
  <c r="N12" i="20"/>
  <c r="L63" i="31"/>
  <c r="L64" i="31" s="1"/>
  <c r="M62" i="31"/>
  <c r="N61" i="31" s="1"/>
  <c r="D48" i="20" l="1"/>
  <c r="O12" i="20"/>
  <c r="M63" i="31"/>
  <c r="M64" i="31" s="1"/>
  <c r="N62" i="31"/>
  <c r="O61" i="31" s="1"/>
  <c r="D49" i="20" l="1"/>
  <c r="P12" i="20"/>
  <c r="O62" i="31"/>
  <c r="P61" i="31" s="1"/>
  <c r="N63" i="31"/>
  <c r="N64" i="31" s="1"/>
  <c r="D50" i="20" l="1"/>
  <c r="Q12" i="20"/>
  <c r="M87" i="31"/>
  <c r="M66" i="31" s="1"/>
  <c r="M76" i="31" s="1"/>
  <c r="M77" i="31" s="1"/>
  <c r="M80" i="31" s="1"/>
  <c r="M30" i="10"/>
  <c r="M14" i="10" s="1"/>
  <c r="M24" i="10" s="1"/>
  <c r="P62" i="31"/>
  <c r="Q61" i="31" s="1"/>
  <c r="O63" i="31"/>
  <c r="O64" i="31" s="1"/>
  <c r="R12" i="20" l="1"/>
  <c r="D51" i="20"/>
  <c r="N30" i="10"/>
  <c r="N14" i="10" s="1"/>
  <c r="N24" i="10" s="1"/>
  <c r="N87" i="31"/>
  <c r="N66" i="31" s="1"/>
  <c r="N76" i="31" s="1"/>
  <c r="N77" i="31" s="1"/>
  <c r="N80" i="31" s="1"/>
  <c r="Q62" i="31"/>
  <c r="R61" i="31" s="1"/>
  <c r="P63" i="31"/>
  <c r="P64" i="31" s="1"/>
  <c r="O87" i="31" l="1"/>
  <c r="O66" i="31" s="1"/>
  <c r="O76" i="31" s="1"/>
  <c r="O77" i="31" s="1"/>
  <c r="O80" i="31" s="1"/>
  <c r="O30" i="10"/>
  <c r="O14" i="10" s="1"/>
  <c r="O24" i="10" s="1"/>
  <c r="D52" i="20"/>
  <c r="S12" i="20"/>
  <c r="R62" i="31"/>
  <c r="S61" i="31" s="1"/>
  <c r="Q63" i="31"/>
  <c r="Q64" i="31" s="1"/>
  <c r="P30" i="10" l="1"/>
  <c r="P14" i="10" s="1"/>
  <c r="P24" i="10" s="1"/>
  <c r="P87" i="31"/>
  <c r="P66" i="31" s="1"/>
  <c r="P76" i="31" s="1"/>
  <c r="P77" i="31" s="1"/>
  <c r="P80" i="31" s="1"/>
  <c r="D53" i="20"/>
  <c r="T12" i="20"/>
  <c r="S62" i="31"/>
  <c r="T61" i="31" s="1"/>
  <c r="R63" i="31"/>
  <c r="R64" i="31" s="1"/>
  <c r="Q87" i="31" l="1"/>
  <c r="Q66" i="31" s="1"/>
  <c r="Q76" i="31" s="1"/>
  <c r="Q77" i="31" s="1"/>
  <c r="Q80" i="31" s="1"/>
  <c r="Q30" i="10"/>
  <c r="Q14" i="10" s="1"/>
  <c r="Q24" i="10" s="1"/>
  <c r="D54" i="20"/>
  <c r="U12" i="20"/>
  <c r="T62" i="31"/>
  <c r="U61" i="31" s="1"/>
  <c r="S63" i="31"/>
  <c r="S64" i="31" s="1"/>
  <c r="R30" i="10" l="1"/>
  <c r="R14" i="10" s="1"/>
  <c r="R24" i="10" s="1"/>
  <c r="R87" i="31"/>
  <c r="R66" i="31" s="1"/>
  <c r="R76" i="31" s="1"/>
  <c r="R77" i="31" s="1"/>
  <c r="R80" i="31" s="1"/>
  <c r="D55" i="20"/>
  <c r="V12" i="20"/>
  <c r="U62" i="31"/>
  <c r="V61" i="31" s="1"/>
  <c r="T63" i="31"/>
  <c r="T64" i="31" s="1"/>
  <c r="S87" i="31" l="1"/>
  <c r="S66" i="31" s="1"/>
  <c r="S76" i="31" s="1"/>
  <c r="S77" i="31" s="1"/>
  <c r="S80" i="31" s="1"/>
  <c r="S30" i="10"/>
  <c r="S14" i="10" s="1"/>
  <c r="S24" i="10" s="1"/>
  <c r="D56" i="20"/>
  <c r="W12" i="20"/>
  <c r="V62" i="31"/>
  <c r="W61" i="31" s="1"/>
  <c r="U63" i="31"/>
  <c r="U64" i="31" s="1"/>
  <c r="T30" i="10" l="1"/>
  <c r="T14" i="10" s="1"/>
  <c r="T24" i="10" s="1"/>
  <c r="T87" i="31"/>
  <c r="T66" i="31" s="1"/>
  <c r="T76" i="31" s="1"/>
  <c r="T77" i="31" s="1"/>
  <c r="T80" i="31" s="1"/>
  <c r="D57" i="20"/>
  <c r="X12" i="20"/>
  <c r="W62" i="31"/>
  <c r="X61" i="31" s="1"/>
  <c r="V63" i="31"/>
  <c r="V64" i="31" s="1"/>
  <c r="U87" i="31" l="1"/>
  <c r="U66" i="31" s="1"/>
  <c r="U76" i="31" s="1"/>
  <c r="U77" i="31" s="1"/>
  <c r="U80" i="31" s="1"/>
  <c r="U30" i="10"/>
  <c r="U14" i="10" s="1"/>
  <c r="U24" i="10" s="1"/>
  <c r="D58" i="20"/>
  <c r="Y12" i="20"/>
  <c r="X62" i="31"/>
  <c r="Y61" i="31" s="1"/>
  <c r="W63" i="31"/>
  <c r="W64" i="31" s="1"/>
  <c r="D59" i="20" l="1"/>
  <c r="Z12" i="20"/>
  <c r="V30" i="10"/>
  <c r="V14" i="10" s="1"/>
  <c r="V24" i="10" s="1"/>
  <c r="V87" i="31"/>
  <c r="V66" i="31" s="1"/>
  <c r="V76" i="31" s="1"/>
  <c r="V77" i="31" s="1"/>
  <c r="V80" i="31" s="1"/>
  <c r="Y62" i="31"/>
  <c r="Z61" i="31" s="1"/>
  <c r="X63" i="31"/>
  <c r="X64" i="31" s="1"/>
  <c r="D60" i="20" l="1"/>
  <c r="AA12" i="20"/>
  <c r="W87" i="31"/>
  <c r="W66" i="31" s="1"/>
  <c r="W76" i="31" s="1"/>
  <c r="W77" i="31" s="1"/>
  <c r="W80" i="31" s="1"/>
  <c r="W30" i="10"/>
  <c r="W14" i="10" s="1"/>
  <c r="W24" i="10" s="1"/>
  <c r="Z62" i="31"/>
  <c r="AA61" i="31" s="1"/>
  <c r="Y63" i="31"/>
  <c r="Y64" i="31" s="1"/>
  <c r="D61" i="20" l="1"/>
  <c r="AB12" i="20"/>
  <c r="X30" i="10"/>
  <c r="X14" i="10" s="1"/>
  <c r="X24" i="10" s="1"/>
  <c r="X87" i="31"/>
  <c r="X66" i="31" s="1"/>
  <c r="X76" i="31" s="1"/>
  <c r="X77" i="31" s="1"/>
  <c r="X80" i="31" s="1"/>
  <c r="AA62" i="31"/>
  <c r="AB61" i="31" s="1"/>
  <c r="Z63" i="31"/>
  <c r="Z64" i="31" s="1"/>
  <c r="D62" i="20" l="1"/>
  <c r="AC12" i="20"/>
  <c r="Y87" i="31"/>
  <c r="Y66" i="31" s="1"/>
  <c r="Y76" i="31" s="1"/>
  <c r="Y77" i="31" s="1"/>
  <c r="Y80" i="31" s="1"/>
  <c r="Y30" i="10"/>
  <c r="Y14" i="10" s="1"/>
  <c r="Y24" i="10" s="1"/>
  <c r="AB62" i="31"/>
  <c r="AC61" i="31" s="1"/>
  <c r="AA63" i="31"/>
  <c r="AA64" i="31" s="1"/>
  <c r="D63" i="20" l="1"/>
  <c r="AD12" i="20"/>
  <c r="Z30" i="10"/>
  <c r="Z14" i="10" s="1"/>
  <c r="Z24" i="10" s="1"/>
  <c r="Z87" i="31"/>
  <c r="Z66" i="31" s="1"/>
  <c r="Z76" i="31" s="1"/>
  <c r="Z77" i="31" s="1"/>
  <c r="Z80" i="31" s="1"/>
  <c r="AC62" i="31"/>
  <c r="AD61" i="31" s="1"/>
  <c r="AB63" i="31"/>
  <c r="AB64" i="31" s="1"/>
  <c r="D64" i="20" l="1"/>
  <c r="AE12" i="20"/>
  <c r="AA87" i="31"/>
  <c r="AA66" i="31" s="1"/>
  <c r="AA76" i="31" s="1"/>
  <c r="AA77" i="31" s="1"/>
  <c r="AA80" i="31" s="1"/>
  <c r="AA30" i="10"/>
  <c r="AA14" i="10" s="1"/>
  <c r="AA24" i="10" s="1"/>
  <c r="AC63" i="31"/>
  <c r="AC64" i="31" s="1"/>
  <c r="AD62" i="31"/>
  <c r="AE61" i="31" s="1"/>
  <c r="D65" i="20" l="1"/>
  <c r="AF12" i="20"/>
  <c r="AB30" i="10"/>
  <c r="AB14" i="10" s="1"/>
  <c r="AB24" i="10" s="1"/>
  <c r="AB87" i="31"/>
  <c r="AB66" i="31" s="1"/>
  <c r="AB76" i="31" s="1"/>
  <c r="AB77" i="31" s="1"/>
  <c r="AB80" i="31" s="1"/>
  <c r="AE62" i="31"/>
  <c r="AF61" i="31" s="1"/>
  <c r="AD63" i="31"/>
  <c r="AD64" i="31" s="1"/>
  <c r="D66" i="20" l="1"/>
  <c r="AG12" i="20"/>
  <c r="AC87" i="31"/>
  <c r="AC66" i="31" s="1"/>
  <c r="AC76" i="31" s="1"/>
  <c r="AC77" i="31" s="1"/>
  <c r="AC80" i="31" s="1"/>
  <c r="AC30" i="10"/>
  <c r="AC14" i="10" s="1"/>
  <c r="AC24" i="10" s="1"/>
  <c r="AF62" i="31"/>
  <c r="AG61" i="31" s="1"/>
  <c r="AE63" i="31"/>
  <c r="AE64" i="31" s="1"/>
  <c r="D67" i="20" l="1"/>
  <c r="AH12" i="20"/>
  <c r="AD30" i="10"/>
  <c r="AD14" i="10" s="1"/>
  <c r="AD24" i="10" s="1"/>
  <c r="AD87" i="31"/>
  <c r="AD66" i="31" s="1"/>
  <c r="AD76" i="31" s="1"/>
  <c r="AD77" i="31" s="1"/>
  <c r="AD80" i="31" s="1"/>
  <c r="AG62" i="31"/>
  <c r="AH61" i="31" s="1"/>
  <c r="AF63" i="31"/>
  <c r="AF64" i="31" s="1"/>
  <c r="D68" i="20" l="1"/>
  <c r="AI12" i="20"/>
  <c r="AE87" i="31"/>
  <c r="AE66" i="31" s="1"/>
  <c r="AE76" i="31" s="1"/>
  <c r="AE77" i="31" s="1"/>
  <c r="AE80" i="31" s="1"/>
  <c r="AE30" i="10"/>
  <c r="AE14" i="10" s="1"/>
  <c r="AE24" i="10" s="1"/>
  <c r="AH62" i="31"/>
  <c r="AI61" i="31" s="1"/>
  <c r="AG63" i="31"/>
  <c r="AG64" i="31" s="1"/>
  <c r="D69" i="20" l="1"/>
  <c r="AJ12" i="20"/>
  <c r="AF30" i="10"/>
  <c r="AF14" i="10" s="1"/>
  <c r="AF24" i="10" s="1"/>
  <c r="AF87" i="31"/>
  <c r="AF66" i="31" s="1"/>
  <c r="AF76" i="31" s="1"/>
  <c r="AF77" i="31" s="1"/>
  <c r="AF80" i="31" s="1"/>
  <c r="AI62" i="31"/>
  <c r="AJ61" i="31" s="1"/>
  <c r="AH63" i="31"/>
  <c r="AH64" i="31" s="1"/>
  <c r="D70" i="20" l="1"/>
  <c r="AK12" i="20"/>
  <c r="AG87" i="31"/>
  <c r="AG66" i="31" s="1"/>
  <c r="AG76" i="31" s="1"/>
  <c r="AG77" i="31" s="1"/>
  <c r="AG80" i="31" s="1"/>
  <c r="AG30" i="10"/>
  <c r="AG14" i="10" s="1"/>
  <c r="AG24" i="10" s="1"/>
  <c r="AJ62" i="31"/>
  <c r="AK61" i="31" s="1"/>
  <c r="AI63" i="31"/>
  <c r="AI64" i="31" s="1"/>
  <c r="D71" i="20" l="1"/>
  <c r="AL12" i="20"/>
  <c r="AH30" i="10"/>
  <c r="AH14" i="10" s="1"/>
  <c r="AH24" i="10" s="1"/>
  <c r="AH87" i="31"/>
  <c r="AH66" i="31" s="1"/>
  <c r="AH76" i="31" s="1"/>
  <c r="AH77" i="31" s="1"/>
  <c r="AH80" i="31" s="1"/>
  <c r="AK62" i="31"/>
  <c r="AL61" i="31" s="1"/>
  <c r="AJ63" i="31"/>
  <c r="AJ64" i="31" s="1"/>
  <c r="D72" i="20" l="1"/>
  <c r="AM12" i="20"/>
  <c r="AI87" i="31"/>
  <c r="AI66" i="31" s="1"/>
  <c r="AI76" i="31" s="1"/>
  <c r="AI77" i="31" s="1"/>
  <c r="AI80" i="31" s="1"/>
  <c r="AI30" i="10"/>
  <c r="AI14" i="10" s="1"/>
  <c r="AI24" i="10" s="1"/>
  <c r="AK63" i="31"/>
  <c r="AK64" i="31" s="1"/>
  <c r="AL62" i="31"/>
  <c r="AM61" i="31" s="1"/>
  <c r="D73" i="20" l="1"/>
  <c r="AN12" i="20"/>
  <c r="AJ30" i="10"/>
  <c r="AJ14" i="10" s="1"/>
  <c r="AJ24" i="10" s="1"/>
  <c r="AJ87" i="31"/>
  <c r="AJ66" i="31" s="1"/>
  <c r="AJ76" i="31" s="1"/>
  <c r="AJ77" i="31" s="1"/>
  <c r="AJ80" i="31" s="1"/>
  <c r="AM62" i="31"/>
  <c r="AN61" i="31" s="1"/>
  <c r="AL63" i="31"/>
  <c r="AL64" i="31" s="1"/>
  <c r="D75" i="20" l="1"/>
  <c r="AO12" i="20"/>
  <c r="AK87" i="31"/>
  <c r="AK66" i="31" s="1"/>
  <c r="AK76" i="31" s="1"/>
  <c r="AK77" i="31" s="1"/>
  <c r="AK80" i="31" s="1"/>
  <c r="AK30" i="10"/>
  <c r="AK14" i="10" s="1"/>
  <c r="AK24" i="10" s="1"/>
  <c r="AN62" i="31"/>
  <c r="AO61" i="31" s="1"/>
  <c r="AM63" i="31"/>
  <c r="AM64" i="31" s="1"/>
  <c r="AM77" i="31" s="1"/>
  <c r="AM80" i="31" s="1"/>
  <c r="AL30" i="10" l="1"/>
  <c r="AL14" i="10" s="1"/>
  <c r="AL24" i="10" s="1"/>
  <c r="AL87" i="31"/>
  <c r="AL66" i="31" s="1"/>
  <c r="AL76" i="31" s="1"/>
  <c r="AL77" i="31" s="1"/>
  <c r="AL80" i="31" s="1"/>
  <c r="AO62" i="31"/>
  <c r="AP61" i="31" s="1"/>
  <c r="AN63" i="31"/>
  <c r="AN64" i="31" s="1"/>
  <c r="AN77" i="31" s="1"/>
  <c r="AN80" i="31" s="1"/>
  <c r="AP62" i="31" l="1"/>
  <c r="AQ61" i="31" s="1"/>
  <c r="AO63" i="31"/>
  <c r="AO64" i="31" s="1"/>
  <c r="AO77" i="31" s="1"/>
  <c r="AO80" i="31" s="1"/>
  <c r="AQ62" i="31" l="1"/>
  <c r="AR61" i="31" s="1"/>
  <c r="AP63" i="31"/>
  <c r="AP64" i="31" s="1"/>
  <c r="AP77" i="31" s="1"/>
  <c r="AP80" i="31" s="1"/>
  <c r="AR62" i="31" l="1"/>
  <c r="AS61" i="31" s="1"/>
  <c r="AQ63" i="31"/>
  <c r="AQ64" i="31" s="1"/>
  <c r="AQ77" i="31" s="1"/>
  <c r="AQ80" i="31" s="1"/>
  <c r="AS62" i="31" l="1"/>
  <c r="AT61" i="31" s="1"/>
  <c r="AR63" i="31"/>
  <c r="AR64" i="31" s="1"/>
  <c r="AR77" i="31" s="1"/>
  <c r="AR80" i="31" s="1"/>
  <c r="AS63" i="31" l="1"/>
  <c r="AS64" i="31" s="1"/>
  <c r="AS77" i="31" s="1"/>
  <c r="AS80" i="31" s="1"/>
  <c r="AT62" i="31"/>
  <c r="AU61" i="31" s="1"/>
  <c r="AU62" i="31" l="1"/>
  <c r="AV61" i="31" s="1"/>
  <c r="AT63" i="31"/>
  <c r="AT64" i="31" s="1"/>
  <c r="AT77" i="31" s="1"/>
  <c r="AT80" i="31" s="1"/>
  <c r="AV62" i="31" l="1"/>
  <c r="AW61" i="31" s="1"/>
  <c r="AU63" i="31"/>
  <c r="AU64" i="31" s="1"/>
  <c r="AU77" i="31" s="1"/>
  <c r="AU80" i="31" s="1"/>
  <c r="AW62" i="31" l="1"/>
  <c r="AX61" i="31" s="1"/>
  <c r="AV63" i="31"/>
  <c r="AV64" i="31" s="1"/>
  <c r="AV77" i="31" s="1"/>
  <c r="AV80" i="31" s="1"/>
  <c r="AX62" i="31" l="1"/>
  <c r="AY61" i="31" s="1"/>
  <c r="AW63" i="31"/>
  <c r="AW64" i="31" s="1"/>
  <c r="AW77" i="31" s="1"/>
  <c r="AW80" i="31" s="1"/>
  <c r="AY62" i="31" l="1"/>
  <c r="AZ61" i="31" s="1"/>
  <c r="AX63" i="31"/>
  <c r="AX64" i="31" s="1"/>
  <c r="AX77" i="31" s="1"/>
  <c r="AX80" i="31" s="1"/>
  <c r="AZ62" i="31" l="1"/>
  <c r="BA61" i="31" s="1"/>
  <c r="AY63" i="31"/>
  <c r="AY64" i="31" s="1"/>
  <c r="AY77" i="31" s="1"/>
  <c r="AY80" i="31" s="1"/>
  <c r="BA62" i="31" l="1"/>
  <c r="BB61" i="31" s="1"/>
  <c r="AZ63" i="31"/>
  <c r="AZ64" i="31" s="1"/>
  <c r="AZ77" i="31" s="1"/>
  <c r="AZ80" i="31" s="1"/>
  <c r="BB62" i="31" l="1"/>
  <c r="BC61" i="31" s="1"/>
  <c r="BA63" i="31"/>
  <c r="BA64" i="31" s="1"/>
  <c r="BA77" i="31" s="1"/>
  <c r="BA80" i="31" s="1"/>
  <c r="BC62" i="31" l="1"/>
  <c r="BD61" i="31" s="1"/>
  <c r="BB63" i="31"/>
  <c r="BB64" i="31" s="1"/>
  <c r="BB77" i="31" s="1"/>
  <c r="BB80" i="31" s="1"/>
  <c r="BD62" i="31" l="1"/>
  <c r="BD63" i="31" s="1"/>
  <c r="BD64" i="31" s="1"/>
  <c r="BD77" i="31" s="1"/>
  <c r="BD80" i="31" s="1"/>
  <c r="BC63" i="31"/>
  <c r="BC64" i="31" s="1"/>
  <c r="BC77" i="31" s="1"/>
  <c r="BC80" i="31" s="1"/>
  <c r="I30" i="10" l="1"/>
  <c r="I14" i="10" s="1"/>
  <c r="I24" i="10" s="1"/>
  <c r="I13" i="10"/>
  <c r="H13" i="10"/>
  <c r="J13" i="10"/>
  <c r="G13" i="10"/>
  <c r="G24" i="10" s="1"/>
  <c r="H30" i="10"/>
  <c r="H14" i="10"/>
  <c r="G30" i="10"/>
  <c r="G14" i="10"/>
  <c r="L13" i="10"/>
  <c r="J30" i="10"/>
  <c r="J14" i="10" s="1"/>
  <c r="L30" i="10"/>
  <c r="L14" i="10" s="1"/>
  <c r="L24" i="10" s="1"/>
  <c r="K30" i="10"/>
  <c r="K14" i="10" s="1"/>
  <c r="K13" i="10"/>
  <c r="K24" i="10" s="1"/>
  <c r="F30" i="10"/>
  <c r="F14" i="10" s="1"/>
  <c r="F24" i="10" s="1"/>
  <c r="F13" i="10"/>
  <c r="J24" i="10" l="1"/>
  <c r="H24" i="10"/>
  <c r="F87" i="31"/>
  <c r="F66" i="31" s="1"/>
  <c r="J87" i="31"/>
  <c r="J66" i="31" s="1"/>
  <c r="I65" i="31"/>
  <c r="H87" i="31"/>
  <c r="H66" i="31" s="1"/>
  <c r="I87" i="31"/>
  <c r="I66" i="31" s="1"/>
  <c r="H65" i="31"/>
  <c r="G65" i="31"/>
  <c r="L87" i="31"/>
  <c r="L66" i="31" s="1"/>
  <c r="J65" i="31"/>
  <c r="G87" i="31"/>
  <c r="G66" i="31" s="1"/>
  <c r="G76" i="31" s="1"/>
  <c r="G77" i="31" s="1"/>
  <c r="G80" i="31" s="1"/>
  <c r="L65" i="31"/>
  <c r="K87" i="31"/>
  <c r="K66" i="31" s="1"/>
  <c r="K65" i="31"/>
  <c r="F65" i="31"/>
  <c r="F76" i="31" l="1"/>
  <c r="F77" i="31" s="1"/>
  <c r="F80" i="31" s="1"/>
  <c r="F81" i="31" s="1"/>
  <c r="G81" i="31" s="1"/>
  <c r="H76" i="31"/>
  <c r="H77" i="31" s="1"/>
  <c r="H80" i="31" s="1"/>
  <c r="L76" i="31"/>
  <c r="L77" i="31" s="1"/>
  <c r="L80" i="31" s="1"/>
  <c r="K76" i="31"/>
  <c r="K77" i="31" s="1"/>
  <c r="K80" i="31" s="1"/>
  <c r="J76" i="31"/>
  <c r="J77" i="31" s="1"/>
  <c r="J80" i="31" s="1"/>
  <c r="I76" i="31"/>
  <c r="I77" i="31" s="1"/>
  <c r="I80" i="31" s="1"/>
  <c r="H81" i="31" l="1"/>
  <c r="I81" i="31" s="1"/>
  <c r="J81" i="31" s="1"/>
  <c r="K81" i="31" s="1"/>
  <c r="L81" i="31" s="1"/>
  <c r="M81" i="31" s="1"/>
  <c r="N81" i="31" s="1"/>
  <c r="O81" i="31" s="1"/>
  <c r="P81" i="31" s="1"/>
  <c r="Q81" i="31" s="1"/>
  <c r="R81" i="31" s="1"/>
  <c r="S81" i="31" s="1"/>
  <c r="T81" i="31" s="1"/>
  <c r="U81" i="31" s="1"/>
  <c r="V81" i="31" s="1"/>
  <c r="W81" i="31" s="1"/>
  <c r="X81" i="31" s="1"/>
  <c r="Y81" i="31" s="1"/>
  <c r="Z81" i="31" s="1"/>
  <c r="AA81" i="31" s="1"/>
  <c r="AB81" i="31" s="1"/>
  <c r="AC81" i="31" s="1"/>
  <c r="AD81" i="31" s="1"/>
  <c r="AE81" i="31" s="1"/>
  <c r="AF81" i="31" s="1"/>
  <c r="AG81" i="31" s="1"/>
  <c r="AH81" i="31" s="1"/>
  <c r="AI81" i="31" s="1"/>
  <c r="C4" i="31" l="1"/>
  <c r="G28" i="37" s="1"/>
  <c r="C5" i="31"/>
  <c r="H28" i="37" s="1"/>
  <c r="AJ81" i="31"/>
  <c r="AK81" i="31" s="1"/>
  <c r="AL81" i="31" s="1"/>
  <c r="AM81" i="31" s="1"/>
  <c r="AN81" i="31" s="1"/>
  <c r="AO81" i="31" s="1"/>
  <c r="AP81" i="31" s="1"/>
  <c r="AQ81" i="31" s="1"/>
  <c r="AR81" i="31" l="1"/>
  <c r="AS81" i="31" s="1"/>
  <c r="AT81" i="31" s="1"/>
  <c r="AU81" i="31" s="1"/>
  <c r="AV81" i="31" s="1"/>
  <c r="AW81" i="31" s="1"/>
  <c r="AX81" i="31" s="1"/>
  <c r="AY81" i="31" s="1"/>
  <c r="AZ81" i="31" s="1"/>
  <c r="BA81" i="31" s="1"/>
  <c r="BB81" i="31" s="1"/>
  <c r="BC81" i="31" s="1"/>
  <c r="BD81" i="31" s="1"/>
  <c r="C7" i="31" s="1"/>
  <c r="J28" i="37" s="1"/>
  <c r="C6" i="31"/>
  <c r="I28" i="37" s="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<sst xmlns="http://schemas.openxmlformats.org/spreadsheetml/2006/main" count="841" uniqueCount="368">
  <si>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</si>
  <si>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</si>
  <si>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</si>
  <si>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</si>
  <si>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</si>
  <si>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</si>
  <si>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</si>
  <si>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</si>
  <si>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</si>
  <si>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</si>
  <si>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</si>
  <si>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</si>
  <si>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</si>
  <si>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</si>
  <si>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</si>
  <si>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</si>
  <si>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</si>
  <si>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</si>
  <si>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</si>
  <si>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</si>
  <si>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</si>
  <si>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</si>
  <si>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</si>
  <si>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</si>
  <si>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</si>
  <si>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</si>
  <si>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</si>
  <si>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</si>
  <si>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</si>
  <si>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</si>
  <si>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</si>
  <si>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</si>
  <si>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</si>
  <si>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</si>
  <si>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</si>
  <si>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</si>
  <si>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</si>
  <si>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</si>
  <si>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</si>
  <si>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</si>
  <si>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</si>
  <si>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</si>
  <si>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</si>
  <si>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</si>
  <si>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</si>
  <si>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</si>
  <si>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</si>
  <si>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</si>
  <si>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</si>
  <si>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</si>
  <si>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</si>
  <si>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</si>
  <si>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</si>
  <si>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</si>
  <si>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</si>
  <si>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</si>
  <si>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</si>
  <si>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</si>
  <si>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</si>
  <si>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</si>
  <si>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</si>
  <si>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</si>
  <si>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</si>
  <si>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</si>
  <si>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</si>
  <si>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</si>
  <si>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</si>
  <si>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</si>
  <si>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</si>
  <si>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</si>
  <si>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</si>
  <si>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</si>
  <si>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</si>
  <si>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</si>
  <si>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</si>
  <si>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</si>
  <si>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</si>
  <si>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</si>
  <si>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</si>
  <si>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</si>
  <si>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</si>
  <si>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</si>
  <si>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</si>
  <si>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</si>
  <si>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</si>
  <si>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</si>
  <si>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</si>
  <si>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</si>
  <si>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</si>
  <si>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</si>
  <si>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</si>
  <si>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</si>
  <si>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</si>
  <si>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</si>
  <si>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</si>
  <si>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</si>
  <si>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</si>
  <si>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</si>
  <si>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</si>
  <si>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</si>
  <si>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</si>
  <si>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</si>
  <si>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</si>
  <si>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</si>
  <si>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</si>
  <si>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</si>
  <si>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</si>
  <si>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</si>
  <si>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</si>
  <si>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</si>
  <si>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</si>
  <si>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</si>
  <si>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</si>
  <si>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</si>
  <si>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</si>
  <si>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</si>
  <si>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</si>
  <si>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</si>
  <si>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</si>
  <si>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</si>
  <si>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</si>
  <si>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</si>
  <si>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</si>
  <si>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</si>
  <si>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</si>
  <si>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</si>
  <si>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</si>
  <si>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</si>
  <si>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</si>
  <si>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</si>
  <si>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</si>
  <si>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</si>
  <si>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</si>
  <si>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</si>
  <si>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</si>
  <si>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</si>
  <si>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</si>
  <si>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</si>
  <si>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</si>
  <si>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</si>
  <si>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</si>
  <si>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</si>
  <si>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</si>
  <si>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</si>
  <si>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</si>
  <si>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</si>
  <si>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</si>
  <si>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</si>
  <si>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</si>
  <si>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</si>
  <si>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</si>
  <si>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</si>
  <si>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</si>
  <si>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</si>
  <si>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</si>
  <si>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</si>
  <si>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</si>
  <si>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</si>
  <si>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</si>
  <si>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</si>
  <si>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</si>
  <si>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</si>
  <si>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</si>
  <si>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</si>
  <si>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</si>
  <si>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</si>
  <si>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</si>
  <si>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</si>
  <si>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</si>
  <si>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</si>
  <si>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</si>
  <si>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</si>
  <si>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</si>
  <si>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</si>
  <si>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</si>
  <si>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</si>
  <si>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</si>
  <si>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</si>
  <si>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</si>
  <si>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</si>
  <si>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</si>
  <si>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</si>
  <si>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</si>
  <si>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</si>
  <si>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</si>
  <si>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</si>
  <si>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</si>
  <si>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</si>
  <si>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</si>
  <si>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</si>
  <si>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</si>
  <si>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</si>
  <si>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</si>
  <si>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</si>
  <si>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</si>
  <si>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</si>
  <si>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</si>
  <si>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</si>
  <si>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</si>
  <si>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</si>
  <si>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</si>
  <si>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</si>
  <si>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</si>
  <si>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</si>
  <si>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</si>
  <si>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</si>
  <si>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</si>
  <si>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</si>
  <si>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</si>
  <si>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</si>
  <si>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</si>
  <si>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</si>
  <si>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</si>
  <si>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</si>
  <si>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</si>
  <si>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</si>
  <si>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</si>
  <si>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</si>
  <si>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</si>
  <si>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</si>
  <si>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</si>
  <si>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</si>
  <si>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</si>
  <si>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</si>
  <si>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</si>
  <si>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</si>
  <si>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</si>
  <si>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</si>
  <si>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</si>
  <si>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</si>
  <si>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</si>
  <si>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</si>
  <si>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</si>
  <si>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</si>
  <si>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</si>
  <si>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</si>
  <si>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</si>
  <si>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</si>
  <si>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</si>
  <si>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</si>
  <si>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</si>
  <si>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</si>
  <si>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</si>
  <si>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</si>
  <si>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</si>
  <si>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</si>
  <si>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</si>
  <si>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</si>
  <si>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</si>
  <si>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</si>
  <si>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</si>
  <si>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</si>
  <si>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</si>
  <si>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</si>
  <si>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</si>
  <si>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</si>
  <si>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</si>
  <si>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</si>
  <si>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</si>
  <si>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</si>
  <si>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</si>
  <si>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</si>
  <si>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</si>
  <si>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</si>
  <si>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</si>
  <si>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</si>
  <si>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</si>
  <si>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</si>
  <si>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</si>
  <si>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</si>
  <si>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</si>
  <si>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</si>
  <si>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</si>
  <si>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</si>
  <si>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</si>
  <si>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</si>
  <si>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</si>
  <si>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</si>
  <si>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</si>
  <si>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</si>
  <si>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</si>
  <si>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</si>
  <si>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</si>
  <si>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</si>
  <si>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</si>
  <si>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</si>
  <si>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</si>
  <si>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</si>
  <si>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</si>
  <si>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</si>
  <si>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</si>
  <si>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</si>
  <si>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</si>
  <si>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</si>
  <si>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</si>
  <si>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</si>
  <si>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</si>
  <si>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</si>
  <si>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</si>
  <si>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</si>
  <si>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</si>
  <si>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</si>
  <si>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</si>
  <si>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</si>
  <si>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</si>
  <si>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</si>
  <si>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</si>
  <si>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</si>
  <si>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</si>
  <si>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</si>
  <si>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</si>
  <si>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</si>
  <si>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</si>
  <si>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</si>
  <si>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</si>
  <si>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</si>
  <si>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</si>
  <si>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</si>
  <si>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</si>
  <si>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</si>
  <si>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</si>
  <si>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</si>
  <si>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</si>
  <si>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</si>
  <si>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</si>
  <si>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</si>
  <si>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</si>
  <si>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</si>
  <si>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</si>
  <si>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</si>
  <si>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</si>
  <si>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</si>
  <si>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</si>
  <si>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</si>
  <si>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</si>
  <si>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</si>
  <si>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</si>
  <si>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</si>
  <si>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</si>
  <si>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</si>
  <si>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</si>
  <si>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</si>
  <si>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</si>
  <si>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</si>
  <si>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</si>
  <si>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</si>
  <si>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</si>
  <si>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 xml:space="preserve">Difference in  cost </t>
  </si>
  <si>
    <t>Estimated annual savings (MWh)</t>
  </si>
  <si>
    <t xml:space="preserve">Standard unit cost </t>
  </si>
  <si>
    <t xml:space="preserve">Low loss unit cost </t>
  </si>
  <si>
    <t>Number of units installed 2015/16</t>
  </si>
  <si>
    <t>This CBA considers the cost of installation of 33kV to 11kV transformers that out perform the EU Eco Directive</t>
  </si>
  <si>
    <t>Install minimum specification transformer to meet the Eco Directive Tier 1</t>
  </si>
  <si>
    <t>Install low loss transformer to out perform the Eco Directive Tier 1</t>
  </si>
  <si>
    <t>Install 'Super low loss' transformer to out perform the Eco Directive Tier 1</t>
  </si>
  <si>
    <t>Improvements in the efficiency of the iron core and winding resistance can reduce losses and may be cost effective over the lifetime of the asset</t>
  </si>
  <si>
    <t>Low loss transformer</t>
  </si>
  <si>
    <t xml:space="preserve">Super low loss transformer </t>
  </si>
  <si>
    <t>33kV Transformer (GM)</t>
  </si>
  <si>
    <t>The implementation of this measure is positive over the lifetime of the asset and hence we have decided to apopt</t>
  </si>
  <si>
    <t>The capital costs are not recovered over the lifetime of the asset and hence this has been rejected</t>
  </si>
  <si>
    <t xml:space="preserve">Super Low loss unit cost </t>
  </si>
  <si>
    <t>This was used as the baseline scenario and the subsequent measures were based on energy savings above this value hence this tab was left blank</t>
  </si>
  <si>
    <t>This the baseline and all other options condsidered were based on savings over and above this value - this is why this tab was left blank</t>
  </si>
  <si>
    <t xml:space="preserve">Total </t>
  </si>
  <si>
    <t>This is only for new installations and considers the total capital cost vs the lifetime cost of operating the asset over 65 years</t>
  </si>
  <si>
    <t>Further improvements in efficiency can be achieved with advanced core materials and reducion in widing resistance, however at increased cost and an increase in physical size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</si>
</sst>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000;[Red]\-&quot;£&quot;#,##0.000000"/>
  </numFmts>
  <fonts count="37"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b/>
      <sz val="11"/>
      <color theme="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cellStyleXfs>
  <cellXfs count="197">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70" fontId="0" fillId="0" borderId="0" xfId="0" applyNumberFormat="1"/>
    <xf numFmtId="3" fontId="0" fillId="0" borderId="0" xfId="0" applyNumberFormat="1"/>
    <xf numFmtId="166" fontId="0" fillId="0" borderId="0" xfId="0" applyNumberFormat="1"/>
    <xf numFmtId="8" fontId="0" fillId="0" borderId="0" xfId="0" applyNumberFormat="1"/>
    <xf numFmtId="8" fontId="36" fillId="0" borderId="0" xfId="0" applyNumberFormat="1" applyFont="1"/>
    <xf numFmtId="1" fontId="0" fillId="0" borderId="0" xfId="0" applyNumberFormat="1" applyAlignment="1"/>
    <xf numFmtId="1" fontId="0" fillId="0" borderId="0" xfId="0" applyNumberFormat="1"/>
    <xf numFmtId="175" fontId="5" fillId="0" borderId="14" xfId="0" applyNumberFormat="1" applyFont="1" applyBorder="1" applyProtection="1"/>
    <xf numFmtId="0" fontId="4" fillId="0" borderId="12" xfId="0" applyFont="1" applyBorder="1" applyAlignment="1" applyProtection="1">
      <alignment horizontal="right"/>
    </xf>
    <xf numFmtId="0" fontId="4" fillId="0" borderId="2" xfId="0" applyFont="1" applyBorder="1" applyAlignment="1" applyProtection="1">
      <alignment vertical="center" textRotation="90"/>
    </xf>
    <xf numFmtId="0" fontId="4" fillId="0" borderId="5" xfId="0" applyFont="1" applyBorder="1" applyAlignment="1" applyProtection="1">
      <alignment vertical="center" textRotation="90"/>
    </xf>
    <xf numFmtId="0" fontId="16" fillId="9" borderId="18" xfId="0" applyFont="1" applyFill="1" applyBorder="1" applyProtection="1"/>
    <xf numFmtId="0" fontId="4" fillId="0" borderId="0" xfId="0" applyFont="1" applyAlignment="1">
      <alignment horizontal="lef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5" fillId="6" borderId="3" xfId="0" applyFont="1" applyFill="1" applyBorder="1" applyAlignment="1">
      <alignment horizontal="left" vertical="top"/>
    </xf>
    <xf numFmtId="0" fontId="4" fillId="0" borderId="3" xfId="0" applyFont="1" applyBorder="1" applyAlignment="1">
      <alignment horizontal="left" vertical="top" wrapText="1"/>
    </xf>
    <xf numFmtId="0" fontId="4" fillId="0" borderId="7" xfId="0" applyFont="1" applyBorder="1" applyAlignment="1">
      <alignment horizontal="left" wrapText="1"/>
    </xf>
    <xf numFmtId="0" fontId="4" fillId="0" borderId="9" xfId="0" applyFont="1" applyBorder="1" applyAlignment="1">
      <alignment horizontal="left"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5" fillId="9" borderId="16" xfId="0" applyFont="1" applyFill="1" applyBorder="1" applyAlignment="1" applyProtection="1">
      <alignment horizontal="center" vertical="center" textRotation="90"/>
    </xf>
    <xf numFmtId="0" fontId="5" fillId="9" borderId="23" xfId="0" applyFont="1" applyFill="1" applyBorder="1" applyAlignment="1" applyProtection="1">
      <alignment horizontal="center" vertical="center" textRotation="90"/>
    </xf>
    <xf numFmtId="0" fontId="5" fillId="9" borderId="19" xfId="0" applyFont="1" applyFill="1" applyBorder="1" applyAlignment="1" applyProtection="1">
      <alignment horizontal="center" vertical="center" textRotation="90"/>
    </xf>
    <xf numFmtId="0" fontId="5" fillId="9" borderId="22" xfId="0" applyFont="1" applyFill="1" applyBorder="1" applyAlignment="1" applyProtection="1">
      <alignment horizontal="center" vertical="center" textRotation="90" wrapText="1"/>
    </xf>
    <xf numFmtId="0" fontId="5" fillId="9" borderId="20" xfId="0" applyFont="1" applyFill="1" applyBorder="1" applyAlignment="1" applyProtection="1">
      <alignment horizontal="center" vertical="center" textRotation="90" wrapText="1"/>
    </xf>
    <xf numFmtId="0" fontId="5" fillId="9" borderId="4" xfId="0" applyFont="1" applyFill="1" applyBorder="1" applyAlignment="1" applyProtection="1">
      <alignment horizontal="center" vertical="center" textRotation="90" wrapText="1"/>
    </xf>
    <xf numFmtId="0" fontId="5" fillId="9" borderId="5" xfId="0" applyFont="1" applyFill="1" applyBorder="1" applyAlignment="1" applyProtection="1">
      <alignment horizontal="center" vertical="center" textRotation="90" wrapText="1"/>
    </xf>
    <xf numFmtId="0" fontId="5" fillId="9" borderId="2" xfId="0" applyFont="1" applyFill="1" applyBorder="1" applyAlignment="1" applyProtection="1">
      <alignment horizontal="center" vertical="center" textRotation="90" wrapText="1"/>
    </xf>
    <xf numFmtId="0" fontId="4" fillId="9" borderId="5" xfId="0" applyFont="1" applyFill="1" applyBorder="1" applyAlignment="1" applyProtection="1">
      <alignment horizontal="center" vertical="center" textRotation="90" wrapText="1"/>
    </xf>
  </cellXfs>
  <cellStyles count="10">
    <cellStyle name="=C:\WINNT\SYSTEM32\COMMAND.COM 6" xfId="4"/>
    <cellStyle name="Comma" xfId="7" builtinId="3"/>
    <cellStyle name="Comma 2 127" xfId="9"/>
    <cellStyle name="Comma 4" xfId="5"/>
    <cellStyle name="Currency" xfId="8" builtinId="4"/>
    <cellStyle name="Hyperlink" xfId="6" builtinId="8"/>
    <cellStyle name="Normal" xfId="0" builtinId="0"/>
    <cellStyle name="Normal 20" xfId="2"/>
    <cellStyle name="Normal 3" xfId="3"/>
    <cellStyle name="Percent" xfId="1" builtinId="5"/>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229</v>
      </c>
      <c r="C2" s="101" t="s">
        <v>237</v>
      </c>
      <c r="D2" s="101" t="s">
        <v>236</v>
      </c>
      <c r="E2" s="101" t="s">
        <v>230</v>
      </c>
    </row>
    <row r="3" spans="1:5" s="100" customFormat="1" ht="62.25" customHeight="1" x14ac:dyDescent="0.25">
      <c r="B3" s="102" t="s">
        <v>231</v>
      </c>
      <c r="C3" s="102" t="s">
        <v>234</v>
      </c>
      <c r="D3" s="102"/>
      <c r="E3" s="103" t="s">
        <v>235</v>
      </c>
    </row>
    <row r="4" spans="1:5" s="100" customFormat="1" ht="62.25" customHeight="1" x14ac:dyDescent="0.25">
      <c r="B4" s="102" t="s">
        <v>232</v>
      </c>
      <c r="C4" s="102" t="s">
        <v>238</v>
      </c>
      <c r="D4" s="104">
        <v>41352</v>
      </c>
      <c r="E4" s="102" t="s">
        <v>239</v>
      </c>
    </row>
    <row r="5" spans="1:5" s="100" customFormat="1" ht="84" customHeight="1" x14ac:dyDescent="0.25">
      <c r="B5" s="102" t="s">
        <v>233</v>
      </c>
      <c r="C5" s="102" t="s">
        <v>244</v>
      </c>
      <c r="D5" s="104" t="s">
        <v>240</v>
      </c>
      <c r="E5" s="102" t="s">
        <v>241</v>
      </c>
    </row>
    <row r="6" spans="1:5" ht="111" customHeight="1" x14ac:dyDescent="0.25">
      <c r="A6" s="130"/>
      <c r="B6" s="131" t="s">
        <v>242</v>
      </c>
      <c r="C6" s="131" t="s">
        <v>243</v>
      </c>
      <c r="D6" s="132">
        <v>41380</v>
      </c>
      <c r="E6" s="131" t="s">
        <v>315</v>
      </c>
    </row>
    <row r="7" spans="1:5" ht="21.75" customHeight="1" x14ac:dyDescent="0.25">
      <c r="B7" s="134"/>
      <c r="C7" s="134"/>
      <c r="D7" s="135">
        <v>41393</v>
      </c>
      <c r="E7" s="134" t="s">
        <v>339</v>
      </c>
    </row>
    <row r="8" spans="1:5" ht="21.75" customHeight="1" x14ac:dyDescent="0.25">
      <c r="D8" s="135">
        <v>41649</v>
      </c>
      <c r="E8" s="137" t="s">
        <v>340</v>
      </c>
    </row>
    <row r="9" spans="1:5" ht="21.75" customHeight="1" x14ac:dyDescent="0.25">
      <c r="D9" s="135">
        <v>41649</v>
      </c>
      <c r="E9" s="134" t="s">
        <v>344</v>
      </c>
    </row>
    <row r="10" spans="1:5" ht="21.75" customHeight="1" x14ac:dyDescent="0.25">
      <c r="D10" s="135">
        <v>41649</v>
      </c>
      <c r="E10" s="134" t="s">
        <v>345</v>
      </c>
    </row>
    <row r="11" spans="1:5" x14ac:dyDescent="0.25">
      <c r="B11" s="133"/>
      <c r="C11" s="133"/>
      <c r="D11" s="133"/>
      <c r="E11" s="13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8" sqref="D8"/>
    </sheetView>
  </sheetViews>
  <sheetFormatPr defaultRowHeight="15" x14ac:dyDescent="0.25"/>
  <cols>
    <col min="1" max="1" width="5.85546875" customWidth="1"/>
    <col min="2" max="2" width="64.85546875" customWidth="1"/>
    <col min="3" max="3" width="26.28515625" bestFit="1" customWidth="1"/>
    <col min="4" max="4" width="12.140625" customWidth="1"/>
  </cols>
  <sheetData>
    <row r="1" spans="1:4" ht="18.75" x14ac:dyDescent="0.3">
      <c r="A1" s="1" t="s">
        <v>80</v>
      </c>
    </row>
    <row r="2" spans="1:4" ht="21" x14ac:dyDescent="0.35">
      <c r="A2" t="s">
        <v>341</v>
      </c>
    </row>
    <row r="4" spans="1:4" x14ac:dyDescent="0.25">
      <c r="C4" s="139"/>
      <c r="D4" t="s">
        <v>365</v>
      </c>
    </row>
    <row r="5" spans="1:4" x14ac:dyDescent="0.25">
      <c r="B5" t="s">
        <v>349</v>
      </c>
      <c r="C5" s="138">
        <v>351700</v>
      </c>
      <c r="D5" s="138">
        <f>SUM(C5*$C$9)</f>
        <v>2813600</v>
      </c>
    </row>
    <row r="6" spans="1:4" x14ac:dyDescent="0.25">
      <c r="B6" t="s">
        <v>362</v>
      </c>
      <c r="C6" s="138">
        <v>801700</v>
      </c>
      <c r="D6" s="138">
        <f t="shared" ref="D6:D7" si="0">SUM(C6*$C$9)</f>
        <v>6413600</v>
      </c>
    </row>
    <row r="7" spans="1:4" x14ac:dyDescent="0.25">
      <c r="B7" t="s">
        <v>347</v>
      </c>
      <c r="C7" s="138">
        <f>SUM(C6-C5)</f>
        <v>450000</v>
      </c>
      <c r="D7" s="138">
        <f t="shared" si="0"/>
        <v>3600000</v>
      </c>
    </row>
    <row r="8" spans="1:4" x14ac:dyDescent="0.25">
      <c r="B8" t="s">
        <v>348</v>
      </c>
      <c r="C8" s="139">
        <v>263</v>
      </c>
      <c r="D8">
        <f>SUM(C8*C9)</f>
        <v>2104</v>
      </c>
    </row>
    <row r="9" spans="1:4" x14ac:dyDescent="0.25">
      <c r="B9" t="s">
        <v>351</v>
      </c>
      <c r="C9" s="139">
        <v>8</v>
      </c>
    </row>
    <row r="10" spans="1:4" x14ac:dyDescent="0.25">
      <c r="C10" s="140"/>
    </row>
    <row r="11" spans="1:4" x14ac:dyDescent="0.25">
      <c r="C11" s="143"/>
    </row>
    <row r="12" spans="1:4" x14ac:dyDescent="0.25">
      <c r="C12" s="14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7" sqref="C7"/>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96</v>
      </c>
    </row>
    <row r="6" spans="2:3" x14ac:dyDescent="0.3">
      <c r="B6" s="96" t="s">
        <v>218</v>
      </c>
      <c r="C6" s="31" t="s">
        <v>219</v>
      </c>
    </row>
    <row r="7" spans="2:3" ht="56.25" customHeight="1" x14ac:dyDescent="0.3">
      <c r="B7" s="97" t="s">
        <v>303</v>
      </c>
      <c r="C7" s="31" t="s">
        <v>338</v>
      </c>
    </row>
    <row r="8" spans="2:3" x14ac:dyDescent="0.3">
      <c r="B8" s="98" t="s">
        <v>304</v>
      </c>
      <c r="C8" s="31" t="s">
        <v>305</v>
      </c>
    </row>
    <row r="9" spans="2:3" ht="30" x14ac:dyDescent="0.3">
      <c r="B9" s="97" t="s">
        <v>225</v>
      </c>
      <c r="C9" s="31" t="s">
        <v>337</v>
      </c>
    </row>
    <row r="10" spans="2:3" x14ac:dyDescent="0.3">
      <c r="B10" s="98" t="s">
        <v>216</v>
      </c>
      <c r="C10" s="31" t="s">
        <v>217</v>
      </c>
    </row>
    <row r="12" spans="2:3" x14ac:dyDescent="0.3">
      <c r="B12" s="25" t="s">
        <v>24</v>
      </c>
    </row>
    <row r="13" spans="2:3" x14ac:dyDescent="0.3">
      <c r="B13" s="93" t="s">
        <v>25</v>
      </c>
    </row>
    <row r="14" spans="2:3" x14ac:dyDescent="0.3">
      <c r="B14" s="94" t="s">
        <v>218</v>
      </c>
    </row>
    <row r="15" spans="2:3" x14ac:dyDescent="0.3">
      <c r="B15" s="88" t="s">
        <v>224</v>
      </c>
    </row>
    <row r="16" spans="2:3" x14ac:dyDescent="0.3">
      <c r="B16" s="95" t="s">
        <v>220</v>
      </c>
    </row>
    <row r="17" spans="2:4" x14ac:dyDescent="0.3">
      <c r="B17" s="25"/>
    </row>
    <row r="18" spans="2:4" x14ac:dyDescent="0.3">
      <c r="B18" s="2" t="s">
        <v>64</v>
      </c>
    </row>
    <row r="19" spans="2:4" ht="19.5" customHeight="1" x14ac:dyDescent="0.3">
      <c r="B19" s="2" t="s">
        <v>221</v>
      </c>
    </row>
    <row r="20" spans="2:4" x14ac:dyDescent="0.3">
      <c r="B20" s="91" t="s">
        <v>226</v>
      </c>
    </row>
    <row r="21" spans="2:4" x14ac:dyDescent="0.3">
      <c r="B21" s="91" t="s">
        <v>227</v>
      </c>
    </row>
    <row r="22" spans="2:4" ht="25.5" customHeight="1" x14ac:dyDescent="0.3">
      <c r="B22" s="90" t="s">
        <v>98</v>
      </c>
    </row>
    <row r="23" spans="2:4" ht="10.5" customHeight="1" x14ac:dyDescent="0.3"/>
    <row r="24" spans="2:4" ht="24.75" customHeight="1" x14ac:dyDescent="0.3">
      <c r="B24" s="91" t="s">
        <v>222</v>
      </c>
      <c r="C24" s="91"/>
      <c r="D24" s="91"/>
    </row>
    <row r="25" spans="2:4" ht="26.25" customHeight="1" x14ac:dyDescent="0.3">
      <c r="B25" s="91" t="s">
        <v>316</v>
      </c>
      <c r="C25" s="91"/>
      <c r="D25" s="91"/>
    </row>
    <row r="26" spans="2:4" ht="32.25" customHeight="1" x14ac:dyDescent="0.3">
      <c r="B26" s="150" t="s">
        <v>223</v>
      </c>
      <c r="C26" s="150"/>
      <c r="D26" s="150"/>
    </row>
    <row r="28" spans="2:4" x14ac:dyDescent="0.3">
      <c r="B28" s="2" t="s">
        <v>97</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zoomScale="80" zoomScaleNormal="80" workbookViewId="0">
      <pane ySplit="3" topLeftCell="A22" activePane="bottomLeft" state="frozen"/>
      <selection pane="bottomLeft" activeCell="D11" sqref="D11:F11"/>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342</v>
      </c>
      <c r="Z1" s="26" t="s">
        <v>29</v>
      </c>
    </row>
    <row r="2" spans="2:26" x14ac:dyDescent="0.3">
      <c r="B2" s="151" t="s">
        <v>352</v>
      </c>
      <c r="C2" s="152"/>
      <c r="D2" s="152"/>
      <c r="E2" s="152"/>
      <c r="F2" s="153"/>
      <c r="Z2" s="26" t="s">
        <v>79</v>
      </c>
    </row>
    <row r="3" spans="2:26" ht="24.75" customHeight="1" x14ac:dyDescent="0.3">
      <c r="B3" s="154"/>
      <c r="C3" s="155"/>
      <c r="D3" s="155"/>
      <c r="E3" s="155"/>
      <c r="F3" s="156"/>
    </row>
    <row r="4" spans="2:26" ht="18" customHeight="1" x14ac:dyDescent="0.3">
      <c r="B4" s="25" t="s">
        <v>78</v>
      </c>
      <c r="C4" s="27"/>
      <c r="D4" s="27"/>
      <c r="E4" s="27"/>
      <c r="F4" s="27"/>
    </row>
    <row r="5" spans="2:26" ht="24.75" customHeight="1" x14ac:dyDescent="0.3">
      <c r="B5" s="157" t="s">
        <v>366</v>
      </c>
      <c r="C5" s="158"/>
      <c r="D5" s="158"/>
      <c r="E5" s="158"/>
      <c r="F5" s="159"/>
    </row>
    <row r="6" spans="2:26" ht="13.5" customHeight="1" x14ac:dyDescent="0.3">
      <c r="B6" s="27"/>
      <c r="C6" s="27"/>
      <c r="D6" s="27"/>
      <c r="E6" s="27"/>
      <c r="F6" s="27"/>
    </row>
    <row r="7" spans="2:26" x14ac:dyDescent="0.3">
      <c r="B7" s="25" t="s">
        <v>48</v>
      </c>
    </row>
    <row r="8" spans="2:26" x14ac:dyDescent="0.3">
      <c r="B8" s="160" t="s">
        <v>343</v>
      </c>
      <c r="C8" s="161"/>
      <c r="D8" s="162" t="s">
        <v>30</v>
      </c>
      <c r="E8" s="162"/>
      <c r="F8" s="162"/>
    </row>
    <row r="9" spans="2:26" ht="43.5" customHeight="1" x14ac:dyDescent="0.3">
      <c r="B9" s="157" t="s">
        <v>353</v>
      </c>
      <c r="C9" s="159"/>
      <c r="D9" s="163" t="s">
        <v>363</v>
      </c>
      <c r="E9" s="163"/>
      <c r="F9" s="163"/>
    </row>
    <row r="10" spans="2:26" ht="37.5" customHeight="1" x14ac:dyDescent="0.3">
      <c r="B10" s="164" t="s">
        <v>354</v>
      </c>
      <c r="C10" s="165"/>
      <c r="D10" s="163" t="s">
        <v>356</v>
      </c>
      <c r="E10" s="163"/>
      <c r="F10" s="163"/>
    </row>
    <row r="11" spans="2:26" ht="45" customHeight="1" x14ac:dyDescent="0.3">
      <c r="B11" s="164" t="s">
        <v>355</v>
      </c>
      <c r="C11" s="165"/>
      <c r="D11" s="163" t="s">
        <v>367</v>
      </c>
      <c r="E11" s="163"/>
      <c r="F11" s="163"/>
    </row>
    <row r="12" spans="2:26" ht="22.5" customHeight="1" x14ac:dyDescent="0.3">
      <c r="B12" s="166"/>
      <c r="C12" s="167"/>
      <c r="D12" s="168"/>
      <c r="E12" s="168"/>
      <c r="F12" s="168"/>
    </row>
    <row r="13" spans="2:26" ht="22.5" customHeight="1" x14ac:dyDescent="0.3">
      <c r="B13" s="166"/>
      <c r="C13" s="167"/>
      <c r="D13" s="168"/>
      <c r="E13" s="168"/>
      <c r="F13" s="168"/>
    </row>
    <row r="14" spans="2:26" ht="22.5" customHeight="1" x14ac:dyDescent="0.3">
      <c r="B14" s="166"/>
      <c r="C14" s="167"/>
      <c r="D14" s="168"/>
      <c r="E14" s="168"/>
      <c r="F14" s="168"/>
    </row>
    <row r="15" spans="2:26" ht="22.5" customHeight="1" x14ac:dyDescent="0.3">
      <c r="B15" s="166"/>
      <c r="C15" s="167"/>
      <c r="D15" s="168"/>
      <c r="E15" s="168"/>
      <c r="F15" s="168"/>
    </row>
    <row r="16" spans="2:26" ht="22.5" customHeight="1" x14ac:dyDescent="0.3">
      <c r="B16" s="166"/>
      <c r="C16" s="167"/>
      <c r="D16" s="168"/>
      <c r="E16" s="168"/>
      <c r="F16" s="168"/>
    </row>
    <row r="17" spans="2:11" ht="22.5" customHeight="1" x14ac:dyDescent="0.3">
      <c r="B17" s="166"/>
      <c r="C17" s="167"/>
      <c r="D17" s="168"/>
      <c r="E17" s="168"/>
      <c r="F17" s="168"/>
    </row>
    <row r="18" spans="2:11" ht="22.5" customHeight="1" x14ac:dyDescent="0.3">
      <c r="B18" s="166"/>
      <c r="C18" s="167"/>
      <c r="D18" s="168"/>
      <c r="E18" s="168"/>
      <c r="F18" s="168"/>
    </row>
    <row r="19" spans="2:11" ht="22.5" customHeight="1" x14ac:dyDescent="0.3">
      <c r="B19" s="166"/>
      <c r="C19" s="167"/>
      <c r="D19" s="168"/>
      <c r="E19" s="168"/>
      <c r="F19" s="168"/>
    </row>
    <row r="20" spans="2:11" ht="22.5" customHeight="1" x14ac:dyDescent="0.3">
      <c r="B20" s="166"/>
      <c r="C20" s="167"/>
      <c r="D20" s="168"/>
      <c r="E20" s="168"/>
      <c r="F20" s="168"/>
    </row>
    <row r="21" spans="2:11" ht="22.5" customHeight="1" x14ac:dyDescent="0.3">
      <c r="B21" s="166"/>
      <c r="C21" s="167"/>
      <c r="D21" s="168"/>
      <c r="E21" s="168"/>
      <c r="F21" s="168"/>
    </row>
    <row r="22" spans="2:11" ht="22.5" customHeight="1" x14ac:dyDescent="0.3">
      <c r="B22" s="166"/>
      <c r="C22" s="167"/>
      <c r="D22" s="168"/>
      <c r="E22" s="168"/>
      <c r="F22" s="168"/>
    </row>
    <row r="23" spans="2:11" ht="22.5" customHeight="1" x14ac:dyDescent="0.3">
      <c r="B23" s="166"/>
      <c r="C23" s="167"/>
      <c r="D23" s="168"/>
      <c r="E23" s="168"/>
      <c r="F23" s="168"/>
    </row>
    <row r="24" spans="2:11" ht="12.75" customHeight="1" x14ac:dyDescent="0.3">
      <c r="B24" s="28"/>
      <c r="C24" s="28"/>
      <c r="D24" s="29"/>
      <c r="E24" s="29"/>
      <c r="F24" s="29"/>
    </row>
    <row r="25" spans="2:11" x14ac:dyDescent="0.3">
      <c r="B25" s="25" t="s">
        <v>49</v>
      </c>
    </row>
    <row r="26" spans="2:11" ht="38.25" customHeight="1" x14ac:dyDescent="0.3">
      <c r="B26" s="170" t="s">
        <v>47</v>
      </c>
      <c r="C26" s="172" t="s">
        <v>27</v>
      </c>
      <c r="D26" s="172" t="s">
        <v>28</v>
      </c>
      <c r="E26" s="172" t="s">
        <v>30</v>
      </c>
      <c r="F26" s="170" t="s">
        <v>346</v>
      </c>
      <c r="G26" s="169" t="s">
        <v>100</v>
      </c>
      <c r="H26" s="169"/>
      <c r="I26" s="169"/>
      <c r="J26" s="169"/>
      <c r="K26" s="169"/>
    </row>
    <row r="27" spans="2:11" ht="36" customHeight="1" x14ac:dyDescent="0.3">
      <c r="B27" s="171"/>
      <c r="C27" s="173"/>
      <c r="D27" s="173"/>
      <c r="E27" s="173"/>
      <c r="F27" s="171"/>
      <c r="G27" s="64" t="s">
        <v>101</v>
      </c>
      <c r="H27" s="64" t="s">
        <v>102</v>
      </c>
      <c r="I27" s="64" t="s">
        <v>103</v>
      </c>
      <c r="J27" s="64" t="s">
        <v>104</v>
      </c>
      <c r="K27" s="64" t="s">
        <v>105</v>
      </c>
    </row>
    <row r="28" spans="2:11" ht="76.5" customHeight="1" x14ac:dyDescent="0.3">
      <c r="B28" s="30">
        <v>1</v>
      </c>
      <c r="C28" s="31" t="s">
        <v>357</v>
      </c>
      <c r="D28" s="30" t="s">
        <v>29</v>
      </c>
      <c r="E28" s="31" t="s">
        <v>360</v>
      </c>
      <c r="F28" s="30" t="s">
        <v>359</v>
      </c>
      <c r="G28" s="65">
        <f>'Option 1'!$C$4</f>
        <v>-0.18608744592970636</v>
      </c>
      <c r="H28" s="65">
        <f>'Option 1'!$C$5</f>
        <v>-6.8240114368071036E-2</v>
      </c>
      <c r="I28" s="65">
        <f>'Option 1'!$C$6</f>
        <v>9.168291091013624E-3</v>
      </c>
      <c r="J28" s="65">
        <f>'Option 1'!C7</f>
        <v>0.1469020707111714</v>
      </c>
      <c r="K28" s="66"/>
    </row>
    <row r="29" spans="2:11" ht="27.75" customHeight="1" x14ac:dyDescent="0.3">
      <c r="B29" s="30">
        <v>2</v>
      </c>
      <c r="C29" s="30" t="s">
        <v>358</v>
      </c>
      <c r="D29" s="30" t="s">
        <v>79</v>
      </c>
      <c r="E29" s="31" t="s">
        <v>361</v>
      </c>
      <c r="F29" s="30" t="s">
        <v>359</v>
      </c>
      <c r="G29" s="65">
        <f>'Option 2'!$C$4</f>
        <v>-1.098369798257228</v>
      </c>
      <c r="H29" s="65">
        <f>'Option 2'!$C$5</f>
        <v>-0.92665523919533987</v>
      </c>
      <c r="I29" s="65">
        <f>'Option 2'!$C$6</f>
        <v>-0.81792099984256295</v>
      </c>
      <c r="J29" s="65">
        <f>'Option 2'!C7</f>
        <v>-0.56696326022294397</v>
      </c>
      <c r="K29" s="66"/>
    </row>
    <row r="30" spans="2:11" ht="27.75" customHeight="1" x14ac:dyDescent="0.3">
      <c r="B30" s="30">
        <v>3</v>
      </c>
      <c r="C30" s="30"/>
      <c r="D30" s="30"/>
      <c r="E30" s="31"/>
      <c r="F30" s="30"/>
      <c r="G30" s="65"/>
      <c r="H30" s="65"/>
      <c r="I30" s="65"/>
      <c r="J30" s="65"/>
      <c r="K30" s="30"/>
    </row>
    <row r="31" spans="2:11" ht="27.75" customHeight="1" x14ac:dyDescent="0.3">
      <c r="B31" s="30">
        <v>4</v>
      </c>
      <c r="C31" s="30"/>
      <c r="D31" s="30"/>
      <c r="E31" s="31"/>
      <c r="F31" s="30"/>
      <c r="G31" s="65"/>
      <c r="H31" s="65"/>
      <c r="I31" s="65"/>
      <c r="J31" s="65"/>
      <c r="K31" s="30"/>
    </row>
    <row r="32" spans="2:11" ht="27.75" customHeight="1" x14ac:dyDescent="0.3">
      <c r="B32" s="30">
        <v>5</v>
      </c>
      <c r="C32" s="30"/>
      <c r="D32" s="30"/>
      <c r="E32" s="31"/>
      <c r="F32" s="30"/>
      <c r="G32" s="65"/>
      <c r="H32" s="65"/>
      <c r="I32" s="65"/>
      <c r="J32" s="65"/>
      <c r="K32" s="30"/>
    </row>
    <row r="37" spans="2:2" x14ac:dyDescent="0.3">
      <c r="B37" s="2" t="s">
        <v>106</v>
      </c>
    </row>
  </sheetData>
  <mergeCells count="40">
    <mergeCell ref="G26:K26"/>
    <mergeCell ref="B22:C22"/>
    <mergeCell ref="D22:F22"/>
    <mergeCell ref="B23:C23"/>
    <mergeCell ref="D23:F23"/>
    <mergeCell ref="B26:B27"/>
    <mergeCell ref="C26:C27"/>
    <mergeCell ref="D26:D27"/>
    <mergeCell ref="E26:E27"/>
    <mergeCell ref="F26:F27"/>
    <mergeCell ref="B19:C19"/>
    <mergeCell ref="D19:F19"/>
    <mergeCell ref="B20:C20"/>
    <mergeCell ref="D20:F20"/>
    <mergeCell ref="B21:C21"/>
    <mergeCell ref="D21:F21"/>
    <mergeCell ref="B16:C16"/>
    <mergeCell ref="D16:F16"/>
    <mergeCell ref="B17:C17"/>
    <mergeCell ref="D17:F17"/>
    <mergeCell ref="B18:C18"/>
    <mergeCell ref="D18:F18"/>
    <mergeCell ref="B13:C13"/>
    <mergeCell ref="D13:F13"/>
    <mergeCell ref="B14:C14"/>
    <mergeCell ref="D14:F14"/>
    <mergeCell ref="B15:C15"/>
    <mergeCell ref="D15:F15"/>
    <mergeCell ref="B10:C10"/>
    <mergeCell ref="D10:F10"/>
    <mergeCell ref="B11:C11"/>
    <mergeCell ref="D11:F11"/>
    <mergeCell ref="B12:C12"/>
    <mergeCell ref="D12:F12"/>
    <mergeCell ref="B2:F3"/>
    <mergeCell ref="B5:F5"/>
    <mergeCell ref="B8:C8"/>
    <mergeCell ref="D8:F8"/>
    <mergeCell ref="B9:C9"/>
    <mergeCell ref="D9:F9"/>
  </mergeCells>
  <conditionalFormatting sqref="B28:D28 F28:F29">
    <cfRule type="expression" dxfId="10" priority="11">
      <formula>$D28="adopted"</formula>
    </cfRule>
  </conditionalFormatting>
  <conditionalFormatting sqref="B30:F32 B29:E29">
    <cfRule type="expression" dxfId="9" priority="10">
      <formula>$D29="adopted"</formula>
    </cfRule>
  </conditionalFormatting>
  <conditionalFormatting sqref="D29:D32">
    <cfRule type="expression" dxfId="8" priority="9">
      <formula>$D29="adopted"</formula>
    </cfRule>
  </conditionalFormatting>
  <conditionalFormatting sqref="G28:K29">
    <cfRule type="expression" dxfId="7" priority="8">
      <formula>$D28="adopted"</formula>
    </cfRule>
  </conditionalFormatting>
  <conditionalFormatting sqref="G30:K32">
    <cfRule type="expression" dxfId="6" priority="7">
      <formula>$D30="adopted"</formula>
    </cfRule>
  </conditionalFormatting>
  <conditionalFormatting sqref="G30:J32">
    <cfRule type="expression" dxfId="5" priority="6">
      <formula>$D30="adopted"</formula>
    </cfRule>
  </conditionalFormatting>
  <conditionalFormatting sqref="G30:J30">
    <cfRule type="expression" dxfId="4" priority="5">
      <formula>$D30="adopted"</formula>
    </cfRule>
  </conditionalFormatting>
  <conditionalFormatting sqref="G31:J31">
    <cfRule type="expression" dxfId="3" priority="4">
      <formula>$D31="adopted"</formula>
    </cfRule>
  </conditionalFormatting>
  <conditionalFormatting sqref="G32:J32">
    <cfRule type="expression" dxfId="2" priority="3">
      <formula>$D32="adopted"</formula>
    </cfRule>
  </conditionalFormatting>
  <conditionalFormatting sqref="G30:J32">
    <cfRule type="expression" dxfId="1" priority="2">
      <formula>$D30="adopted"</formula>
    </cfRule>
  </conditionalFormatting>
  <conditionalFormatting sqref="E28">
    <cfRule type="expression" dxfId="0" priority="1">
      <formula>$D28="adopted"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C4" sqref="C4"/>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4.2799999999999998E-2</v>
      </c>
      <c r="D3" s="109" t="s">
        <v>295</v>
      </c>
      <c r="E3" s="21"/>
      <c r="F3" s="77"/>
      <c r="G3" s="127" t="s">
        <v>309</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313</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314</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310</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311</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312</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4" t="s">
        <v>73</v>
      </c>
      <c r="C13" s="175"/>
      <c r="D13" s="126" t="s">
        <v>328</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6"/>
      <c r="C14" s="177"/>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8" t="s">
        <v>329</v>
      </c>
      <c r="C15" s="42" t="s">
        <v>322</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8"/>
      <c r="C16" s="42" t="s">
        <v>323</v>
      </c>
      <c r="D16" s="125">
        <v>1.3004251926654264</v>
      </c>
      <c r="E16" s="83"/>
      <c r="F16" s="71" t="s">
        <v>155</v>
      </c>
      <c r="G16" s="39"/>
      <c r="H16" s="39"/>
      <c r="I16" s="76" t="s">
        <v>330</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8"/>
      <c r="C17" s="42" t="s">
        <v>324</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8"/>
      <c r="C18" s="42" t="s">
        <v>325</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8"/>
      <c r="C19" s="42" t="s">
        <v>326</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8"/>
      <c r="C20" s="42" t="s">
        <v>327</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8"/>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8"/>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8"/>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8"/>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317</v>
      </c>
    </row>
    <row r="28" spans="1:59" x14ac:dyDescent="0.3">
      <c r="B28" s="20" t="s">
        <v>248</v>
      </c>
      <c r="E28" s="74"/>
    </row>
    <row r="29" spans="1:59" x14ac:dyDescent="0.3">
      <c r="B29" s="20" t="s">
        <v>249</v>
      </c>
    </row>
    <row r="31" spans="1:59" x14ac:dyDescent="0.3">
      <c r="B31" s="20" t="str">
        <f>"Power sector emissions reduce by"&amp;" "&amp;ROUND($D$78,2)&amp;" g/kWh p.a. between now and 2030."</f>
        <v>Power sector emissions reduce by 14.5 g/kWh p.a. between now and 2030.</v>
      </c>
    </row>
    <row r="32" spans="1:59" x14ac:dyDescent="0.3">
      <c r="B32" s="20" t="s">
        <v>250</v>
      </c>
      <c r="H32" s="73"/>
    </row>
    <row r="33" spans="2:5" ht="47.25" customHeight="1" x14ac:dyDescent="0.3">
      <c r="D33" s="106" t="s">
        <v>291</v>
      </c>
    </row>
    <row r="34" spans="2:5" x14ac:dyDescent="0.3">
      <c r="B34" s="111" t="s">
        <v>245</v>
      </c>
      <c r="C34" s="20" t="s">
        <v>251</v>
      </c>
      <c r="D34" s="20">
        <f>0.58982*1000</f>
        <v>589.82000000000005</v>
      </c>
      <c r="E34" s="20" t="s">
        <v>292</v>
      </c>
    </row>
    <row r="35" spans="2:5" x14ac:dyDescent="0.3">
      <c r="B35" s="111" t="s">
        <v>246</v>
      </c>
      <c r="C35" s="20" t="s">
        <v>252</v>
      </c>
      <c r="D35" s="73">
        <f>D34-$D$78</f>
        <v>575.32450000000006</v>
      </c>
    </row>
    <row r="36" spans="2:5" x14ac:dyDescent="0.3">
      <c r="B36" s="111" t="s">
        <v>247</v>
      </c>
      <c r="C36" s="20" t="s">
        <v>72</v>
      </c>
      <c r="D36" s="73">
        <f t="shared" ref="D36:D73" si="2">D35-$D$78</f>
        <v>560.82900000000006</v>
      </c>
    </row>
    <row r="37" spans="2:5" x14ac:dyDescent="0.3">
      <c r="C37" s="20" t="s">
        <v>107</v>
      </c>
      <c r="D37" s="73">
        <f t="shared" si="2"/>
        <v>546.33350000000007</v>
      </c>
    </row>
    <row r="38" spans="2:5" x14ac:dyDescent="0.3">
      <c r="C38" s="20" t="s">
        <v>253</v>
      </c>
      <c r="D38" s="73">
        <f t="shared" si="2"/>
        <v>531.83800000000008</v>
      </c>
    </row>
    <row r="39" spans="2:5" x14ac:dyDescent="0.3">
      <c r="C39" s="20" t="s">
        <v>254</v>
      </c>
      <c r="D39" s="73">
        <f t="shared" si="2"/>
        <v>517.34250000000009</v>
      </c>
    </row>
    <row r="40" spans="2:5" x14ac:dyDescent="0.3">
      <c r="C40" s="20" t="s">
        <v>255</v>
      </c>
      <c r="D40" s="73">
        <f t="shared" si="2"/>
        <v>502.84700000000009</v>
      </c>
    </row>
    <row r="41" spans="2:5" x14ac:dyDescent="0.3">
      <c r="C41" s="20" t="s">
        <v>256</v>
      </c>
      <c r="D41" s="73">
        <f t="shared" si="2"/>
        <v>488.3515000000001</v>
      </c>
    </row>
    <row r="42" spans="2:5" x14ac:dyDescent="0.3">
      <c r="C42" s="20" t="s">
        <v>257</v>
      </c>
      <c r="D42" s="73">
        <f t="shared" si="2"/>
        <v>473.85600000000011</v>
      </c>
    </row>
    <row r="43" spans="2:5" x14ac:dyDescent="0.3">
      <c r="C43" s="20" t="s">
        <v>258</v>
      </c>
      <c r="D43" s="73">
        <f t="shared" si="2"/>
        <v>459.36050000000012</v>
      </c>
    </row>
    <row r="44" spans="2:5" x14ac:dyDescent="0.3">
      <c r="C44" s="20" t="s">
        <v>259</v>
      </c>
      <c r="D44" s="73">
        <f t="shared" si="2"/>
        <v>444.86500000000012</v>
      </c>
    </row>
    <row r="45" spans="2:5" x14ac:dyDescent="0.3">
      <c r="C45" s="20" t="s">
        <v>260</v>
      </c>
      <c r="D45" s="73">
        <f t="shared" si="2"/>
        <v>430.36950000000013</v>
      </c>
    </row>
    <row r="46" spans="2:5" x14ac:dyDescent="0.3">
      <c r="C46" s="20" t="s">
        <v>261</v>
      </c>
      <c r="D46" s="73">
        <f t="shared" si="2"/>
        <v>415.87400000000014</v>
      </c>
    </row>
    <row r="47" spans="2:5" x14ac:dyDescent="0.3">
      <c r="C47" s="20" t="s">
        <v>262</v>
      </c>
      <c r="D47" s="73">
        <f t="shared" si="2"/>
        <v>401.37850000000014</v>
      </c>
    </row>
    <row r="48" spans="2:5" x14ac:dyDescent="0.3">
      <c r="C48" s="20" t="s">
        <v>263</v>
      </c>
      <c r="D48" s="73">
        <f t="shared" si="2"/>
        <v>386.88300000000015</v>
      </c>
    </row>
    <row r="49" spans="3:4" x14ac:dyDescent="0.3">
      <c r="C49" s="20" t="s">
        <v>264</v>
      </c>
      <c r="D49" s="73">
        <f t="shared" si="2"/>
        <v>372.38750000000016</v>
      </c>
    </row>
    <row r="50" spans="3:4" x14ac:dyDescent="0.3">
      <c r="C50" s="20" t="s">
        <v>265</v>
      </c>
      <c r="D50" s="73">
        <f t="shared" si="2"/>
        <v>357.89200000000017</v>
      </c>
    </row>
    <row r="51" spans="3:4" x14ac:dyDescent="0.3">
      <c r="C51" s="20" t="s">
        <v>266</v>
      </c>
      <c r="D51" s="73">
        <f t="shared" si="2"/>
        <v>343.39650000000017</v>
      </c>
    </row>
    <row r="52" spans="3:4" x14ac:dyDescent="0.3">
      <c r="C52" s="20" t="s">
        <v>267</v>
      </c>
      <c r="D52" s="73">
        <f t="shared" si="2"/>
        <v>328.90100000000018</v>
      </c>
    </row>
    <row r="53" spans="3:4" x14ac:dyDescent="0.3">
      <c r="C53" s="20" t="s">
        <v>268</v>
      </c>
      <c r="D53" s="73">
        <f t="shared" si="2"/>
        <v>314.40550000000019</v>
      </c>
    </row>
    <row r="54" spans="3:4" x14ac:dyDescent="0.3">
      <c r="C54" s="20" t="s">
        <v>269</v>
      </c>
      <c r="D54" s="73">
        <f t="shared" si="2"/>
        <v>299.9100000000002</v>
      </c>
    </row>
    <row r="55" spans="3:4" x14ac:dyDescent="0.3">
      <c r="C55" s="20" t="s">
        <v>270</v>
      </c>
      <c r="D55" s="73">
        <f t="shared" si="2"/>
        <v>285.4145000000002</v>
      </c>
    </row>
    <row r="56" spans="3:4" x14ac:dyDescent="0.3">
      <c r="C56" s="20" t="s">
        <v>271</v>
      </c>
      <c r="D56" s="73">
        <f t="shared" si="2"/>
        <v>270.91900000000021</v>
      </c>
    </row>
    <row r="57" spans="3:4" x14ac:dyDescent="0.3">
      <c r="C57" s="20" t="s">
        <v>272</v>
      </c>
      <c r="D57" s="73">
        <f t="shared" si="2"/>
        <v>256.42350000000022</v>
      </c>
    </row>
    <row r="58" spans="3:4" x14ac:dyDescent="0.3">
      <c r="C58" s="20" t="s">
        <v>273</v>
      </c>
      <c r="D58" s="73">
        <f t="shared" si="2"/>
        <v>241.92800000000022</v>
      </c>
    </row>
    <row r="59" spans="3:4" x14ac:dyDescent="0.3">
      <c r="C59" s="20" t="s">
        <v>274</v>
      </c>
      <c r="D59" s="73">
        <f t="shared" si="2"/>
        <v>227.43250000000023</v>
      </c>
    </row>
    <row r="60" spans="3:4" x14ac:dyDescent="0.3">
      <c r="C60" s="20" t="s">
        <v>275</v>
      </c>
      <c r="D60" s="73">
        <f t="shared" si="2"/>
        <v>212.93700000000024</v>
      </c>
    </row>
    <row r="61" spans="3:4" x14ac:dyDescent="0.3">
      <c r="C61" s="20" t="s">
        <v>276</v>
      </c>
      <c r="D61" s="73">
        <f t="shared" si="2"/>
        <v>198.44150000000025</v>
      </c>
    </row>
    <row r="62" spans="3:4" x14ac:dyDescent="0.3">
      <c r="C62" s="20" t="s">
        <v>277</v>
      </c>
      <c r="D62" s="73">
        <f t="shared" si="2"/>
        <v>183.94600000000025</v>
      </c>
    </row>
    <row r="63" spans="3:4" x14ac:dyDescent="0.3">
      <c r="C63" s="20" t="s">
        <v>278</v>
      </c>
      <c r="D63" s="73">
        <f t="shared" si="2"/>
        <v>169.45050000000026</v>
      </c>
    </row>
    <row r="64" spans="3:4" x14ac:dyDescent="0.3">
      <c r="C64" s="20" t="s">
        <v>279</v>
      </c>
      <c r="D64" s="73">
        <f t="shared" si="2"/>
        <v>154.95500000000027</v>
      </c>
    </row>
    <row r="65" spans="3:5" x14ac:dyDescent="0.3">
      <c r="C65" s="20" t="s">
        <v>280</v>
      </c>
      <c r="D65" s="73">
        <f t="shared" si="2"/>
        <v>140.45950000000028</v>
      </c>
    </row>
    <row r="66" spans="3:5" x14ac:dyDescent="0.3">
      <c r="C66" s="20" t="s">
        <v>281</v>
      </c>
      <c r="D66" s="73">
        <f t="shared" si="2"/>
        <v>125.96400000000027</v>
      </c>
    </row>
    <row r="67" spans="3:5" x14ac:dyDescent="0.3">
      <c r="C67" s="20" t="s">
        <v>282</v>
      </c>
      <c r="D67" s="73">
        <f t="shared" si="2"/>
        <v>111.46850000000026</v>
      </c>
    </row>
    <row r="68" spans="3:5" x14ac:dyDescent="0.3">
      <c r="C68" s="20" t="s">
        <v>283</v>
      </c>
      <c r="D68" s="73">
        <f t="shared" si="2"/>
        <v>96.973000000000255</v>
      </c>
    </row>
    <row r="69" spans="3:5" x14ac:dyDescent="0.3">
      <c r="C69" s="20" t="s">
        <v>284</v>
      </c>
      <c r="D69" s="73">
        <f t="shared" si="2"/>
        <v>82.477500000000248</v>
      </c>
    </row>
    <row r="70" spans="3:5" x14ac:dyDescent="0.3">
      <c r="C70" s="20" t="s">
        <v>285</v>
      </c>
      <c r="D70" s="73">
        <f t="shared" si="2"/>
        <v>67.982000000000241</v>
      </c>
    </row>
    <row r="71" spans="3:5" x14ac:dyDescent="0.3">
      <c r="C71" s="20" t="s">
        <v>286</v>
      </c>
      <c r="D71" s="73">
        <f t="shared" si="2"/>
        <v>53.486500000000241</v>
      </c>
    </row>
    <row r="72" spans="3:5" x14ac:dyDescent="0.3">
      <c r="C72" s="20" t="s">
        <v>287</v>
      </c>
      <c r="D72" s="73">
        <f t="shared" si="2"/>
        <v>38.991000000000241</v>
      </c>
    </row>
    <row r="73" spans="3:5" x14ac:dyDescent="0.3">
      <c r="C73" s="20" t="s">
        <v>288</v>
      </c>
      <c r="D73" s="73">
        <f t="shared" si="2"/>
        <v>24.495500000000241</v>
      </c>
    </row>
    <row r="74" spans="3:5" x14ac:dyDescent="0.3">
      <c r="C74" s="20" t="s">
        <v>289</v>
      </c>
      <c r="D74" s="73">
        <v>10</v>
      </c>
    </row>
    <row r="75" spans="3:5" x14ac:dyDescent="0.3">
      <c r="C75" s="20" t="s">
        <v>290</v>
      </c>
      <c r="D75" s="73">
        <f>D73-D78</f>
        <v>10.00000000000024</v>
      </c>
      <c r="E75" s="20" t="s">
        <v>293</v>
      </c>
    </row>
    <row r="78" spans="3:5" x14ac:dyDescent="0.3">
      <c r="D78" s="107">
        <f>(D34-D74)/40</f>
        <v>14.495500000000002</v>
      </c>
      <c r="E78" s="20" t="s">
        <v>294</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80" zoomScaleNormal="80" zoomScaleSheetLayoutView="75" workbookViewId="0">
      <pane xSplit="2" ySplit="6" topLeftCell="C19" activePane="bottomRight" state="frozen"/>
      <selection activeCell="E44" sqref="E44"/>
      <selection pane="topRight" activeCell="E44" sqref="E44"/>
      <selection pane="bottomLeft" activeCell="E44" sqref="E44"/>
      <selection pane="bottomRight" activeCell="E8" sqref="E8"/>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302</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183" t="s">
        <v>11</v>
      </c>
      <c r="B7" s="61" t="s">
        <v>174</v>
      </c>
      <c r="C7" s="60"/>
      <c r="D7" s="61" t="s">
        <v>39</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x14ac:dyDescent="0.3">
      <c r="A8" s="184"/>
      <c r="B8" s="61" t="s">
        <v>159</v>
      </c>
      <c r="C8" s="60"/>
      <c r="D8" s="61" t="s">
        <v>39</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x14ac:dyDescent="0.3">
      <c r="A9" s="184"/>
      <c r="B9" s="61" t="s">
        <v>196</v>
      </c>
      <c r="C9" s="60"/>
      <c r="D9" s="61" t="s">
        <v>39</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x14ac:dyDescent="0.3">
      <c r="A10" s="184"/>
      <c r="B10" s="61" t="s">
        <v>196</v>
      </c>
      <c r="C10" s="60"/>
      <c r="D10" s="61" t="s">
        <v>39</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x14ac:dyDescent="0.3">
      <c r="A11" s="184"/>
      <c r="B11" s="61" t="s">
        <v>196</v>
      </c>
      <c r="C11" s="60"/>
      <c r="D11" s="61" t="s">
        <v>39</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5.75" thickBot="1" x14ac:dyDescent="0.35">
      <c r="A12" s="185"/>
      <c r="B12" s="123" t="s">
        <v>195</v>
      </c>
      <c r="C12" s="58"/>
      <c r="D12" s="124" t="s">
        <v>39</v>
      </c>
      <c r="E12" s="59">
        <f>SUM(E7:E11)</f>
        <v>0</v>
      </c>
      <c r="F12" s="59">
        <f t="shared" ref="F12:AW12" si="0">SUM(F7:F11)</f>
        <v>0</v>
      </c>
      <c r="G12" s="59">
        <f t="shared" si="0"/>
        <v>0</v>
      </c>
      <c r="H12" s="59">
        <f t="shared" si="0"/>
        <v>0</v>
      </c>
      <c r="I12" s="59">
        <f t="shared" si="0"/>
        <v>0</v>
      </c>
      <c r="J12" s="59">
        <f t="shared" si="0"/>
        <v>0</v>
      </c>
      <c r="K12" s="59">
        <f t="shared" si="0"/>
        <v>0</v>
      </c>
      <c r="L12" s="59">
        <f t="shared" si="0"/>
        <v>0</v>
      </c>
      <c r="M12" s="59">
        <f t="shared" si="0"/>
        <v>0</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x14ac:dyDescent="0.3">
      <c r="A13" s="179" t="s">
        <v>307</v>
      </c>
      <c r="B13" s="9" t="s">
        <v>35</v>
      </c>
      <c r="D13" s="4" t="s">
        <v>39</v>
      </c>
      <c r="E13" s="35">
        <f>'Fixed data'!$G$6*E29/1000000</f>
        <v>0</v>
      </c>
      <c r="F13" s="35">
        <f>'Fixed data'!$G$6*F29/1000000</f>
        <v>0</v>
      </c>
      <c r="G13" s="35">
        <f>'Fixed data'!$G$6*G29/1000000</f>
        <v>0</v>
      </c>
      <c r="H13" s="35">
        <f>'Fixed data'!$G$6*H29/1000000</f>
        <v>0</v>
      </c>
      <c r="I13" s="35">
        <f>'Fixed data'!$G$6*I29/1000000</f>
        <v>0</v>
      </c>
      <c r="J13" s="35">
        <f>'Fixed data'!$G$6*J29/1000000</f>
        <v>0</v>
      </c>
      <c r="K13" s="35">
        <f>'Fixed data'!$G$6*K29/1000000</f>
        <v>0</v>
      </c>
      <c r="L13" s="35">
        <f>'Fixed data'!$G$6*L29/1000000</f>
        <v>0</v>
      </c>
      <c r="M13" s="35">
        <f>'Fixed data'!$G$6*M29/1000000</f>
        <v>0</v>
      </c>
      <c r="N13" s="35">
        <f>'Fixed data'!$G$6*N29/1000000</f>
        <v>0</v>
      </c>
      <c r="O13" s="35">
        <f>'Fixed data'!$G$6*O29/1000000</f>
        <v>0</v>
      </c>
      <c r="P13" s="35">
        <f>'Fixed data'!$G$6*P29/1000000</f>
        <v>0</v>
      </c>
      <c r="Q13" s="35">
        <f>'Fixed data'!$G$6*Q29/1000000</f>
        <v>0</v>
      </c>
      <c r="R13" s="35">
        <f>'Fixed data'!$G$6*R29/1000000</f>
        <v>0</v>
      </c>
      <c r="S13" s="35">
        <f>'Fixed data'!$G$6*S29/1000000</f>
        <v>0</v>
      </c>
      <c r="T13" s="35">
        <f>'Fixed data'!$G$6*T29/1000000</f>
        <v>0</v>
      </c>
      <c r="U13" s="35">
        <f>'Fixed data'!$G$6*U29/1000000</f>
        <v>0</v>
      </c>
      <c r="V13" s="35">
        <f>'Fixed data'!$G$6*V29/1000000</f>
        <v>0</v>
      </c>
      <c r="W13" s="35">
        <f>'Fixed data'!$G$6*W29/1000000</f>
        <v>0</v>
      </c>
      <c r="X13" s="35">
        <f>'Fixed data'!$G$6*X29/1000000</f>
        <v>0</v>
      </c>
      <c r="Y13" s="35">
        <f>'Fixed data'!$G$6*Y29/1000000</f>
        <v>0</v>
      </c>
      <c r="Z13" s="35">
        <f>'Fixed data'!$G$6*Z29/1000000</f>
        <v>0</v>
      </c>
      <c r="AA13" s="35">
        <f>'Fixed data'!$G$6*AA29/1000000</f>
        <v>0</v>
      </c>
      <c r="AB13" s="35">
        <f>'Fixed data'!$G$6*AB29/1000000</f>
        <v>0</v>
      </c>
      <c r="AC13" s="35">
        <f>'Fixed data'!$G$6*AC29/1000000</f>
        <v>0</v>
      </c>
      <c r="AD13" s="35">
        <f>'Fixed data'!$G$6*AD29/1000000</f>
        <v>0</v>
      </c>
      <c r="AE13" s="35">
        <f>'Fixed data'!$G$6*AE29/1000000</f>
        <v>0</v>
      </c>
      <c r="AF13" s="35">
        <f>'Fixed data'!$G$6*AF29/1000000</f>
        <v>0</v>
      </c>
      <c r="AG13" s="35">
        <f>'Fixed data'!$G$6*AG29/1000000</f>
        <v>0</v>
      </c>
      <c r="AH13" s="35">
        <f>'Fixed data'!$G$6*AH29/1000000</f>
        <v>0</v>
      </c>
      <c r="AI13" s="35">
        <f>'Fixed data'!$G$6*AI29/1000000</f>
        <v>0</v>
      </c>
      <c r="AJ13" s="35">
        <f>'Fixed data'!$G$6*AJ29/1000000</f>
        <v>0</v>
      </c>
      <c r="AK13" s="35">
        <f>'Fixed data'!$G$6*AK29/1000000</f>
        <v>0</v>
      </c>
      <c r="AL13" s="35">
        <f>'Fixed data'!$G$6*AL29/1000000</f>
        <v>0</v>
      </c>
      <c r="AM13" s="35">
        <f>'Fixed data'!$G$6*AM29/1000000</f>
        <v>0</v>
      </c>
      <c r="AN13" s="35">
        <f>'Fixed data'!$G$6*AN29/1000000</f>
        <v>0</v>
      </c>
      <c r="AO13" s="35">
        <f>'Fixed data'!$G$6*AO29/1000000</f>
        <v>0</v>
      </c>
      <c r="AP13" s="35">
        <f>'Fixed data'!$G$6*AP29/1000000</f>
        <v>0</v>
      </c>
      <c r="AQ13" s="35">
        <f>'Fixed data'!$G$6*AQ29/1000000</f>
        <v>0</v>
      </c>
      <c r="AR13" s="35">
        <f>'Fixed data'!$G$6*AR29/1000000</f>
        <v>0</v>
      </c>
      <c r="AS13" s="35">
        <f>'Fixed data'!$G$6*AS29/1000000</f>
        <v>0</v>
      </c>
      <c r="AT13" s="35">
        <f>'Fixed data'!$G$6*AT29/1000000</f>
        <v>0</v>
      </c>
      <c r="AU13" s="35">
        <f>'Fixed data'!$G$6*AU29/1000000</f>
        <v>0</v>
      </c>
      <c r="AV13" s="35">
        <f>'Fixed data'!$G$6*AV29/1000000</f>
        <v>0</v>
      </c>
      <c r="AW13" s="35">
        <f>'Fixed data'!$G$6*AW29/1000000</f>
        <v>0</v>
      </c>
      <c r="AX13" s="35">
        <f>'Fixed data'!$G$6*AX29/1000000</f>
        <v>0</v>
      </c>
      <c r="AY13" s="35">
        <f>'Fixed data'!$G$6*AY29/1000000</f>
        <v>0</v>
      </c>
      <c r="AZ13" s="35">
        <f>'Fixed data'!$G$6*AZ29/1000000</f>
        <v>0</v>
      </c>
      <c r="BA13" s="35">
        <f>'Fixed data'!$G$6*BA29/1000000</f>
        <v>0</v>
      </c>
      <c r="BB13" s="35">
        <f>'Fixed data'!$G$6*BB29/1000000</f>
        <v>0</v>
      </c>
      <c r="BC13" s="35">
        <f>'Fixed data'!$G$6*BC29/1000000</f>
        <v>0</v>
      </c>
      <c r="BD13" s="35">
        <f>'Fixed data'!$G$6*BD29/1000000</f>
        <v>0</v>
      </c>
    </row>
    <row r="14" spans="1:56" ht="15" customHeight="1" x14ac:dyDescent="0.3">
      <c r="A14" s="180"/>
      <c r="B14" s="9" t="s">
        <v>200</v>
      </c>
      <c r="D14" s="4" t="s">
        <v>39</v>
      </c>
      <c r="E14" s="35">
        <f>E30*'Fixed data'!H$5/1000000</f>
        <v>0</v>
      </c>
      <c r="F14" s="35">
        <f>F30*'Fixed data'!I$5/1000000</f>
        <v>0</v>
      </c>
      <c r="G14" s="35">
        <f>G30*'Fixed data'!J$5/1000000</f>
        <v>0</v>
      </c>
      <c r="H14" s="35">
        <f>H30*'Fixed data'!K$5/1000000</f>
        <v>0</v>
      </c>
      <c r="I14" s="35">
        <f>I30*'Fixed data'!L$5/1000000</f>
        <v>0</v>
      </c>
      <c r="J14" s="35">
        <f>J30*'Fixed data'!M$5/1000000</f>
        <v>0</v>
      </c>
      <c r="K14" s="35">
        <f>K30*'Fixed data'!N$5/1000000</f>
        <v>0</v>
      </c>
      <c r="L14" s="35">
        <f>L30*'Fixed data'!O$5/1000000</f>
        <v>0</v>
      </c>
      <c r="M14" s="35">
        <f>M30*'Fixed data'!P$5/1000000</f>
        <v>0</v>
      </c>
      <c r="N14" s="35">
        <f>N30*'Fixed data'!Q$5/1000000</f>
        <v>0</v>
      </c>
      <c r="O14" s="35">
        <f>O30*'Fixed data'!R$5/1000000</f>
        <v>0</v>
      </c>
      <c r="P14" s="35">
        <f>P30*'Fixed data'!S$5/1000000</f>
        <v>0</v>
      </c>
      <c r="Q14" s="35">
        <f>Q30*'Fixed data'!T$5/1000000</f>
        <v>0</v>
      </c>
      <c r="R14" s="35">
        <f>R30*'Fixed data'!U$5/1000000</f>
        <v>0</v>
      </c>
      <c r="S14" s="35">
        <f>S30*'Fixed data'!V$5/1000000</f>
        <v>0</v>
      </c>
      <c r="T14" s="35">
        <f>T30*'Fixed data'!W$5/1000000</f>
        <v>0</v>
      </c>
      <c r="U14" s="35">
        <f>U30*'Fixed data'!X$5/1000000</f>
        <v>0</v>
      </c>
      <c r="V14" s="35">
        <f>V30*'Fixed data'!Y$5/1000000</f>
        <v>0</v>
      </c>
      <c r="W14" s="35">
        <f>W30*'Fixed data'!Z$5/1000000</f>
        <v>0</v>
      </c>
      <c r="X14" s="35">
        <f>X30*'Fixed data'!AA$5/1000000</f>
        <v>0</v>
      </c>
      <c r="Y14" s="35">
        <f>Y30*'Fixed data'!AB$5/1000000</f>
        <v>0</v>
      </c>
      <c r="Z14" s="35">
        <f>Z30*'Fixed data'!AC$5/1000000</f>
        <v>0</v>
      </c>
      <c r="AA14" s="35">
        <f>AA30*'Fixed data'!AD$5/1000000</f>
        <v>0</v>
      </c>
      <c r="AB14" s="35">
        <f>AB30*'Fixed data'!AE$5/1000000</f>
        <v>0</v>
      </c>
      <c r="AC14" s="35">
        <f>AC30*'Fixed data'!AF$5/1000000</f>
        <v>0</v>
      </c>
      <c r="AD14" s="35">
        <f>AD30*'Fixed data'!AG$5/1000000</f>
        <v>0</v>
      </c>
      <c r="AE14" s="35">
        <f>AE30*'Fixed data'!AH$5/1000000</f>
        <v>0</v>
      </c>
      <c r="AF14" s="35">
        <f>AF30*'Fixed data'!AI$5/1000000</f>
        <v>0</v>
      </c>
      <c r="AG14" s="35">
        <f>AG30*'Fixed data'!AJ$5/1000000</f>
        <v>0</v>
      </c>
      <c r="AH14" s="35">
        <f>AH30*'Fixed data'!AK$5/1000000</f>
        <v>0</v>
      </c>
      <c r="AI14" s="35">
        <f>AI30*'Fixed data'!AL$5/1000000</f>
        <v>0</v>
      </c>
      <c r="AJ14" s="35">
        <f>AJ30*'Fixed data'!AM$5/1000000</f>
        <v>0</v>
      </c>
      <c r="AK14" s="35">
        <f>AK30*'Fixed data'!AN$5/1000000</f>
        <v>0</v>
      </c>
      <c r="AL14" s="35">
        <f>AL30*'Fixed data'!AO$5/1000000</f>
        <v>0</v>
      </c>
      <c r="AM14" s="35">
        <f>AM30*'Fixed data'!AP$5/1000000</f>
        <v>0</v>
      </c>
      <c r="AN14" s="35">
        <f>AN30*'Fixed data'!AQ$5/1000000</f>
        <v>0</v>
      </c>
      <c r="AO14" s="35">
        <f>AO30*'Fixed data'!AR$5/1000000</f>
        <v>0</v>
      </c>
      <c r="AP14" s="35">
        <f>AP30*'Fixed data'!AS$5/1000000</f>
        <v>0</v>
      </c>
      <c r="AQ14" s="35">
        <f>AQ30*'Fixed data'!AT$5/1000000</f>
        <v>0</v>
      </c>
      <c r="AR14" s="35">
        <f>AR30*'Fixed data'!AU$5/1000000</f>
        <v>0</v>
      </c>
      <c r="AS14" s="35">
        <f>AS30*'Fixed data'!AV$5/1000000</f>
        <v>0</v>
      </c>
      <c r="AT14" s="35">
        <f>AT30*'Fixed data'!AW$5/1000000</f>
        <v>0</v>
      </c>
      <c r="AU14" s="35">
        <f>AU30*'Fixed data'!AX$5/1000000</f>
        <v>0</v>
      </c>
      <c r="AV14" s="35">
        <f>AV30*'Fixed data'!AY$5/1000000</f>
        <v>0</v>
      </c>
      <c r="AW14" s="35">
        <f>AW30*'Fixed data'!AZ$5/1000000</f>
        <v>0</v>
      </c>
      <c r="AX14" s="35">
        <f>AX30*'Fixed data'!BA$5/1000000</f>
        <v>0</v>
      </c>
      <c r="AY14" s="35">
        <f>AY30*'Fixed data'!BB$5/1000000</f>
        <v>0</v>
      </c>
      <c r="AZ14" s="35">
        <f>AZ30*'Fixed data'!BC$5/1000000</f>
        <v>0</v>
      </c>
      <c r="BA14" s="35">
        <f>BA30*'Fixed data'!BD$5/1000000</f>
        <v>0</v>
      </c>
      <c r="BB14" s="35">
        <f>BB30*'Fixed data'!BE$5/1000000</f>
        <v>0</v>
      </c>
      <c r="BC14" s="35">
        <f>BC30*'Fixed data'!BF$5/1000000</f>
        <v>0</v>
      </c>
      <c r="BD14" s="35">
        <f>BD30*'Fixed data'!BG$5/1000000</f>
        <v>0</v>
      </c>
    </row>
    <row r="15" spans="1:56" ht="15" customHeight="1" x14ac:dyDescent="0.3">
      <c r="A15" s="180"/>
      <c r="B15" s="9" t="s">
        <v>296</v>
      </c>
      <c r="C15" s="11"/>
      <c r="D15" s="11" t="s">
        <v>39</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x14ac:dyDescent="0.3">
      <c r="A16" s="180"/>
      <c r="B16" s="9" t="s">
        <v>297</v>
      </c>
      <c r="C16" s="9"/>
      <c r="D16" s="9" t="s">
        <v>39</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x14ac:dyDescent="0.3">
      <c r="A17" s="180"/>
      <c r="B17" s="4" t="s">
        <v>201</v>
      </c>
      <c r="D17" s="9" t="s">
        <v>39</v>
      </c>
      <c r="E17" s="35">
        <f>E33*'Fixed data'!H$5/1000000</f>
        <v>0</v>
      </c>
      <c r="F17" s="35">
        <f>F33*'Fixed data'!I$5/1000000</f>
        <v>0</v>
      </c>
      <c r="G17" s="35">
        <f>G33*'Fixed data'!J$5/1000000</f>
        <v>0</v>
      </c>
      <c r="H17" s="35">
        <f>H33*'Fixed data'!K$5/1000000</f>
        <v>0</v>
      </c>
      <c r="I17" s="35">
        <f>I33*'Fixed data'!L$5/1000000</f>
        <v>0</v>
      </c>
      <c r="J17" s="35">
        <f>J33*'Fixed data'!M$5/1000000</f>
        <v>0</v>
      </c>
      <c r="K17" s="35">
        <f>K33*'Fixed data'!N$5/1000000</f>
        <v>0</v>
      </c>
      <c r="L17" s="35">
        <f>L33*'Fixed data'!O$5/1000000</f>
        <v>0</v>
      </c>
      <c r="M17" s="35">
        <f>M33*'Fixed data'!P$5/1000000</f>
        <v>0</v>
      </c>
      <c r="N17" s="35">
        <f>N33*'Fixed data'!Q$5/1000000</f>
        <v>0</v>
      </c>
      <c r="O17" s="35">
        <f>O33*'Fixed data'!R$5/1000000</f>
        <v>0</v>
      </c>
      <c r="P17" s="35">
        <f>P33*'Fixed data'!S$5/1000000</f>
        <v>0</v>
      </c>
      <c r="Q17" s="35">
        <f>Q33*'Fixed data'!T$5/1000000</f>
        <v>0</v>
      </c>
      <c r="R17" s="35">
        <f>R33*'Fixed data'!U$5/1000000</f>
        <v>0</v>
      </c>
      <c r="S17" s="35">
        <f>S33*'Fixed data'!V$5/1000000</f>
        <v>0</v>
      </c>
      <c r="T17" s="35">
        <f>T33*'Fixed data'!W$5/1000000</f>
        <v>0</v>
      </c>
      <c r="U17" s="35">
        <f>U33*'Fixed data'!X$5/1000000</f>
        <v>0</v>
      </c>
      <c r="V17" s="35">
        <f>V33*'Fixed data'!Y$5/1000000</f>
        <v>0</v>
      </c>
      <c r="W17" s="35">
        <f>W33*'Fixed data'!Z$5/1000000</f>
        <v>0</v>
      </c>
      <c r="X17" s="35">
        <f>X33*'Fixed data'!AA$5/1000000</f>
        <v>0</v>
      </c>
      <c r="Y17" s="35">
        <f>Y33*'Fixed data'!AB$5/1000000</f>
        <v>0</v>
      </c>
      <c r="Z17" s="35">
        <f>Z33*'Fixed data'!AC$5/1000000</f>
        <v>0</v>
      </c>
      <c r="AA17" s="35">
        <f>AA33*'Fixed data'!AD$5/1000000</f>
        <v>0</v>
      </c>
      <c r="AB17" s="35">
        <f>AB33*'Fixed data'!AE$5/1000000</f>
        <v>0</v>
      </c>
      <c r="AC17" s="35">
        <f>AC33*'Fixed data'!AF$5/1000000</f>
        <v>0</v>
      </c>
      <c r="AD17" s="35">
        <f>AD33*'Fixed data'!AG$5/1000000</f>
        <v>0</v>
      </c>
      <c r="AE17" s="35">
        <f>AE33*'Fixed data'!AH$5/1000000</f>
        <v>0</v>
      </c>
      <c r="AF17" s="35">
        <f>AF33*'Fixed data'!AI$5/1000000</f>
        <v>0</v>
      </c>
      <c r="AG17" s="35">
        <f>AG33*'Fixed data'!AJ$5/1000000</f>
        <v>0</v>
      </c>
      <c r="AH17" s="35">
        <f>AH33*'Fixed data'!AK$5/1000000</f>
        <v>0</v>
      </c>
      <c r="AI17" s="35">
        <f>AI33*'Fixed data'!AL$5/1000000</f>
        <v>0</v>
      </c>
      <c r="AJ17" s="35">
        <f>AJ33*'Fixed data'!AM$5/1000000</f>
        <v>0</v>
      </c>
      <c r="AK17" s="35">
        <f>AK33*'Fixed data'!AN$5/1000000</f>
        <v>0</v>
      </c>
      <c r="AL17" s="35">
        <f>AL33*'Fixed data'!AO$5/1000000</f>
        <v>0</v>
      </c>
      <c r="AM17" s="35">
        <f>AM33*'Fixed data'!AP$5/1000000</f>
        <v>0</v>
      </c>
      <c r="AN17" s="35">
        <f>AN33*'Fixed data'!AQ$5/1000000</f>
        <v>0</v>
      </c>
      <c r="AO17" s="35">
        <f>AO33*'Fixed data'!AR$5/1000000</f>
        <v>0</v>
      </c>
      <c r="AP17" s="35">
        <f>AP33*'Fixed data'!AS$5/1000000</f>
        <v>0</v>
      </c>
      <c r="AQ17" s="35">
        <f>AQ33*'Fixed data'!AT$5/1000000</f>
        <v>0</v>
      </c>
      <c r="AR17" s="35">
        <f>AR33*'Fixed data'!AU$5/1000000</f>
        <v>0</v>
      </c>
      <c r="AS17" s="35">
        <f>AS33*'Fixed data'!AV$5/1000000</f>
        <v>0</v>
      </c>
      <c r="AT17" s="35">
        <f>AT33*'Fixed data'!AW$5/1000000</f>
        <v>0</v>
      </c>
      <c r="AU17" s="35">
        <f>AU33*'Fixed data'!AX$5/1000000</f>
        <v>0</v>
      </c>
      <c r="AV17" s="35">
        <f>AV33*'Fixed data'!AY$5/1000000</f>
        <v>0</v>
      </c>
      <c r="AW17" s="35">
        <f>AW33*'Fixed data'!AZ$5/1000000</f>
        <v>0</v>
      </c>
      <c r="AX17" s="35">
        <f>AX33*'Fixed data'!BA$5/1000000</f>
        <v>0</v>
      </c>
      <c r="AY17" s="35">
        <f>AY33*'Fixed data'!BB$5/1000000</f>
        <v>0</v>
      </c>
      <c r="AZ17" s="35">
        <f>AZ33*'Fixed data'!BC$5/1000000</f>
        <v>0</v>
      </c>
      <c r="BA17" s="35">
        <f>BA33*'Fixed data'!BD$5/1000000</f>
        <v>0</v>
      </c>
      <c r="BB17" s="35">
        <f>BB33*'Fixed data'!BE$5/1000000</f>
        <v>0</v>
      </c>
      <c r="BC17" s="35">
        <f>BC33*'Fixed data'!BF$5/1000000</f>
        <v>0</v>
      </c>
      <c r="BD17" s="35">
        <f>BD33*'Fixed data'!BG$5/1000000</f>
        <v>0</v>
      </c>
    </row>
    <row r="18" spans="1:56" ht="15" customHeight="1" x14ac:dyDescent="0.3">
      <c r="A18" s="180"/>
      <c r="B18" s="9" t="s">
        <v>68</v>
      </c>
      <c r="C18" s="9"/>
      <c r="D18" s="4" t="s">
        <v>39</v>
      </c>
      <c r="E18" s="35">
        <f>E34*'Fixed data'!$G$9</f>
        <v>0</v>
      </c>
      <c r="F18" s="35">
        <f>F34*'Fixed data'!$G$9</f>
        <v>0</v>
      </c>
      <c r="G18" s="35">
        <f>G34*'Fixed data'!$G$9</f>
        <v>0</v>
      </c>
      <c r="H18" s="35">
        <f>H34*'Fixed data'!$G$9</f>
        <v>0</v>
      </c>
      <c r="I18" s="35">
        <f>I34*'Fixed data'!$G$9</f>
        <v>0</v>
      </c>
      <c r="J18" s="35">
        <f>J34*'Fixed data'!$G$9</f>
        <v>0</v>
      </c>
      <c r="K18" s="35">
        <f>K34*'Fixed data'!$G$9</f>
        <v>0</v>
      </c>
      <c r="L18" s="35">
        <f>L34*'Fixed data'!$G$9</f>
        <v>0</v>
      </c>
      <c r="M18" s="35">
        <f>M34*'Fixed data'!$G$9</f>
        <v>0</v>
      </c>
      <c r="N18" s="35">
        <f>N34*'Fixed data'!$G$9</f>
        <v>0</v>
      </c>
      <c r="O18" s="35">
        <f>O34*'Fixed data'!$G$9</f>
        <v>0</v>
      </c>
      <c r="P18" s="35">
        <f>P34*'Fixed data'!$G$9</f>
        <v>0</v>
      </c>
      <c r="Q18" s="35">
        <f>Q34*'Fixed data'!$G$9</f>
        <v>0</v>
      </c>
      <c r="R18" s="35">
        <f>R34*'Fixed data'!$G$9</f>
        <v>0</v>
      </c>
      <c r="S18" s="35">
        <f>S34*'Fixed data'!$G$9</f>
        <v>0</v>
      </c>
      <c r="T18" s="35">
        <f>T34*'Fixed data'!$G$9</f>
        <v>0</v>
      </c>
      <c r="U18" s="35">
        <f>U34*'Fixed data'!$G$9</f>
        <v>0</v>
      </c>
      <c r="V18" s="35">
        <f>V34*'Fixed data'!$G$9</f>
        <v>0</v>
      </c>
      <c r="W18" s="35">
        <f>W34*'Fixed data'!$G$9</f>
        <v>0</v>
      </c>
      <c r="X18" s="35">
        <f>X34*'Fixed data'!$G$9</f>
        <v>0</v>
      </c>
      <c r="Y18" s="35">
        <f>Y34*'Fixed data'!$G$9</f>
        <v>0</v>
      </c>
      <c r="Z18" s="35">
        <f>Z34*'Fixed data'!$G$9</f>
        <v>0</v>
      </c>
      <c r="AA18" s="35">
        <f>AA34*'Fixed data'!$G$9</f>
        <v>0</v>
      </c>
      <c r="AB18" s="35">
        <f>AB34*'Fixed data'!$G$9</f>
        <v>0</v>
      </c>
      <c r="AC18" s="35">
        <f>AC34*'Fixed data'!$G$9</f>
        <v>0</v>
      </c>
      <c r="AD18" s="35">
        <f>AD34*'Fixed data'!$G$9</f>
        <v>0</v>
      </c>
      <c r="AE18" s="35">
        <f>AE34*'Fixed data'!$G$9</f>
        <v>0</v>
      </c>
      <c r="AF18" s="35">
        <f>AF34*'Fixed data'!$G$9</f>
        <v>0</v>
      </c>
      <c r="AG18" s="35">
        <f>AG34*'Fixed data'!$G$9</f>
        <v>0</v>
      </c>
      <c r="AH18" s="35">
        <f>AH34*'Fixed data'!$G$9</f>
        <v>0</v>
      </c>
      <c r="AI18" s="35">
        <f>AI34*'Fixed data'!$G$9</f>
        <v>0</v>
      </c>
      <c r="AJ18" s="35">
        <f>AJ34*'Fixed data'!$G$9</f>
        <v>0</v>
      </c>
      <c r="AK18" s="35">
        <f>AK34*'Fixed data'!$G$9</f>
        <v>0</v>
      </c>
      <c r="AL18" s="35">
        <f>AL34*'Fixed data'!$G$9</f>
        <v>0</v>
      </c>
      <c r="AM18" s="35">
        <f>AM34*'Fixed data'!$G$9</f>
        <v>0</v>
      </c>
      <c r="AN18" s="35">
        <f>AN34*'Fixed data'!$G$9</f>
        <v>0</v>
      </c>
      <c r="AO18" s="35">
        <f>AO34*'Fixed data'!$G$9</f>
        <v>0</v>
      </c>
      <c r="AP18" s="35">
        <f>AP34*'Fixed data'!$G$9</f>
        <v>0</v>
      </c>
      <c r="AQ18" s="35">
        <f>AQ34*'Fixed data'!$G$9</f>
        <v>0</v>
      </c>
      <c r="AR18" s="35">
        <f>AR34*'Fixed data'!$G$9</f>
        <v>0</v>
      </c>
      <c r="AS18" s="35">
        <f>AS34*'Fixed data'!$G$9</f>
        <v>0</v>
      </c>
      <c r="AT18" s="35">
        <f>AT34*'Fixed data'!$G$9</f>
        <v>0</v>
      </c>
      <c r="AU18" s="35">
        <f>AU34*'Fixed data'!$G$9</f>
        <v>0</v>
      </c>
      <c r="AV18" s="35">
        <f>AV34*'Fixed data'!$G$9</f>
        <v>0</v>
      </c>
      <c r="AW18" s="35">
        <f>AW34*'Fixed data'!$G$9</f>
        <v>0</v>
      </c>
      <c r="AX18" s="35">
        <f>AX34*'Fixed data'!$G$9</f>
        <v>0</v>
      </c>
      <c r="AY18" s="35">
        <f>AY34*'Fixed data'!$G$9</f>
        <v>0</v>
      </c>
      <c r="AZ18" s="35">
        <f>AZ34*'Fixed data'!$G$9</f>
        <v>0</v>
      </c>
      <c r="BA18" s="35">
        <f>BA34*'Fixed data'!$G$9</f>
        <v>0</v>
      </c>
      <c r="BB18" s="35">
        <f>BB34*'Fixed data'!$G$9</f>
        <v>0</v>
      </c>
      <c r="BC18" s="35">
        <f>BC34*'Fixed data'!$G$9</f>
        <v>0</v>
      </c>
      <c r="BD18" s="35">
        <f>BD34*'Fixed data'!$G$9</f>
        <v>0</v>
      </c>
    </row>
    <row r="19" spans="1:56" ht="15" customHeight="1" x14ac:dyDescent="0.3">
      <c r="A19" s="180"/>
      <c r="B19" s="9" t="s">
        <v>69</v>
      </c>
      <c r="C19" s="9"/>
      <c r="D19" s="4" t="s">
        <v>39</v>
      </c>
      <c r="E19" s="35">
        <f>E35*'Fixed data'!$G$10</f>
        <v>0</v>
      </c>
      <c r="F19" s="35">
        <f>F35*'Fixed data'!$G$10</f>
        <v>0</v>
      </c>
      <c r="G19" s="35">
        <f>G35*'Fixed data'!$G$10</f>
        <v>0</v>
      </c>
      <c r="H19" s="35">
        <f>H35*'Fixed data'!$G$10</f>
        <v>0</v>
      </c>
      <c r="I19" s="35">
        <f>I35*'Fixed data'!$G$10</f>
        <v>0</v>
      </c>
      <c r="J19" s="35">
        <f>J35*'Fixed data'!$G$10</f>
        <v>0</v>
      </c>
      <c r="K19" s="35">
        <f>K35*'Fixed data'!$G$10</f>
        <v>0</v>
      </c>
      <c r="L19" s="35">
        <f>L35*'Fixed data'!$G$10</f>
        <v>0</v>
      </c>
      <c r="M19" s="35">
        <f>M35*'Fixed data'!$G$10</f>
        <v>0</v>
      </c>
      <c r="N19" s="35">
        <f>N35*'Fixed data'!$G$10</f>
        <v>0</v>
      </c>
      <c r="O19" s="35">
        <f>O35*'Fixed data'!$G$10</f>
        <v>0</v>
      </c>
      <c r="P19" s="35">
        <f>P35*'Fixed data'!$G$10</f>
        <v>0</v>
      </c>
      <c r="Q19" s="35">
        <f>Q35*'Fixed data'!$G$10</f>
        <v>0</v>
      </c>
      <c r="R19" s="35">
        <f>R35*'Fixed data'!$G$10</f>
        <v>0</v>
      </c>
      <c r="S19" s="35">
        <f>S35*'Fixed data'!$G$10</f>
        <v>0</v>
      </c>
      <c r="T19" s="35">
        <f>T35*'Fixed data'!$G$10</f>
        <v>0</v>
      </c>
      <c r="U19" s="35">
        <f>U35*'Fixed data'!$G$10</f>
        <v>0</v>
      </c>
      <c r="V19" s="35">
        <f>V35*'Fixed data'!$G$10</f>
        <v>0</v>
      </c>
      <c r="W19" s="35">
        <f>W35*'Fixed data'!$G$10</f>
        <v>0</v>
      </c>
      <c r="X19" s="35">
        <f>X35*'Fixed data'!$G$10</f>
        <v>0</v>
      </c>
      <c r="Y19" s="35">
        <f>Y35*'Fixed data'!$G$10</f>
        <v>0</v>
      </c>
      <c r="Z19" s="35">
        <f>Z35*'Fixed data'!$G$10</f>
        <v>0</v>
      </c>
      <c r="AA19" s="35">
        <f>AA35*'Fixed data'!$G$10</f>
        <v>0</v>
      </c>
      <c r="AB19" s="35">
        <f>AB35*'Fixed data'!$G$10</f>
        <v>0</v>
      </c>
      <c r="AC19" s="35">
        <f>AC35*'Fixed data'!$G$10</f>
        <v>0</v>
      </c>
      <c r="AD19" s="35">
        <f>AD35*'Fixed data'!$G$10</f>
        <v>0</v>
      </c>
      <c r="AE19" s="35">
        <f>AE35*'Fixed data'!$G$10</f>
        <v>0</v>
      </c>
      <c r="AF19" s="35">
        <f>AF35*'Fixed data'!$G$10</f>
        <v>0</v>
      </c>
      <c r="AG19" s="35">
        <f>AG35*'Fixed data'!$G$10</f>
        <v>0</v>
      </c>
      <c r="AH19" s="35">
        <f>AH35*'Fixed data'!$G$10</f>
        <v>0</v>
      </c>
      <c r="AI19" s="35">
        <f>AI35*'Fixed data'!$G$10</f>
        <v>0</v>
      </c>
      <c r="AJ19" s="35">
        <f>AJ35*'Fixed data'!$G$10</f>
        <v>0</v>
      </c>
      <c r="AK19" s="35">
        <f>AK35*'Fixed data'!$G$10</f>
        <v>0</v>
      </c>
      <c r="AL19" s="35">
        <f>AL35*'Fixed data'!$G$10</f>
        <v>0</v>
      </c>
      <c r="AM19" s="35">
        <f>AM35*'Fixed data'!$G$10</f>
        <v>0</v>
      </c>
      <c r="AN19" s="35">
        <f>AN35*'Fixed data'!$G$10</f>
        <v>0</v>
      </c>
      <c r="AO19" s="35">
        <f>AO35*'Fixed data'!$G$10</f>
        <v>0</v>
      </c>
      <c r="AP19" s="35">
        <f>AP35*'Fixed data'!$G$10</f>
        <v>0</v>
      </c>
      <c r="AQ19" s="35">
        <f>AQ35*'Fixed data'!$G$10</f>
        <v>0</v>
      </c>
      <c r="AR19" s="35">
        <f>AR35*'Fixed data'!$G$10</f>
        <v>0</v>
      </c>
      <c r="AS19" s="35">
        <f>AS35*'Fixed data'!$G$10</f>
        <v>0</v>
      </c>
      <c r="AT19" s="35">
        <f>AT35*'Fixed data'!$G$10</f>
        <v>0</v>
      </c>
      <c r="AU19" s="35">
        <f>AU35*'Fixed data'!$G$10</f>
        <v>0</v>
      </c>
      <c r="AV19" s="35">
        <f>AV35*'Fixed data'!$G$10</f>
        <v>0</v>
      </c>
      <c r="AW19" s="35">
        <f>AW35*'Fixed data'!$G$10</f>
        <v>0</v>
      </c>
      <c r="AX19" s="35">
        <f>AX35*'Fixed data'!$G$10</f>
        <v>0</v>
      </c>
      <c r="AY19" s="35">
        <f>AY35*'Fixed data'!$G$10</f>
        <v>0</v>
      </c>
      <c r="AZ19" s="35">
        <f>AZ35*'Fixed data'!$G$10</f>
        <v>0</v>
      </c>
      <c r="BA19" s="35">
        <f>BA35*'Fixed data'!$G$10</f>
        <v>0</v>
      </c>
      <c r="BB19" s="35">
        <f>BB35*'Fixed data'!$G$10</f>
        <v>0</v>
      </c>
      <c r="BC19" s="35">
        <f>BC35*'Fixed data'!$G$10</f>
        <v>0</v>
      </c>
      <c r="BD19" s="35">
        <f>BD35*'Fixed data'!$G$10</f>
        <v>0</v>
      </c>
    </row>
    <row r="20" spans="1:56" ht="15" customHeight="1" x14ac:dyDescent="0.3">
      <c r="A20" s="180"/>
      <c r="B20" s="4" t="s">
        <v>82</v>
      </c>
      <c r="D20" s="9" t="s">
        <v>39</v>
      </c>
      <c r="E20" s="35">
        <f>'Fixed data'!$G$11*E36/1000000</f>
        <v>0</v>
      </c>
      <c r="F20" s="35">
        <f>'Fixed data'!$G$11*F36/1000000</f>
        <v>0</v>
      </c>
      <c r="G20" s="35">
        <f>'Fixed data'!$G$11*G36/1000000</f>
        <v>0</v>
      </c>
      <c r="H20" s="35">
        <f>'Fixed data'!$G$11*H36/1000000</f>
        <v>0</v>
      </c>
      <c r="I20" s="35">
        <f>'Fixed data'!$G$11*I36/1000000</f>
        <v>0</v>
      </c>
      <c r="J20" s="35">
        <f>'Fixed data'!$G$11*J36/1000000</f>
        <v>0</v>
      </c>
      <c r="K20" s="35">
        <f>'Fixed data'!$G$11*K36/1000000</f>
        <v>0</v>
      </c>
      <c r="L20" s="35">
        <f>'Fixed data'!$G$11*L36/1000000</f>
        <v>0</v>
      </c>
      <c r="M20" s="35">
        <f>'Fixed data'!$G$11*M36/1000000</f>
        <v>0</v>
      </c>
      <c r="N20" s="35">
        <f>'Fixed data'!$G$11*N36/1000000</f>
        <v>0</v>
      </c>
      <c r="O20" s="35">
        <f>'Fixed data'!$G$11*O36/1000000</f>
        <v>0</v>
      </c>
      <c r="P20" s="35">
        <f>'Fixed data'!$G$11*P36/1000000</f>
        <v>0</v>
      </c>
      <c r="Q20" s="35">
        <f>'Fixed data'!$G$11*Q36/1000000</f>
        <v>0</v>
      </c>
      <c r="R20" s="35">
        <f>'Fixed data'!$G$11*R36/1000000</f>
        <v>0</v>
      </c>
      <c r="S20" s="35">
        <f>'Fixed data'!$G$11*S36/1000000</f>
        <v>0</v>
      </c>
      <c r="T20" s="35">
        <f>'Fixed data'!$G$11*T36/1000000</f>
        <v>0</v>
      </c>
      <c r="U20" s="35">
        <f>'Fixed data'!$G$11*U36/1000000</f>
        <v>0</v>
      </c>
      <c r="V20" s="35">
        <f>'Fixed data'!$G$11*V36/1000000</f>
        <v>0</v>
      </c>
      <c r="W20" s="35">
        <f>'Fixed data'!$G$11*W36/1000000</f>
        <v>0</v>
      </c>
      <c r="X20" s="35">
        <f>'Fixed data'!$G$11*X36/1000000</f>
        <v>0</v>
      </c>
      <c r="Y20" s="35">
        <f>'Fixed data'!$G$11*Y36/1000000</f>
        <v>0</v>
      </c>
      <c r="Z20" s="35">
        <f>'Fixed data'!$G$11*Z36/1000000</f>
        <v>0</v>
      </c>
      <c r="AA20" s="35">
        <f>'Fixed data'!$G$11*AA36/1000000</f>
        <v>0</v>
      </c>
      <c r="AB20" s="35">
        <f>'Fixed data'!$G$11*AB36/1000000</f>
        <v>0</v>
      </c>
      <c r="AC20" s="35">
        <f>'Fixed data'!$G$11*AC36/1000000</f>
        <v>0</v>
      </c>
      <c r="AD20" s="35">
        <f>'Fixed data'!$G$11*AD36/1000000</f>
        <v>0</v>
      </c>
      <c r="AE20" s="35">
        <f>'Fixed data'!$G$11*AE36/1000000</f>
        <v>0</v>
      </c>
      <c r="AF20" s="35">
        <f>'Fixed data'!$G$11*AF36/1000000</f>
        <v>0</v>
      </c>
      <c r="AG20" s="35">
        <f>'Fixed data'!$G$11*AG36/1000000</f>
        <v>0</v>
      </c>
      <c r="AH20" s="35">
        <f>'Fixed data'!$G$11*AH36/1000000</f>
        <v>0</v>
      </c>
      <c r="AI20" s="35">
        <f>'Fixed data'!$G$11*AI36/1000000</f>
        <v>0</v>
      </c>
      <c r="AJ20" s="35">
        <f>'Fixed data'!$G$11*AJ36/1000000</f>
        <v>0</v>
      </c>
      <c r="AK20" s="35">
        <f>'Fixed data'!$G$11*AK36/1000000</f>
        <v>0</v>
      </c>
      <c r="AL20" s="35">
        <f>'Fixed data'!$G$11*AL36/1000000</f>
        <v>0</v>
      </c>
      <c r="AM20" s="35">
        <f>'Fixed data'!$G$11*AM36/1000000</f>
        <v>0</v>
      </c>
      <c r="AN20" s="35">
        <f>'Fixed data'!$G$11*AN36/1000000</f>
        <v>0</v>
      </c>
      <c r="AO20" s="35">
        <f>'Fixed data'!$G$11*AO36/1000000</f>
        <v>0</v>
      </c>
      <c r="AP20" s="35">
        <f>'Fixed data'!$G$11*AP36/1000000</f>
        <v>0</v>
      </c>
      <c r="AQ20" s="35">
        <f>'Fixed data'!$G$11*AQ36/1000000</f>
        <v>0</v>
      </c>
      <c r="AR20" s="35">
        <f>'Fixed data'!$G$11*AR36/1000000</f>
        <v>0</v>
      </c>
      <c r="AS20" s="35">
        <f>'Fixed data'!$G$11*AS36/1000000</f>
        <v>0</v>
      </c>
      <c r="AT20" s="35">
        <f>'Fixed data'!$G$11*AT36/1000000</f>
        <v>0</v>
      </c>
      <c r="AU20" s="35">
        <f>'Fixed data'!$G$11*AU36/1000000</f>
        <v>0</v>
      </c>
      <c r="AV20" s="35">
        <f>'Fixed data'!$G$11*AV36/1000000</f>
        <v>0</v>
      </c>
      <c r="AW20" s="35">
        <f>'Fixed data'!$G$11*AW36/1000000</f>
        <v>0</v>
      </c>
      <c r="AX20" s="35">
        <f>'Fixed data'!$G$11*AX36/1000000</f>
        <v>0</v>
      </c>
      <c r="AY20" s="35">
        <f>'Fixed data'!$G$11*AY36/1000000</f>
        <v>0</v>
      </c>
      <c r="AZ20" s="35">
        <f>'Fixed data'!$G$11*AZ36/1000000</f>
        <v>0</v>
      </c>
      <c r="BA20" s="35">
        <f>'Fixed data'!$G$11*BA36/1000000</f>
        <v>0</v>
      </c>
      <c r="BB20" s="35">
        <f>'Fixed data'!$G$11*BB36/1000000</f>
        <v>0</v>
      </c>
      <c r="BC20" s="35">
        <f>'Fixed data'!$G$11*BC36/1000000</f>
        <v>0</v>
      </c>
      <c r="BD20" s="35">
        <f>'Fixed data'!$G$11*BD36/1000000</f>
        <v>0</v>
      </c>
    </row>
    <row r="21" spans="1:56" ht="15" customHeight="1" x14ac:dyDescent="0.3">
      <c r="A21" s="180"/>
      <c r="B21" s="9" t="s">
        <v>36</v>
      </c>
      <c r="C21" s="9"/>
      <c r="D21" s="9" t="s">
        <v>39</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row>
    <row r="22" spans="1:56" ht="15" customHeight="1" x14ac:dyDescent="0.3">
      <c r="A22" s="180"/>
      <c r="B22" s="9" t="s">
        <v>37</v>
      </c>
      <c r="C22" s="9"/>
      <c r="D22" s="9" t="s">
        <v>39</v>
      </c>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row>
    <row r="23" spans="1:56" ht="15" customHeight="1" x14ac:dyDescent="0.3">
      <c r="A23" s="180"/>
      <c r="B23" s="9" t="s">
        <v>209</v>
      </c>
      <c r="C23" s="9"/>
      <c r="D23" s="9"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row>
    <row r="24" spans="1:56" ht="15.75" customHeight="1" thickBot="1" x14ac:dyDescent="0.35">
      <c r="A24" s="181"/>
      <c r="B24" s="13" t="s">
        <v>99</v>
      </c>
      <c r="C24" s="13"/>
      <c r="D24" s="13" t="s">
        <v>39</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x14ac:dyDescent="0.3">
      <c r="A25" s="75"/>
      <c r="B25" s="14"/>
    </row>
    <row r="26" spans="1:56" x14ac:dyDescent="0.3">
      <c r="A26" s="75"/>
    </row>
    <row r="27" spans="1:56" x14ac:dyDescent="0.3">
      <c r="A27" s="115"/>
      <c r="B27" s="122" t="s">
        <v>215</v>
      </c>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row>
    <row r="28" spans="1:56" x14ac:dyDescent="0.3">
      <c r="A28" s="118"/>
      <c r="B28" s="119"/>
      <c r="C28" s="120"/>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row>
    <row r="29" spans="1:56" ht="12.75" customHeight="1" x14ac:dyDescent="0.3">
      <c r="A29" s="182" t="s">
        <v>306</v>
      </c>
      <c r="B29" s="4" t="s">
        <v>210</v>
      </c>
      <c r="D29" s="4" t="s">
        <v>86</v>
      </c>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row>
    <row r="30" spans="1:56" x14ac:dyDescent="0.3">
      <c r="A30" s="182"/>
      <c r="B30" s="4" t="s">
        <v>211</v>
      </c>
      <c r="D30" s="4" t="s">
        <v>88</v>
      </c>
      <c r="E30" s="35">
        <f>E29*'Fixed data'!H$12</f>
        <v>0</v>
      </c>
      <c r="F30" s="35">
        <f>F29*'Fixed data'!I$12</f>
        <v>0</v>
      </c>
      <c r="G30" s="35">
        <f>G29*'Fixed data'!J$12</f>
        <v>0</v>
      </c>
      <c r="H30" s="35">
        <f>H29*'Fixed data'!K$12</f>
        <v>0</v>
      </c>
      <c r="I30" s="35">
        <f>I29*'Fixed data'!L$12</f>
        <v>0</v>
      </c>
      <c r="J30" s="35">
        <f>J29*'Fixed data'!M$12</f>
        <v>0</v>
      </c>
      <c r="K30" s="35">
        <f>K29*'Fixed data'!N$12</f>
        <v>0</v>
      </c>
      <c r="L30" s="35">
        <f>L29*'Fixed data'!O$12</f>
        <v>0</v>
      </c>
      <c r="M30" s="35">
        <f>M29*'Fixed data'!P$12</f>
        <v>0</v>
      </c>
      <c r="N30" s="35">
        <f>N29*'Fixed data'!Q$12</f>
        <v>0</v>
      </c>
      <c r="O30" s="35">
        <f>O29*'Fixed data'!R$12</f>
        <v>0</v>
      </c>
      <c r="P30" s="35">
        <f>P29*'Fixed data'!S$12</f>
        <v>0</v>
      </c>
      <c r="Q30" s="35">
        <f>Q29*'Fixed data'!T$12</f>
        <v>0</v>
      </c>
      <c r="R30" s="35">
        <f>R29*'Fixed data'!U$12</f>
        <v>0</v>
      </c>
      <c r="S30" s="35">
        <f>S29*'Fixed data'!V$12</f>
        <v>0</v>
      </c>
      <c r="T30" s="35">
        <f>T29*'Fixed data'!W$12</f>
        <v>0</v>
      </c>
      <c r="U30" s="35">
        <f>U29*'Fixed data'!X$12</f>
        <v>0</v>
      </c>
      <c r="V30" s="35">
        <f>V29*'Fixed data'!Y$12</f>
        <v>0</v>
      </c>
      <c r="W30" s="35">
        <f>W29*'Fixed data'!Z$12</f>
        <v>0</v>
      </c>
      <c r="X30" s="35">
        <f>X29*'Fixed data'!AA$12</f>
        <v>0</v>
      </c>
      <c r="Y30" s="35">
        <f>Y29*'Fixed data'!AB$12</f>
        <v>0</v>
      </c>
      <c r="Z30" s="35">
        <f>Z29*'Fixed data'!AC$12</f>
        <v>0</v>
      </c>
      <c r="AA30" s="35">
        <f>AA29*'Fixed data'!AD$12</f>
        <v>0</v>
      </c>
      <c r="AB30" s="35">
        <f>AB29*'Fixed data'!AE$12</f>
        <v>0</v>
      </c>
      <c r="AC30" s="35">
        <f>AC29*'Fixed data'!AF$12</f>
        <v>0</v>
      </c>
      <c r="AD30" s="35">
        <f>AD29*'Fixed data'!AG$12</f>
        <v>0</v>
      </c>
      <c r="AE30" s="35">
        <f>AE29*'Fixed data'!AH$12</f>
        <v>0</v>
      </c>
      <c r="AF30" s="35">
        <f>AF29*'Fixed data'!AI$12</f>
        <v>0</v>
      </c>
      <c r="AG30" s="35">
        <f>AG29*'Fixed data'!AJ$12</f>
        <v>0</v>
      </c>
      <c r="AH30" s="35">
        <f>AH29*'Fixed data'!AK$12</f>
        <v>0</v>
      </c>
      <c r="AI30" s="35">
        <f>AI29*'Fixed data'!AL$12</f>
        <v>0</v>
      </c>
      <c r="AJ30" s="35">
        <f>AJ29*'Fixed data'!AM$12</f>
        <v>0</v>
      </c>
      <c r="AK30" s="35">
        <f>AK29*'Fixed data'!AN$12</f>
        <v>0</v>
      </c>
      <c r="AL30" s="35">
        <f>AL29*'Fixed data'!AO$12</f>
        <v>0</v>
      </c>
      <c r="AM30" s="35">
        <f>AM29*'Fixed data'!AP$12</f>
        <v>0</v>
      </c>
      <c r="AN30" s="35">
        <f>AN29*'Fixed data'!AQ$12</f>
        <v>0</v>
      </c>
      <c r="AO30" s="35">
        <f>AO29*'Fixed data'!AR$12</f>
        <v>0</v>
      </c>
      <c r="AP30" s="35">
        <f>AP29*'Fixed data'!AS$12</f>
        <v>0</v>
      </c>
      <c r="AQ30" s="35">
        <f>AQ29*'Fixed data'!AT$12</f>
        <v>0</v>
      </c>
      <c r="AR30" s="35">
        <f>AR29*'Fixed data'!AU$12</f>
        <v>0</v>
      </c>
      <c r="AS30" s="35">
        <f>AS29*'Fixed data'!AV$12</f>
        <v>0</v>
      </c>
      <c r="AT30" s="35">
        <f>AT29*'Fixed data'!AW$12</f>
        <v>0</v>
      </c>
      <c r="AU30" s="35">
        <f>AU29*'Fixed data'!AX$12</f>
        <v>0</v>
      </c>
      <c r="AV30" s="35">
        <f>AV29*'Fixed data'!AY$12</f>
        <v>0</v>
      </c>
      <c r="AW30" s="35">
        <f>AW29*'Fixed data'!AZ$12</f>
        <v>0</v>
      </c>
      <c r="AX30" s="35">
        <f>AX29*'Fixed data'!BA$12</f>
        <v>0</v>
      </c>
      <c r="AY30" s="35">
        <f>AY29*'Fixed data'!BB$12</f>
        <v>0</v>
      </c>
      <c r="AZ30" s="35">
        <f>AZ29*'Fixed data'!BC$12</f>
        <v>0</v>
      </c>
      <c r="BA30" s="35">
        <f>BA29*'Fixed data'!BD$12</f>
        <v>0</v>
      </c>
      <c r="BB30" s="35">
        <f>BB29*'Fixed data'!BE$12</f>
        <v>0</v>
      </c>
      <c r="BC30" s="35">
        <f>BC29*'Fixed data'!BF$12</f>
        <v>0</v>
      </c>
      <c r="BD30" s="35">
        <f>BD29*'Fixed data'!BG$12</f>
        <v>0</v>
      </c>
    </row>
    <row r="31" spans="1:56" ht="12.75" customHeight="1" x14ac:dyDescent="0.3">
      <c r="A31" s="182"/>
      <c r="B31" s="4" t="s">
        <v>212</v>
      </c>
      <c r="D31" s="4" t="s">
        <v>207</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row>
    <row r="32" spans="1:56" x14ac:dyDescent="0.3">
      <c r="A32" s="182"/>
      <c r="B32" s="4" t="s">
        <v>213</v>
      </c>
      <c r="D32" s="4" t="s">
        <v>87</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row>
    <row r="33" spans="1:56" ht="16.5" x14ac:dyDescent="0.3">
      <c r="A33" s="182"/>
      <c r="B33" s="4" t="s">
        <v>331</v>
      </c>
      <c r="D33" s="4" t="s">
        <v>88</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row>
    <row r="34" spans="1:56" ht="16.5" x14ac:dyDescent="0.3">
      <c r="A34" s="182"/>
      <c r="B34" s="4" t="s">
        <v>332</v>
      </c>
      <c r="D34" s="4" t="s">
        <v>41</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row>
    <row r="35" spans="1:56" ht="16.5" x14ac:dyDescent="0.3">
      <c r="A35" s="182"/>
      <c r="B35" s="4" t="s">
        <v>333</v>
      </c>
      <c r="D35" s="4" t="s">
        <v>41</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row>
    <row r="36" spans="1:56" x14ac:dyDescent="0.3">
      <c r="A36" s="182"/>
      <c r="B36" s="4" t="s">
        <v>214</v>
      </c>
      <c r="D36" s="4" t="s">
        <v>89</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x14ac:dyDescent="0.3">
      <c r="C37" s="37"/>
    </row>
    <row r="38" spans="1:56" ht="16.5" x14ac:dyDescent="0.3">
      <c r="A38" s="86"/>
      <c r="C38" s="37"/>
    </row>
    <row r="39" spans="1:56" ht="16.5" x14ac:dyDescent="0.3">
      <c r="A39" s="86">
        <v>1</v>
      </c>
      <c r="B39" s="4" t="s">
        <v>334</v>
      </c>
    </row>
    <row r="40" spans="1:56" x14ac:dyDescent="0.3">
      <c r="B40" s="128" t="s">
        <v>153</v>
      </c>
    </row>
    <row r="41" spans="1:56" x14ac:dyDescent="0.3">
      <c r="B41" s="4" t="s">
        <v>318</v>
      </c>
    </row>
    <row r="42" spans="1:56" x14ac:dyDescent="0.3">
      <c r="B42" s="4" t="s">
        <v>335</v>
      </c>
    </row>
    <row r="43" spans="1:56" ht="16.5" x14ac:dyDescent="0.3">
      <c r="A43" s="86">
        <v>2</v>
      </c>
      <c r="B43" s="70" t="s">
        <v>152</v>
      </c>
    </row>
    <row r="48" spans="1:56" x14ac:dyDescent="0.3">
      <c r="C48" s="37"/>
    </row>
    <row r="113" spans="2:2" x14ac:dyDescent="0.3">
      <c r="B113" s="4" t="s">
        <v>196</v>
      </c>
    </row>
    <row r="114" spans="2:2" x14ac:dyDescent="0.3">
      <c r="B114" s="4" t="s">
        <v>195</v>
      </c>
    </row>
    <row r="115" spans="2:2" x14ac:dyDescent="0.3">
      <c r="B115" s="4" t="s">
        <v>319</v>
      </c>
    </row>
    <row r="116" spans="2:2" x14ac:dyDescent="0.3">
      <c r="B116" s="4" t="s">
        <v>156</v>
      </c>
    </row>
    <row r="117" spans="2:2" x14ac:dyDescent="0.3">
      <c r="B117" s="4" t="s">
        <v>157</v>
      </c>
    </row>
    <row r="118" spans="2:2" x14ac:dyDescent="0.3">
      <c r="B118" s="4" t="s">
        <v>158</v>
      </c>
    </row>
    <row r="119" spans="2:2" x14ac:dyDescent="0.3">
      <c r="B119" s="4" t="s">
        <v>159</v>
      </c>
    </row>
    <row r="120" spans="2:2" x14ac:dyDescent="0.3">
      <c r="B120" s="4" t="s">
        <v>160</v>
      </c>
    </row>
    <row r="121" spans="2:2" x14ac:dyDescent="0.3">
      <c r="B121" s="4" t="s">
        <v>161</v>
      </c>
    </row>
    <row r="122" spans="2:2" x14ac:dyDescent="0.3">
      <c r="B122" s="4" t="s">
        <v>162</v>
      </c>
    </row>
    <row r="123" spans="2:2" x14ac:dyDescent="0.3">
      <c r="B123" s="4" t="s">
        <v>163</v>
      </c>
    </row>
    <row r="124" spans="2:2" x14ac:dyDescent="0.3">
      <c r="B124" s="4" t="s">
        <v>164</v>
      </c>
    </row>
    <row r="125" spans="2:2" x14ac:dyDescent="0.3">
      <c r="B125" s="4" t="s">
        <v>197</v>
      </c>
    </row>
    <row r="126" spans="2:2" x14ac:dyDescent="0.3">
      <c r="B126" s="4" t="s">
        <v>165</v>
      </c>
    </row>
    <row r="127" spans="2:2" x14ac:dyDescent="0.3">
      <c r="B127" s="4" t="s">
        <v>166</v>
      </c>
    </row>
    <row r="128" spans="2:2" x14ac:dyDescent="0.3">
      <c r="B128" s="4" t="s">
        <v>167</v>
      </c>
    </row>
    <row r="129" spans="2:2" x14ac:dyDescent="0.3">
      <c r="B129" s="4" t="s">
        <v>168</v>
      </c>
    </row>
    <row r="130" spans="2:2" x14ac:dyDescent="0.3">
      <c r="B130" s="4" t="s">
        <v>169</v>
      </c>
    </row>
    <row r="131" spans="2:2" x14ac:dyDescent="0.3">
      <c r="B131" s="4" t="s">
        <v>170</v>
      </c>
    </row>
    <row r="132" spans="2:2" x14ac:dyDescent="0.3">
      <c r="B132" s="4" t="s">
        <v>171</v>
      </c>
    </row>
    <row r="133" spans="2:2" x14ac:dyDescent="0.3">
      <c r="B133" s="4" t="s">
        <v>172</v>
      </c>
    </row>
    <row r="134" spans="2:2" x14ac:dyDescent="0.3">
      <c r="B134" s="4" t="s">
        <v>173</v>
      </c>
    </row>
    <row r="135" spans="2:2" x14ac:dyDescent="0.3">
      <c r="B135" s="4" t="s">
        <v>198</v>
      </c>
    </row>
    <row r="136" spans="2:2" x14ac:dyDescent="0.3">
      <c r="B136" s="4" t="s">
        <v>199</v>
      </c>
    </row>
    <row r="137" spans="2:2" x14ac:dyDescent="0.3">
      <c r="B137" s="4" t="s">
        <v>174</v>
      </c>
    </row>
    <row r="138" spans="2:2" x14ac:dyDescent="0.3">
      <c r="B138" s="4" t="s">
        <v>175</v>
      </c>
    </row>
    <row r="139" spans="2:2" x14ac:dyDescent="0.3">
      <c r="B139" s="4" t="s">
        <v>176</v>
      </c>
    </row>
    <row r="140" spans="2:2" x14ac:dyDescent="0.3">
      <c r="B140" s="4" t="s">
        <v>177</v>
      </c>
    </row>
    <row r="141" spans="2:2" x14ac:dyDescent="0.3">
      <c r="B141" s="4" t="s">
        <v>178</v>
      </c>
    </row>
    <row r="142" spans="2:2" x14ac:dyDescent="0.3">
      <c r="B142" s="4" t="s">
        <v>179</v>
      </c>
    </row>
    <row r="143" spans="2:2" x14ac:dyDescent="0.3">
      <c r="B143" s="4" t="s">
        <v>180</v>
      </c>
    </row>
    <row r="144" spans="2:2" x14ac:dyDescent="0.3">
      <c r="B144" s="4" t="s">
        <v>181</v>
      </c>
    </row>
    <row r="145" spans="2:2" x14ac:dyDescent="0.3">
      <c r="B145" s="4" t="s">
        <v>182</v>
      </c>
    </row>
    <row r="146" spans="2:2" x14ac:dyDescent="0.3">
      <c r="B146" s="4" t="s">
        <v>183</v>
      </c>
    </row>
    <row r="147" spans="2:2" x14ac:dyDescent="0.3">
      <c r="B147" s="4" t="s">
        <v>184</v>
      </c>
    </row>
    <row r="148" spans="2:2" x14ac:dyDescent="0.3">
      <c r="B148" s="4" t="s">
        <v>185</v>
      </c>
    </row>
    <row r="149" spans="2:2" x14ac:dyDescent="0.3">
      <c r="B149" s="4" t="s">
        <v>186</v>
      </c>
    </row>
    <row r="150" spans="2:2" x14ac:dyDescent="0.3">
      <c r="B150" s="4" t="s">
        <v>187</v>
      </c>
    </row>
    <row r="151" spans="2:2" x14ac:dyDescent="0.3">
      <c r="B151" s="4" t="s">
        <v>188</v>
      </c>
    </row>
    <row r="152" spans="2:2" x14ac:dyDescent="0.3">
      <c r="B152" s="4" t="s">
        <v>189</v>
      </c>
    </row>
    <row r="153" spans="2:2" x14ac:dyDescent="0.3">
      <c r="B153" s="4" t="s">
        <v>190</v>
      </c>
    </row>
    <row r="154" spans="2:2" x14ac:dyDescent="0.3">
      <c r="B154" s="4" t="s">
        <v>191</v>
      </c>
    </row>
    <row r="155" spans="2:2" x14ac:dyDescent="0.3">
      <c r="B155" s="4" t="s">
        <v>192</v>
      </c>
    </row>
    <row r="156" spans="2:2" x14ac:dyDescent="0.3">
      <c r="B156" s="4" t="s">
        <v>193</v>
      </c>
    </row>
    <row r="157" spans="2:2" x14ac:dyDescent="0.3">
      <c r="B157" s="4" t="s">
        <v>194</v>
      </c>
    </row>
  </sheetData>
  <mergeCells count="3">
    <mergeCell ref="A13:A24"/>
    <mergeCell ref="A29:A36"/>
    <mergeCell ref="A7:A12"/>
  </mergeCells>
  <dataValidations disablePrompts="1"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
  <sheetViews>
    <sheetView workbookViewId="0">
      <selection activeCell="B4" sqref="B4"/>
    </sheetView>
  </sheetViews>
  <sheetFormatPr defaultRowHeight="15" x14ac:dyDescent="0.25"/>
  <cols>
    <col min="1" max="1" width="5.85546875" customWidth="1"/>
    <col min="2" max="2" width="64.85546875" customWidth="1"/>
    <col min="3" max="4" width="10.140625" bestFit="1" customWidth="1"/>
  </cols>
  <sheetData>
    <row r="1" spans="1:3" ht="18.75" x14ac:dyDescent="0.3">
      <c r="A1" s="1" t="s">
        <v>301</v>
      </c>
    </row>
    <row r="2" spans="1:3" x14ac:dyDescent="0.25">
      <c r="A2" t="s">
        <v>76</v>
      </c>
    </row>
    <row r="4" spans="1:3" x14ac:dyDescent="0.25">
      <c r="B4" t="s">
        <v>364</v>
      </c>
      <c r="C4" s="141"/>
    </row>
    <row r="5" spans="1:3" x14ac:dyDescent="0.25">
      <c r="C5" s="141"/>
    </row>
    <row r="6" spans="1:3" x14ac:dyDescent="0.25">
      <c r="C6" s="138"/>
    </row>
    <row r="7" spans="1:3" x14ac:dyDescent="0.25">
      <c r="C7" s="139"/>
    </row>
    <row r="8" spans="1:3" x14ac:dyDescent="0.25">
      <c r="C8" s="144"/>
    </row>
    <row r="9" spans="1:3" x14ac:dyDescent="0.25">
      <c r="C9" s="138"/>
    </row>
    <row r="17" spans="2:4" x14ac:dyDescent="0.25">
      <c r="B17" s="141"/>
      <c r="C17" s="141"/>
      <c r="D17" s="14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tabSelected="1" zoomScale="80" zoomScaleNormal="80" zoomScaleSheetLayoutView="75" workbookViewId="0">
      <pane xSplit="2" ySplit="12" topLeftCell="C75" activePane="bottomRight" state="frozen"/>
      <selection activeCell="E44" sqref="E44"/>
      <selection pane="topRight" activeCell="E44" sqref="E44"/>
      <selection pane="bottomLeft" activeCell="E44" sqref="E44"/>
      <selection pane="bottomRight" activeCell="E86" sqref="E8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145">
        <f>INDEX($E$81:$BD$81,1,$C$9+$B4-1)</f>
        <v>-0.18608744592970636</v>
      </c>
      <c r="D4" s="9"/>
      <c r="E4" s="9"/>
      <c r="F4" s="87"/>
      <c r="G4" s="9"/>
      <c r="I4" s="41"/>
      <c r="U4" s="17"/>
      <c r="AQ4" s="22"/>
      <c r="AR4" s="22"/>
      <c r="AS4" s="22"/>
      <c r="AT4" s="22"/>
      <c r="AU4" s="22"/>
      <c r="AV4" s="22"/>
      <c r="AW4" s="22"/>
      <c r="AX4" s="22"/>
      <c r="AY4" s="22"/>
      <c r="AZ4" s="22"/>
      <c r="BA4" s="22"/>
      <c r="BB4" s="22"/>
      <c r="BC4" s="22"/>
      <c r="BD4" s="22"/>
    </row>
    <row r="5" spans="1:56" x14ac:dyDescent="0.3">
      <c r="B5" s="48">
        <v>24</v>
      </c>
      <c r="C5" s="145">
        <f>INDEX($E$81:$BD$81,1,$C$9+$B5-1)</f>
        <v>-6.8240114368071036E-2</v>
      </c>
      <c r="D5" s="18"/>
      <c r="E5" s="63"/>
      <c r="F5" s="9"/>
      <c r="G5" s="9"/>
      <c r="AQ5" s="22"/>
      <c r="AR5" s="22"/>
      <c r="AS5" s="22"/>
      <c r="AT5" s="22"/>
      <c r="AU5" s="22"/>
      <c r="AV5" s="22"/>
      <c r="AW5" s="22"/>
      <c r="AX5" s="22"/>
      <c r="AY5" s="22"/>
      <c r="AZ5" s="22"/>
      <c r="BA5" s="22"/>
      <c r="BB5" s="22"/>
      <c r="BC5" s="22"/>
      <c r="BD5" s="22"/>
    </row>
    <row r="6" spans="1:56" x14ac:dyDescent="0.3">
      <c r="B6" s="48">
        <v>32</v>
      </c>
      <c r="C6" s="145">
        <f>INDEX($E$81:$BD$81,1,$C$9+$B6-1)</f>
        <v>9.168291091013624E-3</v>
      </c>
      <c r="D6" s="9"/>
      <c r="E6" s="9"/>
      <c r="F6" s="9"/>
      <c r="G6" s="9"/>
      <c r="AQ6" s="22"/>
      <c r="AR6" s="22"/>
      <c r="AS6" s="22"/>
      <c r="AT6" s="22"/>
      <c r="AU6" s="22"/>
      <c r="AV6" s="22"/>
      <c r="AW6" s="22"/>
      <c r="AX6" s="22"/>
      <c r="AY6" s="22"/>
      <c r="AZ6" s="22"/>
      <c r="BA6" s="22"/>
      <c r="BB6" s="22"/>
      <c r="BC6" s="22"/>
      <c r="BD6" s="22"/>
    </row>
    <row r="7" spans="1:56" x14ac:dyDescent="0.3">
      <c r="B7" s="48">
        <v>45</v>
      </c>
      <c r="C7" s="145">
        <f>INDEX($E$81:$BD$81,1,$C$9+$B7-1)</f>
        <v>0.1469020707111714</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3" t="s">
        <v>11</v>
      </c>
      <c r="B13" s="61" t="s">
        <v>196</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4"/>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4"/>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4"/>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4"/>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5"/>
      <c r="B18" s="123" t="s">
        <v>195</v>
      </c>
      <c r="C18" s="129"/>
      <c r="D18" s="124" t="s">
        <v>39</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6" t="s">
        <v>299</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6"/>
      <c r="B20" s="61" t="s">
        <v>159</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6"/>
      <c r="B21" s="61" t="s">
        <v>319</v>
      </c>
      <c r="C21" s="8"/>
      <c r="D21" s="9" t="s">
        <v>39</v>
      </c>
      <c r="E21" s="34">
        <v>-1.3864000000000001</v>
      </c>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6"/>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6"/>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6"/>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7"/>
      <c r="B25" s="61" t="s">
        <v>320</v>
      </c>
      <c r="C25" s="8"/>
      <c r="D25" s="9" t="s">
        <v>39</v>
      </c>
      <c r="E25" s="68">
        <f>SUM(E19:E24)</f>
        <v>-1.3864000000000001</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-1.3864000000000001</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0.62</v>
      </c>
      <c r="F27" s="10">
        <v>0.62</v>
      </c>
      <c r="G27" s="10">
        <v>0.62</v>
      </c>
      <c r="H27" s="10">
        <v>0.62</v>
      </c>
      <c r="I27" s="10">
        <v>0.62</v>
      </c>
      <c r="J27" s="10">
        <v>0.62</v>
      </c>
      <c r="K27" s="10">
        <v>0.62</v>
      </c>
      <c r="L27" s="10">
        <v>0.62</v>
      </c>
      <c r="M27" s="10">
        <v>0.62</v>
      </c>
      <c r="N27" s="10">
        <v>0.62</v>
      </c>
      <c r="O27" s="10">
        <v>0.62</v>
      </c>
      <c r="P27" s="10">
        <v>0.62</v>
      </c>
      <c r="Q27" s="10">
        <v>0.62</v>
      </c>
      <c r="R27" s="10">
        <v>0.62</v>
      </c>
      <c r="S27" s="10">
        <v>0.62</v>
      </c>
      <c r="T27" s="10">
        <v>0.62</v>
      </c>
      <c r="U27" s="10">
        <v>0.62</v>
      </c>
      <c r="V27" s="10">
        <v>0.62</v>
      </c>
      <c r="W27" s="10">
        <v>0.62</v>
      </c>
      <c r="X27" s="10">
        <v>0.62</v>
      </c>
      <c r="Y27" s="10">
        <v>0.62</v>
      </c>
      <c r="Z27" s="10">
        <v>0.62</v>
      </c>
      <c r="AA27" s="10">
        <v>0.62</v>
      </c>
      <c r="AB27" s="10">
        <v>0.62</v>
      </c>
      <c r="AC27" s="10">
        <v>0.62</v>
      </c>
      <c r="AD27" s="10">
        <v>0.62</v>
      </c>
      <c r="AE27" s="10">
        <v>0.62</v>
      </c>
      <c r="AF27" s="10">
        <v>0.62</v>
      </c>
      <c r="AG27" s="10">
        <v>0.62</v>
      </c>
      <c r="AH27" s="10">
        <v>0.62</v>
      </c>
      <c r="AI27" s="10">
        <v>0.62</v>
      </c>
      <c r="AJ27" s="10">
        <v>0.62</v>
      </c>
      <c r="AK27" s="10">
        <v>0.62</v>
      </c>
      <c r="AL27" s="10">
        <v>0.62</v>
      </c>
      <c r="AM27" s="10">
        <v>0.62</v>
      </c>
      <c r="AN27" s="10">
        <v>0.62</v>
      </c>
      <c r="AO27" s="10">
        <v>0.62</v>
      </c>
      <c r="AP27" s="10">
        <v>0.62</v>
      </c>
      <c r="AQ27" s="10">
        <v>0.62</v>
      </c>
      <c r="AR27" s="10">
        <v>0.62</v>
      </c>
      <c r="AS27" s="10">
        <v>0.62</v>
      </c>
      <c r="AT27" s="10">
        <v>0.62</v>
      </c>
      <c r="AU27" s="10">
        <v>0.62</v>
      </c>
      <c r="AV27" s="10">
        <v>0.62</v>
      </c>
      <c r="AW27" s="10">
        <v>0.62</v>
      </c>
      <c r="AX27" s="10">
        <v>0.62</v>
      </c>
      <c r="AY27" s="10">
        <v>0.62</v>
      </c>
      <c r="AZ27" s="10">
        <v>0.62</v>
      </c>
      <c r="BA27" s="10">
        <v>0.62</v>
      </c>
      <c r="BB27" s="10">
        <v>0.62</v>
      </c>
      <c r="BC27" s="10">
        <v>0.62</v>
      </c>
      <c r="BD27" s="10">
        <v>0.62</v>
      </c>
    </row>
    <row r="28" spans="1:56" x14ac:dyDescent="0.3">
      <c r="A28" s="114"/>
      <c r="B28" s="9" t="s">
        <v>12</v>
      </c>
      <c r="C28" s="9" t="s">
        <v>42</v>
      </c>
      <c r="D28" s="9" t="s">
        <v>39</v>
      </c>
      <c r="E28" s="35">
        <f>E26*E27</f>
        <v>-0.859568</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-0.52683200000000008</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-1.9101511111111111E-2</v>
      </c>
      <c r="G30" s="35">
        <f>$E$28/'Fixed data'!$C$7</f>
        <v>-1.9101511111111111E-2</v>
      </c>
      <c r="H30" s="35">
        <f>$E$28/'Fixed data'!$C$7</f>
        <v>-1.9101511111111111E-2</v>
      </c>
      <c r="I30" s="35">
        <f>$E$28/'Fixed data'!$C$7</f>
        <v>-1.9101511111111111E-2</v>
      </c>
      <c r="J30" s="35">
        <f>$E$28/'Fixed data'!$C$7</f>
        <v>-1.9101511111111111E-2</v>
      </c>
      <c r="K30" s="35">
        <f>$E$28/'Fixed data'!$C$7</f>
        <v>-1.9101511111111111E-2</v>
      </c>
      <c r="L30" s="35">
        <f>$E$28/'Fixed data'!$C$7</f>
        <v>-1.9101511111111111E-2</v>
      </c>
      <c r="M30" s="35">
        <f>$E$28/'Fixed data'!$C$7</f>
        <v>-1.9101511111111111E-2</v>
      </c>
      <c r="N30" s="35">
        <f>$E$28/'Fixed data'!$C$7</f>
        <v>-1.9101511111111111E-2</v>
      </c>
      <c r="O30" s="35">
        <f>$E$28/'Fixed data'!$C$7</f>
        <v>-1.9101511111111111E-2</v>
      </c>
      <c r="P30" s="35">
        <f>$E$28/'Fixed data'!$C$7</f>
        <v>-1.9101511111111111E-2</v>
      </c>
      <c r="Q30" s="35">
        <f>$E$28/'Fixed data'!$C$7</f>
        <v>-1.9101511111111111E-2</v>
      </c>
      <c r="R30" s="35">
        <f>$E$28/'Fixed data'!$C$7</f>
        <v>-1.9101511111111111E-2</v>
      </c>
      <c r="S30" s="35">
        <f>$E$28/'Fixed data'!$C$7</f>
        <v>-1.9101511111111111E-2</v>
      </c>
      <c r="T30" s="35">
        <f>$E$28/'Fixed data'!$C$7</f>
        <v>-1.9101511111111111E-2</v>
      </c>
      <c r="U30" s="35">
        <f>$E$28/'Fixed data'!$C$7</f>
        <v>-1.9101511111111111E-2</v>
      </c>
      <c r="V30" s="35">
        <f>$E$28/'Fixed data'!$C$7</f>
        <v>-1.9101511111111111E-2</v>
      </c>
      <c r="W30" s="35">
        <f>$E$28/'Fixed data'!$C$7</f>
        <v>-1.9101511111111111E-2</v>
      </c>
      <c r="X30" s="35">
        <f>$E$28/'Fixed data'!$C$7</f>
        <v>-1.9101511111111111E-2</v>
      </c>
      <c r="Y30" s="35">
        <f>$E$28/'Fixed data'!$C$7</f>
        <v>-1.9101511111111111E-2</v>
      </c>
      <c r="Z30" s="35">
        <f>$E$28/'Fixed data'!$C$7</f>
        <v>-1.9101511111111111E-2</v>
      </c>
      <c r="AA30" s="35">
        <f>$E$28/'Fixed data'!$C$7</f>
        <v>-1.9101511111111111E-2</v>
      </c>
      <c r="AB30" s="35">
        <f>$E$28/'Fixed data'!$C$7</f>
        <v>-1.9101511111111111E-2</v>
      </c>
      <c r="AC30" s="35">
        <f>$E$28/'Fixed data'!$C$7</f>
        <v>-1.9101511111111111E-2</v>
      </c>
      <c r="AD30" s="35">
        <f>$E$28/'Fixed data'!$C$7</f>
        <v>-1.9101511111111111E-2</v>
      </c>
      <c r="AE30" s="35">
        <f>$E$28/'Fixed data'!$C$7</f>
        <v>-1.9101511111111111E-2</v>
      </c>
      <c r="AF30" s="35">
        <f>$E$28/'Fixed data'!$C$7</f>
        <v>-1.9101511111111111E-2</v>
      </c>
      <c r="AG30" s="35">
        <f>$E$28/'Fixed data'!$C$7</f>
        <v>-1.9101511111111111E-2</v>
      </c>
      <c r="AH30" s="35">
        <f>$E$28/'Fixed data'!$C$7</f>
        <v>-1.9101511111111111E-2</v>
      </c>
      <c r="AI30" s="35">
        <f>$E$28/'Fixed data'!$C$7</f>
        <v>-1.9101511111111111E-2</v>
      </c>
      <c r="AJ30" s="35">
        <f>$E$28/'Fixed data'!$C$7</f>
        <v>-1.9101511111111111E-2</v>
      </c>
      <c r="AK30" s="35">
        <f>$E$28/'Fixed data'!$C$7</f>
        <v>-1.9101511111111111E-2</v>
      </c>
      <c r="AL30" s="35">
        <f>$E$28/'Fixed data'!$C$7</f>
        <v>-1.9101511111111111E-2</v>
      </c>
      <c r="AM30" s="35">
        <f>$E$28/'Fixed data'!$C$7</f>
        <v>-1.9101511111111111E-2</v>
      </c>
      <c r="AN30" s="35">
        <f>$E$28/'Fixed data'!$C$7</f>
        <v>-1.9101511111111111E-2</v>
      </c>
      <c r="AO30" s="35">
        <f>$E$28/'Fixed data'!$C$7</f>
        <v>-1.9101511111111111E-2</v>
      </c>
      <c r="AP30" s="35">
        <f>$E$28/'Fixed data'!$C$7</f>
        <v>-1.9101511111111111E-2</v>
      </c>
      <c r="AQ30" s="35">
        <f>$E$28/'Fixed data'!$C$7</f>
        <v>-1.9101511111111111E-2</v>
      </c>
      <c r="AR30" s="35">
        <f>$E$28/'Fixed data'!$C$7</f>
        <v>-1.9101511111111111E-2</v>
      </c>
      <c r="AS30" s="35">
        <f>$E$28/'Fixed data'!$C$7</f>
        <v>-1.9101511111111111E-2</v>
      </c>
      <c r="AT30" s="35">
        <f>$E$28/'Fixed data'!$C$7</f>
        <v>-1.9101511111111111E-2</v>
      </c>
      <c r="AU30" s="35">
        <f>$E$28/'Fixed data'!$C$7</f>
        <v>-1.9101511111111111E-2</v>
      </c>
      <c r="AV30" s="35">
        <f>$E$28/'Fixed data'!$C$7</f>
        <v>-1.9101511111111111E-2</v>
      </c>
      <c r="AW30" s="35">
        <f>$E$28/'Fixed data'!$C$7</f>
        <v>-1.9101511111111111E-2</v>
      </c>
      <c r="AX30" s="35">
        <f>$E$28/'Fixed data'!$C$7</f>
        <v>-1.9101511111111111E-2</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-1.9101511111111111E-2</v>
      </c>
      <c r="G60" s="35">
        <f t="shared" si="5"/>
        <v>-1.9101511111111111E-2</v>
      </c>
      <c r="H60" s="35">
        <f t="shared" si="5"/>
        <v>-1.9101511111111111E-2</v>
      </c>
      <c r="I60" s="35">
        <f t="shared" si="5"/>
        <v>-1.9101511111111111E-2</v>
      </c>
      <c r="J60" s="35">
        <f t="shared" si="5"/>
        <v>-1.9101511111111111E-2</v>
      </c>
      <c r="K60" s="35">
        <f t="shared" si="5"/>
        <v>-1.9101511111111111E-2</v>
      </c>
      <c r="L60" s="35">
        <f t="shared" si="5"/>
        <v>-1.9101511111111111E-2</v>
      </c>
      <c r="M60" s="35">
        <f t="shared" si="5"/>
        <v>-1.9101511111111111E-2</v>
      </c>
      <c r="N60" s="35">
        <f t="shared" si="5"/>
        <v>-1.9101511111111111E-2</v>
      </c>
      <c r="O60" s="35">
        <f t="shared" si="5"/>
        <v>-1.9101511111111111E-2</v>
      </c>
      <c r="P60" s="35">
        <f t="shared" si="5"/>
        <v>-1.9101511111111111E-2</v>
      </c>
      <c r="Q60" s="35">
        <f t="shared" si="5"/>
        <v>-1.9101511111111111E-2</v>
      </c>
      <c r="R60" s="35">
        <f t="shared" si="5"/>
        <v>-1.9101511111111111E-2</v>
      </c>
      <c r="S60" s="35">
        <f t="shared" si="5"/>
        <v>-1.9101511111111111E-2</v>
      </c>
      <c r="T60" s="35">
        <f t="shared" si="5"/>
        <v>-1.9101511111111111E-2</v>
      </c>
      <c r="U60" s="35">
        <f t="shared" si="5"/>
        <v>-1.9101511111111111E-2</v>
      </c>
      <c r="V60" s="35">
        <f t="shared" si="5"/>
        <v>-1.9101511111111111E-2</v>
      </c>
      <c r="W60" s="35">
        <f t="shared" si="5"/>
        <v>-1.9101511111111111E-2</v>
      </c>
      <c r="X60" s="35">
        <f t="shared" si="5"/>
        <v>-1.9101511111111111E-2</v>
      </c>
      <c r="Y60" s="35">
        <f t="shared" si="5"/>
        <v>-1.9101511111111111E-2</v>
      </c>
      <c r="Z60" s="35">
        <f t="shared" si="5"/>
        <v>-1.9101511111111111E-2</v>
      </c>
      <c r="AA60" s="35">
        <f t="shared" si="5"/>
        <v>-1.9101511111111111E-2</v>
      </c>
      <c r="AB60" s="35">
        <f t="shared" si="5"/>
        <v>-1.9101511111111111E-2</v>
      </c>
      <c r="AC60" s="35">
        <f t="shared" si="5"/>
        <v>-1.9101511111111111E-2</v>
      </c>
      <c r="AD60" s="35">
        <f t="shared" si="5"/>
        <v>-1.9101511111111111E-2</v>
      </c>
      <c r="AE60" s="35">
        <f t="shared" si="5"/>
        <v>-1.9101511111111111E-2</v>
      </c>
      <c r="AF60" s="35">
        <f t="shared" si="5"/>
        <v>-1.9101511111111111E-2</v>
      </c>
      <c r="AG60" s="35">
        <f t="shared" si="5"/>
        <v>-1.9101511111111111E-2</v>
      </c>
      <c r="AH60" s="35">
        <f t="shared" si="5"/>
        <v>-1.9101511111111111E-2</v>
      </c>
      <c r="AI60" s="35">
        <f t="shared" si="5"/>
        <v>-1.9101511111111111E-2</v>
      </c>
      <c r="AJ60" s="35">
        <f t="shared" si="5"/>
        <v>-1.9101511111111111E-2</v>
      </c>
      <c r="AK60" s="35">
        <f t="shared" si="5"/>
        <v>-1.9101511111111111E-2</v>
      </c>
      <c r="AL60" s="35">
        <f t="shared" si="5"/>
        <v>-1.9101511111111111E-2</v>
      </c>
      <c r="AM60" s="35">
        <f t="shared" si="5"/>
        <v>-1.9101511111111111E-2</v>
      </c>
      <c r="AN60" s="35">
        <f t="shared" si="5"/>
        <v>-1.9101511111111111E-2</v>
      </c>
      <c r="AO60" s="35">
        <f t="shared" si="5"/>
        <v>-1.9101511111111111E-2</v>
      </c>
      <c r="AP60" s="35">
        <f t="shared" si="5"/>
        <v>-1.9101511111111111E-2</v>
      </c>
      <c r="AQ60" s="35">
        <f t="shared" si="5"/>
        <v>-1.9101511111111111E-2</v>
      </c>
      <c r="AR60" s="35">
        <f t="shared" si="5"/>
        <v>-1.9101511111111111E-2</v>
      </c>
      <c r="AS60" s="35">
        <f t="shared" si="5"/>
        <v>-1.9101511111111111E-2</v>
      </c>
      <c r="AT60" s="35">
        <f t="shared" si="5"/>
        <v>-1.9101511111111111E-2</v>
      </c>
      <c r="AU60" s="35">
        <f t="shared" si="5"/>
        <v>-1.9101511111111111E-2</v>
      </c>
      <c r="AV60" s="35">
        <f t="shared" si="5"/>
        <v>-1.9101511111111111E-2</v>
      </c>
      <c r="AW60" s="35">
        <f t="shared" si="5"/>
        <v>-1.9101511111111111E-2</v>
      </c>
      <c r="AX60" s="35">
        <f t="shared" si="5"/>
        <v>-1.9101511111111111E-2</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-0.859568</v>
      </c>
      <c r="G61" s="35">
        <f t="shared" ref="G61:BD61" si="6">F62</f>
        <v>-0.84046648888888886</v>
      </c>
      <c r="H61" s="35">
        <f t="shared" si="6"/>
        <v>-0.82136497777777773</v>
      </c>
      <c r="I61" s="35">
        <f t="shared" si="6"/>
        <v>-0.80226346666666659</v>
      </c>
      <c r="J61" s="35">
        <f t="shared" si="6"/>
        <v>-0.78316195555555546</v>
      </c>
      <c r="K61" s="35">
        <f t="shared" si="6"/>
        <v>-0.76406044444444432</v>
      </c>
      <c r="L61" s="35">
        <f t="shared" si="6"/>
        <v>-0.74495893333333318</v>
      </c>
      <c r="M61" s="35">
        <f t="shared" si="6"/>
        <v>-0.72585742222222205</v>
      </c>
      <c r="N61" s="35">
        <f t="shared" si="6"/>
        <v>-0.70675591111111091</v>
      </c>
      <c r="O61" s="35">
        <f t="shared" si="6"/>
        <v>-0.68765439999999978</v>
      </c>
      <c r="P61" s="35">
        <f t="shared" si="6"/>
        <v>-0.66855288888888864</v>
      </c>
      <c r="Q61" s="35">
        <f t="shared" si="6"/>
        <v>-0.64945137777777751</v>
      </c>
      <c r="R61" s="35">
        <f t="shared" si="6"/>
        <v>-0.63034986666666637</v>
      </c>
      <c r="S61" s="35">
        <f t="shared" si="6"/>
        <v>-0.61124835555555523</v>
      </c>
      <c r="T61" s="35">
        <f t="shared" si="6"/>
        <v>-0.5921468444444441</v>
      </c>
      <c r="U61" s="35">
        <f t="shared" si="6"/>
        <v>-0.57304533333333296</v>
      </c>
      <c r="V61" s="35">
        <f t="shared" si="6"/>
        <v>-0.55394382222222183</v>
      </c>
      <c r="W61" s="35">
        <f t="shared" si="6"/>
        <v>-0.53484231111111069</v>
      </c>
      <c r="X61" s="35">
        <f t="shared" si="6"/>
        <v>-0.51574079999999956</v>
      </c>
      <c r="Y61" s="35">
        <f t="shared" si="6"/>
        <v>-0.49663928888888842</v>
      </c>
      <c r="Z61" s="35">
        <f t="shared" si="6"/>
        <v>-0.47753777777777728</v>
      </c>
      <c r="AA61" s="35">
        <f t="shared" si="6"/>
        <v>-0.45843626666666615</v>
      </c>
      <c r="AB61" s="35">
        <f t="shared" si="6"/>
        <v>-0.43933475555555501</v>
      </c>
      <c r="AC61" s="35">
        <f t="shared" si="6"/>
        <v>-0.42023324444444388</v>
      </c>
      <c r="AD61" s="35">
        <f t="shared" si="6"/>
        <v>-0.40113173333333274</v>
      </c>
      <c r="AE61" s="35">
        <f t="shared" si="6"/>
        <v>-0.3820302222222216</v>
      </c>
      <c r="AF61" s="35">
        <f t="shared" si="6"/>
        <v>-0.36292871111111047</v>
      </c>
      <c r="AG61" s="35">
        <f t="shared" si="6"/>
        <v>-0.34382719999999933</v>
      </c>
      <c r="AH61" s="35">
        <f t="shared" si="6"/>
        <v>-0.3247256888888882</v>
      </c>
      <c r="AI61" s="35">
        <f t="shared" si="6"/>
        <v>-0.30562417777777706</v>
      </c>
      <c r="AJ61" s="35">
        <f t="shared" si="6"/>
        <v>-0.28652266666666593</v>
      </c>
      <c r="AK61" s="35">
        <f t="shared" si="6"/>
        <v>-0.26742115555555479</v>
      </c>
      <c r="AL61" s="35">
        <f t="shared" si="6"/>
        <v>-0.24831964444444368</v>
      </c>
      <c r="AM61" s="35">
        <f t="shared" si="6"/>
        <v>-0.22921813333333257</v>
      </c>
      <c r="AN61" s="35">
        <f t="shared" si="6"/>
        <v>-0.21011662222222147</v>
      </c>
      <c r="AO61" s="35">
        <f t="shared" si="6"/>
        <v>-0.19101511111111036</v>
      </c>
      <c r="AP61" s="35">
        <f t="shared" si="6"/>
        <v>-0.17191359999999925</v>
      </c>
      <c r="AQ61" s="35">
        <f t="shared" si="6"/>
        <v>-0.15281208888888814</v>
      </c>
      <c r="AR61" s="35">
        <f t="shared" si="6"/>
        <v>-0.13371057777777703</v>
      </c>
      <c r="AS61" s="35">
        <f t="shared" si="6"/>
        <v>-0.11460906666666593</v>
      </c>
      <c r="AT61" s="35">
        <f t="shared" si="6"/>
        <v>-9.5507555555554818E-2</v>
      </c>
      <c r="AU61" s="35">
        <f t="shared" si="6"/>
        <v>-7.640604444444371E-2</v>
      </c>
      <c r="AV61" s="35">
        <f t="shared" si="6"/>
        <v>-5.7304533333332602E-2</v>
      </c>
      <c r="AW61" s="35">
        <f t="shared" si="6"/>
        <v>-3.8203022222221494E-2</v>
      </c>
      <c r="AX61" s="35">
        <f t="shared" si="6"/>
        <v>-1.9101511111110383E-2</v>
      </c>
      <c r="AY61" s="35">
        <f t="shared" si="6"/>
        <v>7.2858385991025898E-16</v>
      </c>
      <c r="AZ61" s="35">
        <f t="shared" si="6"/>
        <v>7.2858385991025898E-16</v>
      </c>
      <c r="BA61" s="35">
        <f t="shared" si="6"/>
        <v>7.2858385991025898E-16</v>
      </c>
      <c r="BB61" s="35">
        <f t="shared" si="6"/>
        <v>7.2858385991025898E-16</v>
      </c>
      <c r="BC61" s="35">
        <f t="shared" si="6"/>
        <v>7.2858385991025898E-16</v>
      </c>
      <c r="BD61" s="35">
        <f t="shared" si="6"/>
        <v>7.2858385991025898E-16</v>
      </c>
    </row>
    <row r="62" spans="1:56" ht="16.5" hidden="1" customHeight="1" outlineLevel="1" x14ac:dyDescent="0.3">
      <c r="A62" s="114"/>
      <c r="B62" s="9" t="s">
        <v>33</v>
      </c>
      <c r="C62" s="9" t="s">
        <v>67</v>
      </c>
      <c r="D62" s="9" t="s">
        <v>39</v>
      </c>
      <c r="E62" s="35">
        <f t="shared" ref="E62:BD62" si="7">E28-E60+E61</f>
        <v>-0.859568</v>
      </c>
      <c r="F62" s="35">
        <f t="shared" si="7"/>
        <v>-0.84046648888888886</v>
      </c>
      <c r="G62" s="35">
        <f t="shared" si="7"/>
        <v>-0.82136497777777773</v>
      </c>
      <c r="H62" s="35">
        <f t="shared" si="7"/>
        <v>-0.80226346666666659</v>
      </c>
      <c r="I62" s="35">
        <f t="shared" si="7"/>
        <v>-0.78316195555555546</v>
      </c>
      <c r="J62" s="35">
        <f t="shared" si="7"/>
        <v>-0.76406044444444432</v>
      </c>
      <c r="K62" s="35">
        <f t="shared" si="7"/>
        <v>-0.74495893333333318</v>
      </c>
      <c r="L62" s="35">
        <f t="shared" si="7"/>
        <v>-0.72585742222222205</v>
      </c>
      <c r="M62" s="35">
        <f t="shared" si="7"/>
        <v>-0.70675591111111091</v>
      </c>
      <c r="N62" s="35">
        <f t="shared" si="7"/>
        <v>-0.68765439999999978</v>
      </c>
      <c r="O62" s="35">
        <f t="shared" si="7"/>
        <v>-0.66855288888888864</v>
      </c>
      <c r="P62" s="35">
        <f t="shared" si="7"/>
        <v>-0.64945137777777751</v>
      </c>
      <c r="Q62" s="35">
        <f t="shared" si="7"/>
        <v>-0.63034986666666637</v>
      </c>
      <c r="R62" s="35">
        <f t="shared" si="7"/>
        <v>-0.61124835555555523</v>
      </c>
      <c r="S62" s="35">
        <f t="shared" si="7"/>
        <v>-0.5921468444444441</v>
      </c>
      <c r="T62" s="35">
        <f t="shared" si="7"/>
        <v>-0.57304533333333296</v>
      </c>
      <c r="U62" s="35">
        <f t="shared" si="7"/>
        <v>-0.55394382222222183</v>
      </c>
      <c r="V62" s="35">
        <f t="shared" si="7"/>
        <v>-0.53484231111111069</v>
      </c>
      <c r="W62" s="35">
        <f t="shared" si="7"/>
        <v>-0.51574079999999956</v>
      </c>
      <c r="X62" s="35">
        <f t="shared" si="7"/>
        <v>-0.49663928888888842</v>
      </c>
      <c r="Y62" s="35">
        <f t="shared" si="7"/>
        <v>-0.47753777777777728</v>
      </c>
      <c r="Z62" s="35">
        <f t="shared" si="7"/>
        <v>-0.45843626666666615</v>
      </c>
      <c r="AA62" s="35">
        <f t="shared" si="7"/>
        <v>-0.43933475555555501</v>
      </c>
      <c r="AB62" s="35">
        <f t="shared" si="7"/>
        <v>-0.42023324444444388</v>
      </c>
      <c r="AC62" s="35">
        <f t="shared" si="7"/>
        <v>-0.40113173333333274</v>
      </c>
      <c r="AD62" s="35">
        <f t="shared" si="7"/>
        <v>-0.3820302222222216</v>
      </c>
      <c r="AE62" s="35">
        <f t="shared" si="7"/>
        <v>-0.36292871111111047</v>
      </c>
      <c r="AF62" s="35">
        <f t="shared" si="7"/>
        <v>-0.34382719999999933</v>
      </c>
      <c r="AG62" s="35">
        <f t="shared" si="7"/>
        <v>-0.3247256888888882</v>
      </c>
      <c r="AH62" s="35">
        <f t="shared" si="7"/>
        <v>-0.30562417777777706</v>
      </c>
      <c r="AI62" s="35">
        <f t="shared" si="7"/>
        <v>-0.28652266666666593</v>
      </c>
      <c r="AJ62" s="35">
        <f t="shared" si="7"/>
        <v>-0.26742115555555479</v>
      </c>
      <c r="AK62" s="35">
        <f t="shared" si="7"/>
        <v>-0.24831964444444368</v>
      </c>
      <c r="AL62" s="35">
        <f t="shared" si="7"/>
        <v>-0.22921813333333257</v>
      </c>
      <c r="AM62" s="35">
        <f t="shared" si="7"/>
        <v>-0.21011662222222147</v>
      </c>
      <c r="AN62" s="35">
        <f t="shared" si="7"/>
        <v>-0.19101511111111036</v>
      </c>
      <c r="AO62" s="35">
        <f t="shared" si="7"/>
        <v>-0.17191359999999925</v>
      </c>
      <c r="AP62" s="35">
        <f t="shared" si="7"/>
        <v>-0.15281208888888814</v>
      </c>
      <c r="AQ62" s="35">
        <f t="shared" si="7"/>
        <v>-0.13371057777777703</v>
      </c>
      <c r="AR62" s="35">
        <f t="shared" si="7"/>
        <v>-0.11460906666666593</v>
      </c>
      <c r="AS62" s="35">
        <f t="shared" si="7"/>
        <v>-9.5507555555554818E-2</v>
      </c>
      <c r="AT62" s="35">
        <f t="shared" si="7"/>
        <v>-7.640604444444371E-2</v>
      </c>
      <c r="AU62" s="35">
        <f t="shared" si="7"/>
        <v>-5.7304533333332602E-2</v>
      </c>
      <c r="AV62" s="35">
        <f t="shared" si="7"/>
        <v>-3.8203022222221494E-2</v>
      </c>
      <c r="AW62" s="35">
        <f t="shared" si="7"/>
        <v>-1.9101511111110383E-2</v>
      </c>
      <c r="AX62" s="35">
        <f t="shared" si="7"/>
        <v>7.2858385991025898E-16</v>
      </c>
      <c r="AY62" s="35">
        <f t="shared" si="7"/>
        <v>7.2858385991025898E-16</v>
      </c>
      <c r="AZ62" s="35">
        <f t="shared" si="7"/>
        <v>7.2858385991025898E-16</v>
      </c>
      <c r="BA62" s="35">
        <f t="shared" si="7"/>
        <v>7.2858385991025898E-16</v>
      </c>
      <c r="BB62" s="35">
        <f t="shared" si="7"/>
        <v>7.2858385991025898E-16</v>
      </c>
      <c r="BC62" s="35">
        <f t="shared" si="7"/>
        <v>7.2858385991025898E-16</v>
      </c>
      <c r="BD62" s="35">
        <f t="shared" si="7"/>
        <v>7.2858385991025898E-16</v>
      </c>
    </row>
    <row r="63" spans="1:56" ht="16.5" collapsed="1" x14ac:dyDescent="0.3">
      <c r="A63" s="114"/>
      <c r="B63" s="9" t="s">
        <v>8</v>
      </c>
      <c r="C63" s="11" t="s">
        <v>66</v>
      </c>
      <c r="D63" s="9" t="s">
        <v>39</v>
      </c>
      <c r="E63" s="35">
        <f>AVERAGE(E61:E62)*'Fixed data'!$C$3</f>
        <v>-1.8394755199999998E-2</v>
      </c>
      <c r="F63" s="35">
        <f>AVERAGE(F61:F62)*'Fixed data'!$C$3</f>
        <v>-3.6380738062222223E-2</v>
      </c>
      <c r="G63" s="35">
        <f>AVERAGE(G61:G62)*'Fixed data'!$C$3</f>
        <v>-3.5563193386666664E-2</v>
      </c>
      <c r="H63" s="35">
        <f>AVERAGE(H61:H62)*'Fixed data'!$C$3</f>
        <v>-3.4745648711111111E-2</v>
      </c>
      <c r="I63" s="35">
        <f>AVERAGE(I61:I62)*'Fixed data'!$C$3</f>
        <v>-3.3928104035555545E-2</v>
      </c>
      <c r="J63" s="35">
        <f>AVERAGE(J61:J62)*'Fixed data'!$C$3</f>
        <v>-3.3110559359999993E-2</v>
      </c>
      <c r="K63" s="35">
        <f>AVERAGE(K61:K62)*'Fixed data'!$C$3</f>
        <v>-3.2293014684444434E-2</v>
      </c>
      <c r="L63" s="35">
        <f>AVERAGE(L61:L62)*'Fixed data'!$C$3</f>
        <v>-3.1475470008888881E-2</v>
      </c>
      <c r="M63" s="35">
        <f>AVERAGE(M61:M62)*'Fixed data'!$C$3</f>
        <v>-3.0657925333333322E-2</v>
      </c>
      <c r="N63" s="35">
        <f>AVERAGE(N61:N62)*'Fixed data'!$C$3</f>
        <v>-2.9840380657777769E-2</v>
      </c>
      <c r="O63" s="35">
        <f>AVERAGE(O61:O62)*'Fixed data'!$C$3</f>
        <v>-2.9022835982222207E-2</v>
      </c>
      <c r="P63" s="35">
        <f>AVERAGE(P61:P62)*'Fixed data'!$C$3</f>
        <v>-2.8205291306666658E-2</v>
      </c>
      <c r="Q63" s="35">
        <f>AVERAGE(Q61:Q62)*'Fixed data'!$C$3</f>
        <v>-2.7387746631111095E-2</v>
      </c>
      <c r="R63" s="35">
        <f>AVERAGE(R61:R62)*'Fixed data'!$C$3</f>
        <v>-2.6570201955555543E-2</v>
      </c>
      <c r="S63" s="35">
        <f>AVERAGE(S61:S62)*'Fixed data'!$C$3</f>
        <v>-2.5752657279999983E-2</v>
      </c>
      <c r="T63" s="35">
        <f>AVERAGE(T61:T62)*'Fixed data'!$C$3</f>
        <v>-2.4935112604444431E-2</v>
      </c>
      <c r="U63" s="35">
        <f>AVERAGE(U61:U62)*'Fixed data'!$C$3</f>
        <v>-2.4117567928888868E-2</v>
      </c>
      <c r="V63" s="35">
        <f>AVERAGE(V61:V62)*'Fixed data'!$C$3</f>
        <v>-2.3300023253333316E-2</v>
      </c>
      <c r="W63" s="35">
        <f>AVERAGE(W61:W62)*'Fixed data'!$C$3</f>
        <v>-2.2482478577777756E-2</v>
      </c>
      <c r="X63" s="35">
        <f>AVERAGE(X61:X62)*'Fixed data'!$C$3</f>
        <v>-2.1664933902222204E-2</v>
      </c>
      <c r="Y63" s="35">
        <f>AVERAGE(Y61:Y62)*'Fixed data'!$C$3</f>
        <v>-2.0847389226666645E-2</v>
      </c>
      <c r="Z63" s="35">
        <f>AVERAGE(Z61:Z62)*'Fixed data'!$C$3</f>
        <v>-2.0029844551111089E-2</v>
      </c>
      <c r="AA63" s="35">
        <f>AVERAGE(AA61:AA62)*'Fixed data'!$C$3</f>
        <v>-1.9212299875555533E-2</v>
      </c>
      <c r="AB63" s="35">
        <f>AVERAGE(AB61:AB62)*'Fixed data'!$C$3</f>
        <v>-1.8394755199999974E-2</v>
      </c>
      <c r="AC63" s="35">
        <f>AVERAGE(AC61:AC62)*'Fixed data'!$C$3</f>
        <v>-1.7577210524444418E-2</v>
      </c>
      <c r="AD63" s="35">
        <f>AVERAGE(AD61:AD62)*'Fixed data'!$C$3</f>
        <v>-1.6759665848888862E-2</v>
      </c>
      <c r="AE63" s="35">
        <f>AVERAGE(AE61:AE62)*'Fixed data'!$C$3</f>
        <v>-1.5942121173333306E-2</v>
      </c>
      <c r="AF63" s="35">
        <f>AVERAGE(AF61:AF62)*'Fixed data'!$C$3</f>
        <v>-1.5124576497777749E-2</v>
      </c>
      <c r="AG63" s="35">
        <f>AVERAGE(AG61:AG62)*'Fixed data'!$C$3</f>
        <v>-1.4307031822222193E-2</v>
      </c>
      <c r="AH63" s="35">
        <f>AVERAGE(AH61:AH62)*'Fixed data'!$C$3</f>
        <v>-1.3489487146666635E-2</v>
      </c>
      <c r="AI63" s="35">
        <f>AVERAGE(AI61:AI62)*'Fixed data'!$C$3</f>
        <v>-1.2671942471111079E-2</v>
      </c>
      <c r="AJ63" s="35">
        <f>AVERAGE(AJ61:AJ62)*'Fixed data'!$C$3</f>
        <v>-1.1854397795555523E-2</v>
      </c>
      <c r="AK63" s="35">
        <f>AVERAGE(AK61:AK62)*'Fixed data'!$C$3</f>
        <v>-1.1036853119999966E-2</v>
      </c>
      <c r="AL63" s="35">
        <f>AVERAGE(AL61:AL62)*'Fixed data'!$C$3</f>
        <v>-1.0219308444444412E-2</v>
      </c>
      <c r="AM63" s="35">
        <f>AVERAGE(AM61:AM62)*'Fixed data'!$C$3</f>
        <v>-9.4017637688888558E-3</v>
      </c>
      <c r="AN63" s="35">
        <f>AVERAGE(AN61:AN62)*'Fixed data'!$C$3</f>
        <v>-8.5842190933333017E-3</v>
      </c>
      <c r="AO63" s="35">
        <f>AVERAGE(AO61:AO62)*'Fixed data'!$C$3</f>
        <v>-7.766674417777745E-3</v>
      </c>
      <c r="AP63" s="35">
        <f>AVERAGE(AP61:AP62)*'Fixed data'!$C$3</f>
        <v>-6.94912974222219E-3</v>
      </c>
      <c r="AQ63" s="35">
        <f>AVERAGE(AQ61:AQ62)*'Fixed data'!$C$3</f>
        <v>-6.1315850666666342E-3</v>
      </c>
      <c r="AR63" s="35">
        <f>AVERAGE(AR61:AR62)*'Fixed data'!$C$3</f>
        <v>-5.3140403911110792E-3</v>
      </c>
      <c r="AS63" s="35">
        <f>AVERAGE(AS61:AS62)*'Fixed data'!$C$3</f>
        <v>-4.4964957155555233E-3</v>
      </c>
      <c r="AT63" s="35">
        <f>AVERAGE(AT61:AT62)*'Fixed data'!$C$3</f>
        <v>-3.6789510399999684E-3</v>
      </c>
      <c r="AU63" s="35">
        <f>AVERAGE(AU61:AU62)*'Fixed data'!$C$3</f>
        <v>-2.8614063644444129E-3</v>
      </c>
      <c r="AV63" s="35">
        <f>AVERAGE(AV61:AV62)*'Fixed data'!$C$3</f>
        <v>-2.0438616888888575E-3</v>
      </c>
      <c r="AW63" s="35">
        <f>AVERAGE(AW61:AW62)*'Fixed data'!$C$3</f>
        <v>-1.2263170133333021E-3</v>
      </c>
      <c r="AX63" s="35">
        <f>AVERAGE(AX61:AX62)*'Fixed data'!$C$3</f>
        <v>-4.0877233777774659E-4</v>
      </c>
      <c r="AY63" s="35">
        <f>AVERAGE(AY61:AY62)*'Fixed data'!$C$3</f>
        <v>3.1183389204159083E-17</v>
      </c>
      <c r="AZ63" s="35">
        <f>AVERAGE(AZ61:AZ62)*'Fixed data'!$C$3</f>
        <v>3.1183389204159083E-17</v>
      </c>
      <c r="BA63" s="35">
        <f>AVERAGE(BA61:BA62)*'Fixed data'!$C$3</f>
        <v>3.1183389204159083E-17</v>
      </c>
      <c r="BB63" s="35">
        <f>AVERAGE(BB61:BB62)*'Fixed data'!$C$3</f>
        <v>3.1183389204159083E-17</v>
      </c>
      <c r="BC63" s="35">
        <f>AVERAGE(BC61:BC62)*'Fixed data'!$C$3</f>
        <v>3.1183389204159083E-17</v>
      </c>
      <c r="BD63" s="35">
        <f>AVERAGE(BD61:BD62)*'Fixed data'!$C$3</f>
        <v>3.1183389204159083E-17</v>
      </c>
    </row>
    <row r="64" spans="1:56" ht="15.75" thickBot="1" x14ac:dyDescent="0.35">
      <c r="A64" s="113"/>
      <c r="B64" s="12" t="s">
        <v>93</v>
      </c>
      <c r="C64" s="12" t="s">
        <v>44</v>
      </c>
      <c r="D64" s="12" t="s">
        <v>39</v>
      </c>
      <c r="E64" s="53">
        <f t="shared" ref="E64:BD64" si="8">E29+E60+E63</f>
        <v>-0.54522675520000008</v>
      </c>
      <c r="F64" s="53">
        <f t="shared" si="8"/>
        <v>-5.5482249173333331E-2</v>
      </c>
      <c r="G64" s="53">
        <f t="shared" si="8"/>
        <v>-5.4664704497777772E-2</v>
      </c>
      <c r="H64" s="53">
        <f t="shared" si="8"/>
        <v>-5.3847159822222226E-2</v>
      </c>
      <c r="I64" s="53">
        <f t="shared" si="8"/>
        <v>-5.3029615146666653E-2</v>
      </c>
      <c r="J64" s="53">
        <f t="shared" si="8"/>
        <v>-5.2212070471111108E-2</v>
      </c>
      <c r="K64" s="53">
        <f t="shared" si="8"/>
        <v>-5.1394525795555548E-2</v>
      </c>
      <c r="L64" s="53">
        <f t="shared" si="8"/>
        <v>-5.0576981119999989E-2</v>
      </c>
      <c r="M64" s="53">
        <f t="shared" si="8"/>
        <v>-4.975943644444443E-2</v>
      </c>
      <c r="N64" s="53">
        <f t="shared" si="8"/>
        <v>-4.8941891768888884E-2</v>
      </c>
      <c r="O64" s="53">
        <f t="shared" si="8"/>
        <v>-4.8124347093333318E-2</v>
      </c>
      <c r="P64" s="53">
        <f t="shared" si="8"/>
        <v>-4.7306802417777766E-2</v>
      </c>
      <c r="Q64" s="53">
        <f t="shared" si="8"/>
        <v>-4.6489257742222206E-2</v>
      </c>
      <c r="R64" s="53">
        <f t="shared" si="8"/>
        <v>-4.5671713066666654E-2</v>
      </c>
      <c r="S64" s="53">
        <f t="shared" si="8"/>
        <v>-4.4854168391111095E-2</v>
      </c>
      <c r="T64" s="53">
        <f t="shared" si="8"/>
        <v>-4.4036623715555542E-2</v>
      </c>
      <c r="U64" s="53">
        <f t="shared" si="8"/>
        <v>-4.3219079039999983E-2</v>
      </c>
      <c r="V64" s="53">
        <f t="shared" si="8"/>
        <v>-4.2401534364444424E-2</v>
      </c>
      <c r="W64" s="53">
        <f t="shared" si="8"/>
        <v>-4.1583989688888864E-2</v>
      </c>
      <c r="X64" s="53">
        <f t="shared" si="8"/>
        <v>-4.0766445013333319E-2</v>
      </c>
      <c r="Y64" s="53">
        <f t="shared" si="8"/>
        <v>-3.994890033777776E-2</v>
      </c>
      <c r="Z64" s="53">
        <f t="shared" si="8"/>
        <v>-3.91313556622222E-2</v>
      </c>
      <c r="AA64" s="53">
        <f t="shared" si="8"/>
        <v>-3.8313810986666641E-2</v>
      </c>
      <c r="AB64" s="53">
        <f t="shared" si="8"/>
        <v>-3.7496266311111082E-2</v>
      </c>
      <c r="AC64" s="53">
        <f t="shared" si="8"/>
        <v>-3.6678721635555529E-2</v>
      </c>
      <c r="AD64" s="53">
        <f t="shared" si="8"/>
        <v>-3.5861176959999977E-2</v>
      </c>
      <c r="AE64" s="53">
        <f t="shared" si="8"/>
        <v>-3.5043632284444418E-2</v>
      </c>
      <c r="AF64" s="53">
        <f t="shared" si="8"/>
        <v>-3.4226087608888858E-2</v>
      </c>
      <c r="AG64" s="53">
        <f t="shared" si="8"/>
        <v>-3.3408542933333306E-2</v>
      </c>
      <c r="AH64" s="53">
        <f t="shared" si="8"/>
        <v>-3.2590998257777747E-2</v>
      </c>
      <c r="AI64" s="53">
        <f t="shared" si="8"/>
        <v>-3.1773453582222194E-2</v>
      </c>
      <c r="AJ64" s="53">
        <f t="shared" si="8"/>
        <v>-3.0955908906666635E-2</v>
      </c>
      <c r="AK64" s="53">
        <f t="shared" si="8"/>
        <v>-3.0138364231111076E-2</v>
      </c>
      <c r="AL64" s="53">
        <f t="shared" si="8"/>
        <v>-2.9320819555555523E-2</v>
      </c>
      <c r="AM64" s="53">
        <f t="shared" si="8"/>
        <v>-2.8503274879999967E-2</v>
      </c>
      <c r="AN64" s="53">
        <f t="shared" si="8"/>
        <v>-2.7685730204444411E-2</v>
      </c>
      <c r="AO64" s="53">
        <f t="shared" si="8"/>
        <v>-2.6868185528888856E-2</v>
      </c>
      <c r="AP64" s="53">
        <f t="shared" si="8"/>
        <v>-2.60506408533333E-2</v>
      </c>
      <c r="AQ64" s="53">
        <f t="shared" si="8"/>
        <v>-2.5233096177777747E-2</v>
      </c>
      <c r="AR64" s="53">
        <f t="shared" si="8"/>
        <v>-2.4415551502222192E-2</v>
      </c>
      <c r="AS64" s="53">
        <f t="shared" si="8"/>
        <v>-2.3598006826666636E-2</v>
      </c>
      <c r="AT64" s="53">
        <f t="shared" si="8"/>
        <v>-2.278046215111108E-2</v>
      </c>
      <c r="AU64" s="53">
        <f t="shared" si="8"/>
        <v>-2.1962917475555524E-2</v>
      </c>
      <c r="AV64" s="53">
        <f t="shared" si="8"/>
        <v>-2.1145372799999968E-2</v>
      </c>
      <c r="AW64" s="53">
        <f t="shared" si="8"/>
        <v>-2.0327828124444412E-2</v>
      </c>
      <c r="AX64" s="53">
        <f t="shared" si="8"/>
        <v>-1.9510283448888856E-2</v>
      </c>
      <c r="AY64" s="53">
        <f t="shared" si="8"/>
        <v>3.1183389204159083E-17</v>
      </c>
      <c r="AZ64" s="53">
        <f t="shared" si="8"/>
        <v>3.1183389204159083E-17</v>
      </c>
      <c r="BA64" s="53">
        <f t="shared" si="8"/>
        <v>3.1183389204159083E-17</v>
      </c>
      <c r="BB64" s="53">
        <f t="shared" si="8"/>
        <v>3.1183389204159083E-17</v>
      </c>
      <c r="BC64" s="53">
        <f t="shared" si="8"/>
        <v>3.1183389204159083E-17</v>
      </c>
      <c r="BD64" s="53">
        <f t="shared" si="8"/>
        <v>3.1183389204159083E-17</v>
      </c>
    </row>
    <row r="65" spans="1:56" ht="12.75" customHeight="1" x14ac:dyDescent="0.3">
      <c r="A65" s="179" t="s">
        <v>228</v>
      </c>
      <c r="B65" s="9" t="s">
        <v>35</v>
      </c>
      <c r="D65" s="4" t="s">
        <v>39</v>
      </c>
      <c r="E65" s="35">
        <f>'Fixed data'!$G$6*E86/1000000</f>
        <v>5.0745490192057853E-2</v>
      </c>
      <c r="F65" s="35">
        <f>'Fixed data'!$G$6*F86/1000000</f>
        <v>5.0745490192057853E-2</v>
      </c>
      <c r="G65" s="35">
        <f>'Fixed data'!$G$6*G86/1000000</f>
        <v>5.0745490192057853E-2</v>
      </c>
      <c r="H65" s="35">
        <f>'Fixed data'!$G$6*H86/1000000</f>
        <v>5.0745490192057853E-2</v>
      </c>
      <c r="I65" s="35">
        <f>'Fixed data'!$G$6*I86/1000000</f>
        <v>5.0745490192057853E-2</v>
      </c>
      <c r="J65" s="35">
        <f>'Fixed data'!$G$6*J86/1000000</f>
        <v>5.0745490192057853E-2</v>
      </c>
      <c r="K65" s="35">
        <f>'Fixed data'!$G$6*K86/1000000</f>
        <v>5.0745490192057853E-2</v>
      </c>
      <c r="L65" s="35">
        <f>'Fixed data'!$G$6*L86/1000000</f>
        <v>5.0745490192057853E-2</v>
      </c>
      <c r="M65" s="35">
        <f>'Fixed data'!$G$6*M86/1000000</f>
        <v>5.0745490192057853E-2</v>
      </c>
      <c r="N65" s="35">
        <f>'Fixed data'!$G$6*N86/1000000</f>
        <v>5.0745490192057853E-2</v>
      </c>
      <c r="O65" s="35">
        <f>'Fixed data'!$G$6*O86/1000000</f>
        <v>5.0745490192057853E-2</v>
      </c>
      <c r="P65" s="35">
        <f>'Fixed data'!$G$6*P86/1000000</f>
        <v>5.0745490192057853E-2</v>
      </c>
      <c r="Q65" s="35">
        <f>'Fixed data'!$G$6*Q86/1000000</f>
        <v>5.0745490192057853E-2</v>
      </c>
      <c r="R65" s="35">
        <f>'Fixed data'!$G$6*R86/1000000</f>
        <v>5.0745490192057853E-2</v>
      </c>
      <c r="S65" s="35">
        <f>'Fixed data'!$G$6*S86/1000000</f>
        <v>5.0745490192057853E-2</v>
      </c>
      <c r="T65" s="35">
        <f>'Fixed data'!$G$6*T86/1000000</f>
        <v>5.0745490192057853E-2</v>
      </c>
      <c r="U65" s="35">
        <f>'Fixed data'!$G$6*U86/1000000</f>
        <v>5.0745490192057853E-2</v>
      </c>
      <c r="V65" s="35">
        <f>'Fixed data'!$G$6*V86/1000000</f>
        <v>5.0745490192057853E-2</v>
      </c>
      <c r="W65" s="35">
        <f>'Fixed data'!$G$6*W86/1000000</f>
        <v>5.0745490192057853E-2</v>
      </c>
      <c r="X65" s="35">
        <f>'Fixed data'!$G$6*X86/1000000</f>
        <v>5.0745490192057853E-2</v>
      </c>
      <c r="Y65" s="35">
        <f>'Fixed data'!$G$6*Y86/1000000</f>
        <v>5.0745490192057853E-2</v>
      </c>
      <c r="Z65" s="35">
        <f>'Fixed data'!$G$6*Z86/1000000</f>
        <v>5.0745490192057853E-2</v>
      </c>
      <c r="AA65" s="35">
        <f>'Fixed data'!$G$6*AA86/1000000</f>
        <v>5.0745490192057853E-2</v>
      </c>
      <c r="AB65" s="35">
        <f>'Fixed data'!$G$6*AB86/1000000</f>
        <v>5.0745490192057853E-2</v>
      </c>
      <c r="AC65" s="35">
        <f>'Fixed data'!$G$6*AC86/1000000</f>
        <v>5.0745490192057853E-2</v>
      </c>
      <c r="AD65" s="35">
        <f>'Fixed data'!$G$6*AD86/1000000</f>
        <v>5.0745490192057853E-2</v>
      </c>
      <c r="AE65" s="35">
        <f>'Fixed data'!$G$6*AE86/1000000</f>
        <v>5.0745490192057853E-2</v>
      </c>
      <c r="AF65" s="35">
        <f>'Fixed data'!$G$6*AF86/1000000</f>
        <v>5.0745490192057853E-2</v>
      </c>
      <c r="AG65" s="35">
        <f>'Fixed data'!$G$6*AG86/1000000</f>
        <v>5.0745490192057853E-2</v>
      </c>
      <c r="AH65" s="35">
        <f>'Fixed data'!$G$6*AH86/1000000</f>
        <v>5.0745490192057853E-2</v>
      </c>
      <c r="AI65" s="35">
        <f>'Fixed data'!$G$6*AI86/1000000</f>
        <v>5.0745490192057853E-2</v>
      </c>
      <c r="AJ65" s="35">
        <f>'Fixed data'!$G$6*AJ86/1000000</f>
        <v>5.0745490192057853E-2</v>
      </c>
      <c r="AK65" s="35">
        <f>'Fixed data'!$G$6*AK86/1000000</f>
        <v>5.0745490192057853E-2</v>
      </c>
      <c r="AL65" s="35">
        <f>'Fixed data'!$G$6*AL86/1000000</f>
        <v>5.0745490192057853E-2</v>
      </c>
      <c r="AM65" s="35">
        <f>'Fixed data'!$G$6*AM86/1000000</f>
        <v>5.0745490192057853E-2</v>
      </c>
      <c r="AN65" s="35">
        <f>'Fixed data'!$G$6*AN86/1000000</f>
        <v>5.0745490192057853E-2</v>
      </c>
      <c r="AO65" s="35">
        <f>'Fixed data'!$G$6*AO86/1000000</f>
        <v>5.0745490192057853E-2</v>
      </c>
      <c r="AP65" s="35">
        <f>'Fixed data'!$G$6*AP86/1000000</f>
        <v>5.0745490192057853E-2</v>
      </c>
      <c r="AQ65" s="35">
        <f>'Fixed data'!$G$6*AQ86/1000000</f>
        <v>5.0745490192057853E-2</v>
      </c>
      <c r="AR65" s="35">
        <f>'Fixed data'!$G$6*AR86/1000000</f>
        <v>5.0745490192057853E-2</v>
      </c>
      <c r="AS65" s="35">
        <f>'Fixed data'!$G$6*AS86/1000000</f>
        <v>5.0745490192057853E-2</v>
      </c>
      <c r="AT65" s="35">
        <f>'Fixed data'!$G$6*AT86/1000000</f>
        <v>5.0745490192057853E-2</v>
      </c>
      <c r="AU65" s="35">
        <f>'Fixed data'!$G$6*AU86/1000000</f>
        <v>5.0745490192057853E-2</v>
      </c>
      <c r="AV65" s="35">
        <f>'Fixed data'!$G$6*AV86/1000000</f>
        <v>5.0745490192057853E-2</v>
      </c>
      <c r="AW65" s="35">
        <f>'Fixed data'!$G$6*AW86/1000000</f>
        <v>5.0745490192057853E-2</v>
      </c>
      <c r="AX65" s="35">
        <f>'Fixed data'!$G$6*AX86/1000000</f>
        <v>5.0745490192057853E-2</v>
      </c>
      <c r="AY65" s="35">
        <f>'Fixed data'!$G$6*AY86/1000000</f>
        <v>5.0745490192057853E-2</v>
      </c>
      <c r="AZ65" s="35">
        <f>'Fixed data'!$G$6*AZ86/1000000</f>
        <v>5.0745490192057853E-2</v>
      </c>
      <c r="BA65" s="35">
        <f>'Fixed data'!$G$6*BA86/1000000</f>
        <v>5.0745490192057853E-2</v>
      </c>
      <c r="BB65" s="35">
        <f>'Fixed data'!$G$6*BB86/1000000</f>
        <v>5.0745490192057853E-2</v>
      </c>
      <c r="BC65" s="35">
        <f>'Fixed data'!$G$6*BC86/1000000</f>
        <v>5.0745490192057853E-2</v>
      </c>
      <c r="BD65" s="35">
        <f>'Fixed data'!$G$6*BD86/1000000</f>
        <v>5.0745490192057853E-2</v>
      </c>
    </row>
    <row r="66" spans="1:56" ht="15" customHeight="1" x14ac:dyDescent="0.3">
      <c r="A66" s="180"/>
      <c r="B66" s="9" t="s">
        <v>200</v>
      </c>
      <c r="D66" s="4" t="s">
        <v>39</v>
      </c>
      <c r="E66" s="35">
        <f>E87*'Fixed data'!H$5/1000000</f>
        <v>3.848692120432577E-3</v>
      </c>
      <c r="F66" s="35">
        <f>F87*'Fixed data'!I$5/1000000</f>
        <v>3.9257395747681204E-3</v>
      </c>
      <c r="G66" s="35">
        <f>G87*'Fixed data'!J$5/1000000</f>
        <v>4.0506427976965236E-3</v>
      </c>
      <c r="H66" s="35">
        <f>H87*'Fixed data'!K$5/1000000</f>
        <v>4.1763780490712494E-3</v>
      </c>
      <c r="I66" s="35">
        <f>I87*'Fixed data'!L$5/1000000</f>
        <v>4.3065050891160179E-3</v>
      </c>
      <c r="J66" s="35">
        <f>J87*'Fixed data'!M$5/1000000</f>
        <v>7.4357816874103481E-3</v>
      </c>
      <c r="K66" s="35">
        <f>K87*'Fixed data'!N$5/1000000</f>
        <v>1.0344808077609152E-2</v>
      </c>
      <c r="L66" s="35">
        <f>L87*'Fixed data'!O$5/1000000</f>
        <v>1.3033584259712431E-2</v>
      </c>
      <c r="M66" s="35">
        <f>M87*'Fixed data'!P$5/1000000</f>
        <v>1.5502110233720187E-2</v>
      </c>
      <c r="N66" s="35">
        <f>N87*'Fixed data'!Q$5/1000000</f>
        <v>1.7750385999632416E-2</v>
      </c>
      <c r="O66" s="35">
        <f>O87*'Fixed data'!R$5/1000000</f>
        <v>1.9778411557449121E-2</v>
      </c>
      <c r="P66" s="35">
        <f>P87*'Fixed data'!S$5/1000000</f>
        <v>2.1586186907170304E-2</v>
      </c>
      <c r="Q66" s="35">
        <f>Q87*'Fixed data'!T$5/1000000</f>
        <v>2.3173712048795956E-2</v>
      </c>
      <c r="R66" s="35">
        <f>R87*'Fixed data'!U$5/1000000</f>
        <v>2.4540986982326089E-2</v>
      </c>
      <c r="S66" s="35">
        <f>S87*'Fixed data'!V$5/1000000</f>
        <v>2.5688011707760694E-2</v>
      </c>
      <c r="T66" s="35">
        <f>T87*'Fixed data'!W$5/1000000</f>
        <v>2.6175299711426445E-2</v>
      </c>
      <c r="U66" s="35">
        <f>U87*'Fixed data'!X$5/1000000</f>
        <v>2.6993098989808163E-2</v>
      </c>
      <c r="V66" s="35">
        <f>V87*'Fixed data'!Y$5/1000000</f>
        <v>2.758112904961035E-2</v>
      </c>
      <c r="W66" s="35">
        <f>W87*'Fixed data'!Z$5/1000000</f>
        <v>2.793938989083301E-2</v>
      </c>
      <c r="X66" s="35">
        <f>X87*'Fixed data'!AA$5/1000000</f>
        <v>2.8067881513476133E-2</v>
      </c>
      <c r="Y66" s="35">
        <f>Y87*'Fixed data'!AB$5/1000000</f>
        <v>2.7966603917539717E-2</v>
      </c>
      <c r="Z66" s="35">
        <f>Z87*'Fixed data'!AC$5/1000000</f>
        <v>2.7410877776982926E-2</v>
      </c>
      <c r="AA66" s="35">
        <f>AA87*'Fixed data'!AD$5/1000000</f>
        <v>2.6866473830928838E-2</v>
      </c>
      <c r="AB66" s="35">
        <f>AB87*'Fixed data'!AE$5/1000000</f>
        <v>2.6092300666295212E-2</v>
      </c>
      <c r="AC66" s="35">
        <f>AC87*'Fixed data'!AF$5/1000000</f>
        <v>2.5088358283082056E-2</v>
      </c>
      <c r="AD66" s="35">
        <f>AD87*'Fixed data'!AG$5/1000000</f>
        <v>2.3854646681289369E-2</v>
      </c>
      <c r="AE66" s="35">
        <f>AE87*'Fixed data'!AH$5/1000000</f>
        <v>2.2391165860917148E-2</v>
      </c>
      <c r="AF66" s="35">
        <f>AF87*'Fixed data'!AI$5/1000000</f>
        <v>2.0697915821965389E-2</v>
      </c>
      <c r="AG66" s="35">
        <f>AG87*'Fixed data'!AJ$5/1000000</f>
        <v>1.8774896564434092E-2</v>
      </c>
      <c r="AH66" s="35">
        <f>AH87*'Fixed data'!AK$5/1000000</f>
        <v>1.6622108088323265E-2</v>
      </c>
      <c r="AI66" s="35">
        <f>AI87*'Fixed data'!AL$5/1000000</f>
        <v>1.4162579850964615E-2</v>
      </c>
      <c r="AJ66" s="35">
        <f>AJ87*'Fixed data'!AM$5/1000000</f>
        <v>1.1566665024736116E-2</v>
      </c>
      <c r="AK66" s="35">
        <f>AK87*'Fixed data'!AN$5/1000000</f>
        <v>8.7409809799280803E-3</v>
      </c>
      <c r="AL66" s="35">
        <f>AL87*'Fixed data'!AO$5/1000000</f>
        <v>5.6855277165405145E-3</v>
      </c>
      <c r="AM66" s="35">
        <f>AM87*'Fixed data'!AP$5/1000000</f>
        <v>2.4003052345733526E-3</v>
      </c>
      <c r="AN66" s="35">
        <f>AN87*'Fixed data'!AQ$5/1000000</f>
        <v>2.490882790594989E-3</v>
      </c>
      <c r="AO66" s="35">
        <f>AO87*'Fixed data'!AR$5/1000000</f>
        <v>2.57013815211392E-3</v>
      </c>
      <c r="AP66" s="35">
        <f>AP87*'Fixed data'!AS$5/1000000</f>
        <v>2.6493935136328514E-3</v>
      </c>
      <c r="AQ66" s="35">
        <f>AQ87*'Fixed data'!AT$5/1000000</f>
        <v>2.7286488751517828E-3</v>
      </c>
      <c r="AR66" s="35">
        <f>AR87*'Fixed data'!AU$5/1000000</f>
        <v>2.8079042366707147E-3</v>
      </c>
      <c r="AS66" s="35">
        <f>AS87*'Fixed data'!AV$5/1000000</f>
        <v>2.8984817926923506E-3</v>
      </c>
      <c r="AT66" s="35">
        <f>AT87*'Fixed data'!AW$5/1000000</f>
        <v>2.966414959708577E-3</v>
      </c>
      <c r="AU66" s="35">
        <f>AU87*'Fixed data'!AX$5/1000000</f>
        <v>3.0456703212275093E-3</v>
      </c>
      <c r="AV66" s="35">
        <f>AV87*'Fixed data'!AY$5/1000000</f>
        <v>3.1249256827464407E-3</v>
      </c>
      <c r="AW66" s="35">
        <f>AW87*'Fixed data'!AZ$5/1000000</f>
        <v>3.1928588497626672E-3</v>
      </c>
      <c r="AX66" s="35">
        <f>AX87*'Fixed data'!BA$5/1000000</f>
        <v>3.2494698222761895E-3</v>
      </c>
      <c r="AY66" s="35">
        <f>AY87*'Fixed data'!BB$5/1000000</f>
        <v>3.3060807947897122E-3</v>
      </c>
      <c r="AZ66" s="35">
        <f>AZ87*'Fixed data'!BC$5/1000000</f>
        <v>3.362691767303235E-3</v>
      </c>
      <c r="BA66" s="35">
        <f>BA87*'Fixed data'!BD$5/1000000</f>
        <v>3.4079805453140527E-3</v>
      </c>
      <c r="BB66" s="35">
        <f>BB87*'Fixed data'!BE$5/1000000</f>
        <v>3.4532693233248709E-3</v>
      </c>
      <c r="BC66" s="35">
        <f>BC87*'Fixed data'!BF$5/1000000</f>
        <v>3.4985581013356887E-3</v>
      </c>
      <c r="BD66" s="35">
        <f>BD87*'Fixed data'!BG$5/1000000</f>
        <v>3.5325246848438023E-3</v>
      </c>
    </row>
    <row r="67" spans="1:56" ht="15" customHeight="1" x14ac:dyDescent="0.3">
      <c r="A67" s="180"/>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0"/>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0"/>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0"/>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0"/>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0"/>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0"/>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0"/>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0"/>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1"/>
      <c r="B76" s="13" t="s">
        <v>99</v>
      </c>
      <c r="C76" s="13"/>
      <c r="D76" s="13" t="s">
        <v>39</v>
      </c>
      <c r="E76" s="53">
        <f>SUM(E65:E75)</f>
        <v>5.4594182312490427E-2</v>
      </c>
      <c r="F76" s="53">
        <f t="shared" ref="F76:BD76" si="9">SUM(F65:F75)</f>
        <v>5.4671229766825973E-2</v>
      </c>
      <c r="G76" s="53">
        <f t="shared" si="9"/>
        <v>5.4796132989754373E-2</v>
      </c>
      <c r="H76" s="53">
        <f t="shared" si="9"/>
        <v>5.4921868241129101E-2</v>
      </c>
      <c r="I76" s="53">
        <f t="shared" si="9"/>
        <v>5.5051995281173868E-2</v>
      </c>
      <c r="J76" s="53">
        <f t="shared" si="9"/>
        <v>5.8181271879468199E-2</v>
      </c>
      <c r="K76" s="53">
        <f t="shared" si="9"/>
        <v>6.1090298269667005E-2</v>
      </c>
      <c r="L76" s="53">
        <f t="shared" si="9"/>
        <v>6.3779074451770279E-2</v>
      </c>
      <c r="M76" s="53">
        <f t="shared" si="9"/>
        <v>6.6247600425778042E-2</v>
      </c>
      <c r="N76" s="53">
        <f t="shared" si="9"/>
        <v>6.8495876191690272E-2</v>
      </c>
      <c r="O76" s="53">
        <f t="shared" si="9"/>
        <v>7.052390174950697E-2</v>
      </c>
      <c r="P76" s="53">
        <f t="shared" si="9"/>
        <v>7.2331677099228164E-2</v>
      </c>
      <c r="Q76" s="53">
        <f t="shared" si="9"/>
        <v>7.3919202240853812E-2</v>
      </c>
      <c r="R76" s="53">
        <f t="shared" si="9"/>
        <v>7.5286477174383942E-2</v>
      </c>
      <c r="S76" s="53">
        <f t="shared" si="9"/>
        <v>7.643350189981854E-2</v>
      </c>
      <c r="T76" s="53">
        <f t="shared" si="9"/>
        <v>7.6920789903484305E-2</v>
      </c>
      <c r="U76" s="53">
        <f t="shared" si="9"/>
        <v>7.7738589181866019E-2</v>
      </c>
      <c r="V76" s="53">
        <f t="shared" si="9"/>
        <v>7.8326619241668199E-2</v>
      </c>
      <c r="W76" s="53">
        <f t="shared" si="9"/>
        <v>7.868488008289086E-2</v>
      </c>
      <c r="X76" s="53">
        <f t="shared" si="9"/>
        <v>7.8813371705533986E-2</v>
      </c>
      <c r="Y76" s="53">
        <f t="shared" si="9"/>
        <v>7.8712094109597563E-2</v>
      </c>
      <c r="Z76" s="53">
        <f t="shared" si="9"/>
        <v>7.8156367969040783E-2</v>
      </c>
      <c r="AA76" s="53">
        <f t="shared" si="9"/>
        <v>7.7611964022986688E-2</v>
      </c>
      <c r="AB76" s="53">
        <f t="shared" si="9"/>
        <v>7.6837790858353072E-2</v>
      </c>
      <c r="AC76" s="53">
        <f t="shared" si="9"/>
        <v>7.5833848475139909E-2</v>
      </c>
      <c r="AD76" s="53">
        <f t="shared" si="9"/>
        <v>7.4600136873347225E-2</v>
      </c>
      <c r="AE76" s="53">
        <f t="shared" si="9"/>
        <v>7.3136656052975008E-2</v>
      </c>
      <c r="AF76" s="53">
        <f t="shared" si="9"/>
        <v>7.1443406014023242E-2</v>
      </c>
      <c r="AG76" s="53">
        <f t="shared" si="9"/>
        <v>6.9520386756491942E-2</v>
      </c>
      <c r="AH76" s="53">
        <f t="shared" si="9"/>
        <v>6.7367598280381122E-2</v>
      </c>
      <c r="AI76" s="53">
        <f t="shared" si="9"/>
        <v>6.4908070043022473E-2</v>
      </c>
      <c r="AJ76" s="53">
        <f t="shared" si="9"/>
        <v>6.2312155216793966E-2</v>
      </c>
      <c r="AK76" s="53">
        <f t="shared" si="9"/>
        <v>5.9486471171985932E-2</v>
      </c>
      <c r="AL76" s="53">
        <f t="shared" si="9"/>
        <v>5.643101790859837E-2</v>
      </c>
      <c r="AM76" s="53">
        <f t="shared" si="9"/>
        <v>5.3145795426631205E-2</v>
      </c>
      <c r="AN76" s="53">
        <f t="shared" si="9"/>
        <v>5.3236372982652845E-2</v>
      </c>
      <c r="AO76" s="53">
        <f t="shared" si="9"/>
        <v>5.3315628344171771E-2</v>
      </c>
      <c r="AP76" s="53">
        <f t="shared" si="9"/>
        <v>5.3394883705690704E-2</v>
      </c>
      <c r="AQ76" s="53">
        <f t="shared" si="9"/>
        <v>5.3474139067209638E-2</v>
      </c>
      <c r="AR76" s="53">
        <f t="shared" si="9"/>
        <v>5.3553394428728571E-2</v>
      </c>
      <c r="AS76" s="53">
        <f t="shared" si="9"/>
        <v>5.3643971984750204E-2</v>
      </c>
      <c r="AT76" s="53">
        <f t="shared" si="9"/>
        <v>5.371190515176643E-2</v>
      </c>
      <c r="AU76" s="53">
        <f t="shared" si="9"/>
        <v>5.3791160513285363E-2</v>
      </c>
      <c r="AV76" s="53">
        <f t="shared" si="9"/>
        <v>5.3870415874804296E-2</v>
      </c>
      <c r="AW76" s="53">
        <f t="shared" si="9"/>
        <v>5.3938349041820523E-2</v>
      </c>
      <c r="AX76" s="53">
        <f t="shared" si="9"/>
        <v>5.3994960014334042E-2</v>
      </c>
      <c r="AY76" s="53">
        <f t="shared" si="9"/>
        <v>5.4051570986847562E-2</v>
      </c>
      <c r="AZ76" s="53">
        <f t="shared" si="9"/>
        <v>5.4108181959361089E-2</v>
      </c>
      <c r="BA76" s="53">
        <f t="shared" si="9"/>
        <v>5.4153470737371909E-2</v>
      </c>
      <c r="BB76" s="53">
        <f t="shared" si="9"/>
        <v>5.4198759515382722E-2</v>
      </c>
      <c r="BC76" s="53">
        <f t="shared" si="9"/>
        <v>5.4244048293393542E-2</v>
      </c>
      <c r="BD76" s="53">
        <f t="shared" si="9"/>
        <v>5.4278014876901655E-2</v>
      </c>
    </row>
    <row r="77" spans="1:56" x14ac:dyDescent="0.3">
      <c r="A77" s="75"/>
      <c r="B77" s="14" t="s">
        <v>16</v>
      </c>
      <c r="C77" s="14"/>
      <c r="D77" s="14" t="s">
        <v>39</v>
      </c>
      <c r="E77" s="54">
        <f>IF('Fixed data'!$G$19=FALSE,E64+E76,E64)</f>
        <v>-0.49063257288750967</v>
      </c>
      <c r="F77" s="54">
        <f>IF('Fixed data'!$G$19=FALSE,F64+F76,F64)</f>
        <v>-8.1101940650735865E-4</v>
      </c>
      <c r="G77" s="54">
        <f>IF('Fixed data'!$G$19=FALSE,G64+G76,G64)</f>
        <v>1.3142849197660122E-4</v>
      </c>
      <c r="H77" s="54">
        <f>IF('Fixed data'!$G$19=FALSE,H64+H76,H64)</f>
        <v>1.0747084189068751E-3</v>
      </c>
      <c r="I77" s="54">
        <f>IF('Fixed data'!$G$19=FALSE,I64+I76,I64)</f>
        <v>2.0223801345072151E-3</v>
      </c>
      <c r="J77" s="54">
        <f>IF('Fixed data'!$G$19=FALSE,J64+J76,J64)</f>
        <v>5.9692014083570916E-3</v>
      </c>
      <c r="K77" s="54">
        <f>IF('Fixed data'!$G$19=FALSE,K64+K76,K64)</f>
        <v>9.6957724741114568E-3</v>
      </c>
      <c r="L77" s="54">
        <f>IF('Fixed data'!$G$19=FALSE,L64+L76,L64)</f>
        <v>1.320209333177029E-2</v>
      </c>
      <c r="M77" s="54">
        <f>IF('Fixed data'!$G$19=FALSE,M64+M76,M64)</f>
        <v>1.6488163981333612E-2</v>
      </c>
      <c r="N77" s="54">
        <f>IF('Fixed data'!$G$19=FALSE,N64+N76,N64)</f>
        <v>1.9553984422801388E-2</v>
      </c>
      <c r="O77" s="54">
        <f>IF('Fixed data'!$G$19=FALSE,O64+O76,O64)</f>
        <v>2.2399554656173652E-2</v>
      </c>
      <c r="P77" s="54">
        <f>IF('Fixed data'!$G$19=FALSE,P64+P76,P64)</f>
        <v>2.5024874681450399E-2</v>
      </c>
      <c r="Q77" s="54">
        <f>IF('Fixed data'!$G$19=FALSE,Q64+Q76,Q64)</f>
        <v>2.7429944498631606E-2</v>
      </c>
      <c r="R77" s="54">
        <f>IF('Fixed data'!$G$19=FALSE,R64+R76,R64)</f>
        <v>2.9614764107717288E-2</v>
      </c>
      <c r="S77" s="54">
        <f>IF('Fixed data'!$G$19=FALSE,S64+S76,S64)</f>
        <v>3.1579333508707445E-2</v>
      </c>
      <c r="T77" s="54">
        <f>IF('Fixed data'!$G$19=FALSE,T64+T76,T64)</f>
        <v>3.2884166187928762E-2</v>
      </c>
      <c r="U77" s="54">
        <f>IF('Fixed data'!$G$19=FALSE,U64+U76,U64)</f>
        <v>3.4519510141866036E-2</v>
      </c>
      <c r="V77" s="54">
        <f>IF('Fixed data'!$G$19=FALSE,V64+V76,V64)</f>
        <v>3.5925084877223776E-2</v>
      </c>
      <c r="W77" s="54">
        <f>IF('Fixed data'!$G$19=FALSE,W64+W76,W64)</f>
        <v>3.7100890394001995E-2</v>
      </c>
      <c r="X77" s="54">
        <f>IF('Fixed data'!$G$19=FALSE,X64+X76,X64)</f>
        <v>3.8046926692200667E-2</v>
      </c>
      <c r="Y77" s="54">
        <f>IF('Fixed data'!$G$19=FALSE,Y64+Y76,Y64)</f>
        <v>3.8763193771819804E-2</v>
      </c>
      <c r="Z77" s="54">
        <f>IF('Fixed data'!$G$19=FALSE,Z64+Z76,Z64)</f>
        <v>3.9025012306818582E-2</v>
      </c>
      <c r="AA77" s="54">
        <f>IF('Fixed data'!$G$19=FALSE,AA64+AA76,AA64)</f>
        <v>3.9298153036320047E-2</v>
      </c>
      <c r="AB77" s="54">
        <f>IF('Fixed data'!$G$19=FALSE,AB64+AB76,AB64)</f>
        <v>3.9341524547241991E-2</v>
      </c>
      <c r="AC77" s="54">
        <f>IF('Fixed data'!$G$19=FALSE,AC64+AC76,AC64)</f>
        <v>3.915512683958438E-2</v>
      </c>
      <c r="AD77" s="54">
        <f>IF('Fixed data'!$G$19=FALSE,AD64+AD76,AD64)</f>
        <v>3.8738959913347248E-2</v>
      </c>
      <c r="AE77" s="54">
        <f>IF('Fixed data'!$G$19=FALSE,AE64+AE76,AE64)</f>
        <v>3.809302376853059E-2</v>
      </c>
      <c r="AF77" s="54">
        <f>IF('Fixed data'!$G$19=FALSE,AF64+AF76,AF64)</f>
        <v>3.7217318405134384E-2</v>
      </c>
      <c r="AG77" s="54">
        <f>IF('Fixed data'!$G$19=FALSE,AG64+AG76,AG64)</f>
        <v>3.6111843823158636E-2</v>
      </c>
      <c r="AH77" s="54">
        <f>IF('Fixed data'!$G$19=FALSE,AH64+AH76,AH64)</f>
        <v>3.4776600022603375E-2</v>
      </c>
      <c r="AI77" s="54">
        <f>IF('Fixed data'!$G$19=FALSE,AI64+AI76,AI64)</f>
        <v>3.3134616460800279E-2</v>
      </c>
      <c r="AJ77" s="54">
        <f>IF('Fixed data'!$G$19=FALSE,AJ64+AJ76,AJ64)</f>
        <v>3.1356246310127331E-2</v>
      </c>
      <c r="AK77" s="54">
        <f>IF('Fixed data'!$G$19=FALSE,AK64+AK76,AK64)</f>
        <v>2.9348106940874856E-2</v>
      </c>
      <c r="AL77" s="54">
        <f>IF('Fixed data'!$G$19=FALSE,AL64+AL76,AL64)</f>
        <v>2.7110198353042847E-2</v>
      </c>
      <c r="AM77" s="54">
        <f>IF('Fixed data'!$G$19=FALSE,AM64+AM76,AM64)</f>
        <v>2.4642520546631238E-2</v>
      </c>
      <c r="AN77" s="54">
        <f>IF('Fixed data'!$G$19=FALSE,AN64+AN76,AN64)</f>
        <v>2.5550642778208434E-2</v>
      </c>
      <c r="AO77" s="54">
        <f>IF('Fixed data'!$G$19=FALSE,AO64+AO76,AO64)</f>
        <v>2.6447442815282916E-2</v>
      </c>
      <c r="AP77" s="54">
        <f>IF('Fixed data'!$G$19=FALSE,AP64+AP76,AP64)</f>
        <v>2.7344242852357405E-2</v>
      </c>
      <c r="AQ77" s="54">
        <f>IF('Fixed data'!$G$19=FALSE,AQ64+AQ76,AQ64)</f>
        <v>2.824104288943189E-2</v>
      </c>
      <c r="AR77" s="54">
        <f>IF('Fixed data'!$G$19=FALSE,AR64+AR76,AR64)</f>
        <v>2.9137842926506379E-2</v>
      </c>
      <c r="AS77" s="54">
        <f>IF('Fixed data'!$G$19=FALSE,AS64+AS76,AS64)</f>
        <v>3.0045965158083568E-2</v>
      </c>
      <c r="AT77" s="54">
        <f>IF('Fixed data'!$G$19=FALSE,AT64+AT76,AT64)</f>
        <v>3.093144300065535E-2</v>
      </c>
      <c r="AU77" s="54">
        <f>IF('Fixed data'!$G$19=FALSE,AU64+AU76,AU64)</f>
        <v>3.1828243037729839E-2</v>
      </c>
      <c r="AV77" s="54">
        <f>IF('Fixed data'!$G$19=FALSE,AV64+AV76,AV64)</f>
        <v>3.2725043074804325E-2</v>
      </c>
      <c r="AW77" s="54">
        <f>IF('Fixed data'!$G$19=FALSE,AW64+AW76,AW64)</f>
        <v>3.361052091737611E-2</v>
      </c>
      <c r="AX77" s="54">
        <f>IF('Fixed data'!$G$19=FALSE,AX64+AX76,AX64)</f>
        <v>3.4484676565445183E-2</v>
      </c>
      <c r="AY77" s="54">
        <f>IF('Fixed data'!$G$19=FALSE,AY64+AY76,AY64)</f>
        <v>5.405157098684759E-2</v>
      </c>
      <c r="AZ77" s="54">
        <f>IF('Fixed data'!$G$19=FALSE,AZ64+AZ76,AZ64)</f>
        <v>5.4108181959361117E-2</v>
      </c>
      <c r="BA77" s="54">
        <f>IF('Fixed data'!$G$19=FALSE,BA64+BA76,BA64)</f>
        <v>5.4153470737371937E-2</v>
      </c>
      <c r="BB77" s="54">
        <f>IF('Fixed data'!$G$19=FALSE,BB64+BB76,BB64)</f>
        <v>5.4198759515382749E-2</v>
      </c>
      <c r="BC77" s="54">
        <f>IF('Fixed data'!$G$19=FALSE,BC64+BC76,BC64)</f>
        <v>5.4244048293393569E-2</v>
      </c>
      <c r="BD77" s="54">
        <f>IF('Fixed data'!$G$19=FALSE,BD64+BD76,BD64)</f>
        <v>5.4278014876901683E-2</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-0.47404113322464708</v>
      </c>
      <c r="F80" s="55">
        <f t="shared" ref="F80:BD80" si="10">F77*F78</f>
        <v>-7.5709529417942892E-4</v>
      </c>
      <c r="G80" s="55">
        <f t="shared" si="10"/>
        <v>1.1854096965524367E-4</v>
      </c>
      <c r="H80" s="55">
        <f t="shared" si="10"/>
        <v>9.3654629869861772E-4</v>
      </c>
      <c r="I80" s="55">
        <f t="shared" si="10"/>
        <v>1.7027898064428081E-3</v>
      </c>
      <c r="J80" s="55">
        <f t="shared" si="10"/>
        <v>4.8559491917012391E-3</v>
      </c>
      <c r="K80" s="55">
        <f t="shared" si="10"/>
        <v>7.6207895214985936E-3</v>
      </c>
      <c r="L80" s="55">
        <f t="shared" si="10"/>
        <v>1.002582224239186E-2</v>
      </c>
      <c r="M80" s="55">
        <f t="shared" si="10"/>
        <v>1.209787658764569E-2</v>
      </c>
      <c r="N80" s="55">
        <f t="shared" si="10"/>
        <v>1.3862187440311724E-2</v>
      </c>
      <c r="O80" s="55">
        <f t="shared" si="10"/>
        <v>1.5342478951190173E-2</v>
      </c>
      <c r="P80" s="55">
        <f t="shared" si="10"/>
        <v>1.6561044105962361E-2</v>
      </c>
      <c r="Q80" s="55">
        <f t="shared" si="10"/>
        <v>1.7538820427238817E-2</v>
      </c>
      <c r="R80" s="55">
        <f t="shared" si="10"/>
        <v>1.8295461989086947E-2</v>
      </c>
      <c r="S80" s="55">
        <f t="shared" si="10"/>
        <v>1.8849407913771418E-2</v>
      </c>
      <c r="T80" s="55">
        <f t="shared" si="10"/>
        <v>1.8964493042390045E-2</v>
      </c>
      <c r="U80" s="55">
        <f t="shared" si="10"/>
        <v>1.9234401515277978E-2</v>
      </c>
      <c r="V80" s="55">
        <f t="shared" si="10"/>
        <v>1.9340669632944025E-2</v>
      </c>
      <c r="W80" s="55">
        <f t="shared" si="10"/>
        <v>1.929823925685633E-2</v>
      </c>
      <c r="X80" s="55">
        <f t="shared" si="10"/>
        <v>1.9121087362972765E-2</v>
      </c>
      <c r="Y80" s="55">
        <f t="shared" si="10"/>
        <v>1.8822278996454927E-2</v>
      </c>
      <c r="Z80" s="55">
        <f t="shared" si="10"/>
        <v>1.830860913900732E-2</v>
      </c>
      <c r="AA80" s="55">
        <f t="shared" si="10"/>
        <v>1.7813288197621357E-2</v>
      </c>
      <c r="AB80" s="55">
        <f t="shared" si="10"/>
        <v>1.7229901333747796E-2</v>
      </c>
      <c r="AC80" s="55">
        <f t="shared" si="10"/>
        <v>1.6568374036654662E-2</v>
      </c>
      <c r="AD80" s="55">
        <f t="shared" si="10"/>
        <v>1.583794613988761E-2</v>
      </c>
      <c r="AE80" s="55">
        <f t="shared" si="10"/>
        <v>1.504721073522728E-2</v>
      </c>
      <c r="AF80" s="55">
        <f t="shared" si="10"/>
        <v>1.4204151107273487E-2</v>
      </c>
      <c r="AG80" s="55">
        <f t="shared" si="10"/>
        <v>1.3316175782476704E-2</v>
      </c>
      <c r="AH80" s="55">
        <f t="shared" si="10"/>
        <v>1.2390151782205124E-2</v>
      </c>
      <c r="AI80" s="55">
        <f t="shared" si="10"/>
        <v>1.3253420644162652E-2</v>
      </c>
      <c r="AJ80" s="55">
        <f t="shared" si="10"/>
        <v>1.2176791693743022E-2</v>
      </c>
      <c r="AK80" s="55">
        <f t="shared" si="10"/>
        <v>1.1065006608693046E-2</v>
      </c>
      <c r="AL80" s="55">
        <f t="shared" si="10"/>
        <v>9.9235498381426267E-3</v>
      </c>
      <c r="AM80" s="55">
        <f t="shared" si="10"/>
        <v>8.7575426824248077E-3</v>
      </c>
      <c r="AN80" s="55">
        <f t="shared" si="10"/>
        <v>8.8158002395223763E-3</v>
      </c>
      <c r="AO80" s="55">
        <f t="shared" si="10"/>
        <v>8.8594420690340896E-3</v>
      </c>
      <c r="AP80" s="55">
        <f t="shared" si="10"/>
        <v>8.893062892532614E-3</v>
      </c>
      <c r="AQ80" s="55">
        <f t="shared" si="10"/>
        <v>8.9172094349920742E-3</v>
      </c>
      <c r="AR80" s="55">
        <f t="shared" si="10"/>
        <v>8.9324050745132107E-3</v>
      </c>
      <c r="AS80" s="55">
        <f t="shared" si="10"/>
        <v>8.942520540642691E-3</v>
      </c>
      <c r="AT80" s="55">
        <f t="shared" si="10"/>
        <v>8.9379257676086184E-3</v>
      </c>
      <c r="AU80" s="55">
        <f t="shared" si="10"/>
        <v>8.9291887479922907E-3</v>
      </c>
      <c r="AV80" s="55">
        <f t="shared" si="10"/>
        <v>8.9133783139367529E-3</v>
      </c>
      <c r="AW80" s="55">
        <f t="shared" si="10"/>
        <v>8.8879198954003313E-3</v>
      </c>
      <c r="AX80" s="55">
        <f t="shared" si="10"/>
        <v>8.8534761280890488E-3</v>
      </c>
      <c r="AY80" s="55">
        <f t="shared" si="10"/>
        <v>1.3472827829270893E-2</v>
      </c>
      <c r="AZ80" s="55">
        <f t="shared" si="10"/>
        <v>1.3094115155692997E-2</v>
      </c>
      <c r="BA80" s="55">
        <f t="shared" si="10"/>
        <v>1.2723373772493262E-2</v>
      </c>
      <c r="BB80" s="55">
        <f t="shared" si="10"/>
        <v>1.2363120761281101E-2</v>
      </c>
      <c r="BC80" s="55">
        <f t="shared" si="10"/>
        <v>1.2013059662311063E-2</v>
      </c>
      <c r="BD80" s="55">
        <f t="shared" si="10"/>
        <v>1.1670467970925502E-2</v>
      </c>
    </row>
    <row r="81" spans="1:56" x14ac:dyDescent="0.3">
      <c r="A81" s="75"/>
      <c r="B81" s="15" t="s">
        <v>18</v>
      </c>
      <c r="C81" s="15"/>
      <c r="D81" s="14" t="s">
        <v>39</v>
      </c>
      <c r="E81" s="56">
        <f>+E80</f>
        <v>-0.47404113322464708</v>
      </c>
      <c r="F81" s="56">
        <f t="shared" ref="F81:BD81" si="11">+E81+F80</f>
        <v>-0.47479822851882653</v>
      </c>
      <c r="G81" s="56">
        <f t="shared" si="11"/>
        <v>-0.47467968754917128</v>
      </c>
      <c r="H81" s="56">
        <f t="shared" si="11"/>
        <v>-0.47374314125047268</v>
      </c>
      <c r="I81" s="56">
        <f t="shared" si="11"/>
        <v>-0.47204035144402989</v>
      </c>
      <c r="J81" s="56">
        <f t="shared" si="11"/>
        <v>-0.46718440225232866</v>
      </c>
      <c r="K81" s="56">
        <f t="shared" si="11"/>
        <v>-0.45956361273083007</v>
      </c>
      <c r="L81" s="56">
        <f t="shared" si="11"/>
        <v>-0.44953779048843823</v>
      </c>
      <c r="M81" s="56">
        <f t="shared" si="11"/>
        <v>-0.43743991390079251</v>
      </c>
      <c r="N81" s="56">
        <f t="shared" si="11"/>
        <v>-0.42357772646048081</v>
      </c>
      <c r="O81" s="56">
        <f t="shared" si="11"/>
        <v>-0.40823524750929063</v>
      </c>
      <c r="P81" s="56">
        <f t="shared" si="11"/>
        <v>-0.39167420340332826</v>
      </c>
      <c r="Q81" s="56">
        <f t="shared" si="11"/>
        <v>-0.37413538297608945</v>
      </c>
      <c r="R81" s="56">
        <f t="shared" si="11"/>
        <v>-0.35583992098700251</v>
      </c>
      <c r="S81" s="56">
        <f t="shared" si="11"/>
        <v>-0.33699051307323108</v>
      </c>
      <c r="T81" s="56">
        <f t="shared" si="11"/>
        <v>-0.31802602003084102</v>
      </c>
      <c r="U81" s="56">
        <f t="shared" si="11"/>
        <v>-0.29879161851556302</v>
      </c>
      <c r="V81" s="56">
        <f t="shared" si="11"/>
        <v>-0.27945094888261901</v>
      </c>
      <c r="W81" s="56">
        <f t="shared" si="11"/>
        <v>-0.2601527096257627</v>
      </c>
      <c r="X81" s="56">
        <f t="shared" si="11"/>
        <v>-0.24103162226278993</v>
      </c>
      <c r="Y81" s="56">
        <f t="shared" si="11"/>
        <v>-0.22220934326633501</v>
      </c>
      <c r="Z81" s="56">
        <f t="shared" si="11"/>
        <v>-0.2039007341273277</v>
      </c>
      <c r="AA81" s="56">
        <f t="shared" si="11"/>
        <v>-0.18608744592970636</v>
      </c>
      <c r="AB81" s="56">
        <f t="shared" si="11"/>
        <v>-0.16885754459595856</v>
      </c>
      <c r="AC81" s="56">
        <f t="shared" si="11"/>
        <v>-0.15228917055930391</v>
      </c>
      <c r="AD81" s="56">
        <f t="shared" si="11"/>
        <v>-0.13645122441941629</v>
      </c>
      <c r="AE81" s="56">
        <f t="shared" si="11"/>
        <v>-0.12140401368418902</v>
      </c>
      <c r="AF81" s="56">
        <f t="shared" si="11"/>
        <v>-0.10719986257691552</v>
      </c>
      <c r="AG81" s="56">
        <f t="shared" si="11"/>
        <v>-9.3883686794438814E-2</v>
      </c>
      <c r="AH81" s="56">
        <f t="shared" si="11"/>
        <v>-8.1493535012233692E-2</v>
      </c>
      <c r="AI81" s="56">
        <f t="shared" si="11"/>
        <v>-6.8240114368071036E-2</v>
      </c>
      <c r="AJ81" s="56">
        <f t="shared" si="11"/>
        <v>-5.6063322674328016E-2</v>
      </c>
      <c r="AK81" s="56">
        <f t="shared" si="11"/>
        <v>-4.4998316065634966E-2</v>
      </c>
      <c r="AL81" s="56">
        <f t="shared" si="11"/>
        <v>-3.5074766227492338E-2</v>
      </c>
      <c r="AM81" s="56">
        <f t="shared" si="11"/>
        <v>-2.631722354506753E-2</v>
      </c>
      <c r="AN81" s="56">
        <f t="shared" si="11"/>
        <v>-1.7501423305545154E-2</v>
      </c>
      <c r="AO81" s="56">
        <f t="shared" si="11"/>
        <v>-8.6419812365110642E-3</v>
      </c>
      <c r="AP81" s="56">
        <f t="shared" si="11"/>
        <v>2.510816560215498E-4</v>
      </c>
      <c r="AQ81" s="56">
        <f t="shared" si="11"/>
        <v>9.168291091013624E-3</v>
      </c>
      <c r="AR81" s="56">
        <f t="shared" si="11"/>
        <v>1.8100696165526835E-2</v>
      </c>
      <c r="AS81" s="56">
        <f t="shared" si="11"/>
        <v>2.7043216706169527E-2</v>
      </c>
      <c r="AT81" s="56">
        <f t="shared" si="11"/>
        <v>3.5981142473778149E-2</v>
      </c>
      <c r="AU81" s="56">
        <f t="shared" si="11"/>
        <v>4.491033122177044E-2</v>
      </c>
      <c r="AV81" s="56">
        <f t="shared" si="11"/>
        <v>5.3823709535707191E-2</v>
      </c>
      <c r="AW81" s="56">
        <f t="shared" si="11"/>
        <v>6.271162943110753E-2</v>
      </c>
      <c r="AX81" s="56">
        <f t="shared" si="11"/>
        <v>7.1565105559196582E-2</v>
      </c>
      <c r="AY81" s="56">
        <f t="shared" si="11"/>
        <v>8.5037933388467477E-2</v>
      </c>
      <c r="AZ81" s="56">
        <f t="shared" si="11"/>
        <v>9.8132048544160466E-2</v>
      </c>
      <c r="BA81" s="56">
        <f t="shared" si="11"/>
        <v>0.11085542231665373</v>
      </c>
      <c r="BB81" s="56">
        <f t="shared" si="11"/>
        <v>0.12321854307793483</v>
      </c>
      <c r="BC81" s="56">
        <f t="shared" si="11"/>
        <v>0.1352316027402459</v>
      </c>
      <c r="BD81" s="56">
        <f t="shared" si="11"/>
        <v>0.1469020707111714</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321</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2" t="s">
        <v>298</v>
      </c>
      <c r="B86" s="4" t="s">
        <v>210</v>
      </c>
      <c r="D86" s="4" t="s">
        <v>86</v>
      </c>
      <c r="E86" s="44">
        <v>1048</v>
      </c>
      <c r="F86" s="44">
        <v>1048</v>
      </c>
      <c r="G86" s="44">
        <v>1048</v>
      </c>
      <c r="H86" s="44">
        <v>1048</v>
      </c>
      <c r="I86" s="44">
        <v>1048</v>
      </c>
      <c r="J86" s="44">
        <v>1048</v>
      </c>
      <c r="K86" s="44">
        <v>1048</v>
      </c>
      <c r="L86" s="44">
        <v>1048</v>
      </c>
      <c r="M86" s="44">
        <v>1048</v>
      </c>
      <c r="N86" s="44">
        <v>1048</v>
      </c>
      <c r="O86" s="44">
        <v>1048</v>
      </c>
      <c r="P86" s="44">
        <v>1048</v>
      </c>
      <c r="Q86" s="44">
        <v>1048</v>
      </c>
      <c r="R86" s="44">
        <v>1048</v>
      </c>
      <c r="S86" s="44">
        <v>1048</v>
      </c>
      <c r="T86" s="44">
        <v>1048</v>
      </c>
      <c r="U86" s="44">
        <v>1048</v>
      </c>
      <c r="V86" s="44">
        <v>1048</v>
      </c>
      <c r="W86" s="44">
        <v>1048</v>
      </c>
      <c r="X86" s="44">
        <v>1048</v>
      </c>
      <c r="Y86" s="44">
        <v>1048</v>
      </c>
      <c r="Z86" s="44">
        <v>1048</v>
      </c>
      <c r="AA86" s="44">
        <v>1048</v>
      </c>
      <c r="AB86" s="44">
        <v>1048</v>
      </c>
      <c r="AC86" s="44">
        <v>1048</v>
      </c>
      <c r="AD86" s="44">
        <v>1048</v>
      </c>
      <c r="AE86" s="44">
        <v>1048</v>
      </c>
      <c r="AF86" s="44">
        <v>1048</v>
      </c>
      <c r="AG86" s="44">
        <v>1048</v>
      </c>
      <c r="AH86" s="44">
        <v>1048</v>
      </c>
      <c r="AI86" s="44">
        <v>1048</v>
      </c>
      <c r="AJ86" s="44">
        <v>1048</v>
      </c>
      <c r="AK86" s="44">
        <v>1048</v>
      </c>
      <c r="AL86" s="44">
        <v>1048</v>
      </c>
      <c r="AM86" s="44">
        <v>1048</v>
      </c>
      <c r="AN86" s="44">
        <v>1048</v>
      </c>
      <c r="AO86" s="44">
        <v>1048</v>
      </c>
      <c r="AP86" s="44">
        <v>1048</v>
      </c>
      <c r="AQ86" s="44">
        <v>1048</v>
      </c>
      <c r="AR86" s="44">
        <v>1048</v>
      </c>
      <c r="AS86" s="44">
        <v>1048</v>
      </c>
      <c r="AT86" s="44">
        <v>1048</v>
      </c>
      <c r="AU86" s="44">
        <v>1048</v>
      </c>
      <c r="AV86" s="44">
        <v>1048</v>
      </c>
      <c r="AW86" s="44">
        <v>1048</v>
      </c>
      <c r="AX86" s="44">
        <v>1048</v>
      </c>
      <c r="AY86" s="44">
        <v>1048</v>
      </c>
      <c r="AZ86" s="44">
        <v>1048</v>
      </c>
      <c r="BA86" s="44">
        <v>1048</v>
      </c>
      <c r="BB86" s="44">
        <v>1048</v>
      </c>
      <c r="BC86" s="44">
        <v>1048</v>
      </c>
      <c r="BD86" s="44">
        <v>1048</v>
      </c>
    </row>
    <row r="87" spans="1:56" x14ac:dyDescent="0.3">
      <c r="A87" s="182"/>
      <c r="B87" s="4" t="s">
        <v>211</v>
      </c>
      <c r="D87" s="4" t="s">
        <v>88</v>
      </c>
      <c r="E87" s="35">
        <f>E86*'Fixed data'!H$12</f>
        <v>526.983656</v>
      </c>
      <c r="F87" s="35">
        <f>F86*'Fixed data'!I$12</f>
        <v>511.79237200000011</v>
      </c>
      <c r="G87" s="35">
        <f>G86*'Fixed data'!J$12</f>
        <v>496.60108800000012</v>
      </c>
      <c r="H87" s="35">
        <f>H86*'Fixed data'!K$12</f>
        <v>481.40980400000012</v>
      </c>
      <c r="I87" s="35">
        <f>I86*'Fixed data'!L$12</f>
        <v>466.21852000000013</v>
      </c>
      <c r="J87" s="35">
        <f>J86*'Fixed data'!M$12</f>
        <v>451.02723600000013</v>
      </c>
      <c r="K87" s="35">
        <f>K86*'Fixed data'!N$12</f>
        <v>435.83595200000013</v>
      </c>
      <c r="L87" s="35">
        <f>L86*'Fixed data'!O$12</f>
        <v>420.64466800000014</v>
      </c>
      <c r="M87" s="35">
        <f>M86*'Fixed data'!P$12</f>
        <v>405.45338400000014</v>
      </c>
      <c r="N87" s="35">
        <f>N86*'Fixed data'!Q$12</f>
        <v>390.26210000000015</v>
      </c>
      <c r="O87" s="35">
        <f>O86*'Fixed data'!R$12</f>
        <v>375.07081600000015</v>
      </c>
      <c r="P87" s="35">
        <f>P86*'Fixed data'!S$12</f>
        <v>359.87953200000015</v>
      </c>
      <c r="Q87" s="35">
        <f>Q86*'Fixed data'!T$12</f>
        <v>344.68824800000016</v>
      </c>
      <c r="R87" s="35">
        <f>R86*'Fixed data'!U$12</f>
        <v>329.49696400000016</v>
      </c>
      <c r="S87" s="35">
        <f>S86*'Fixed data'!V$12</f>
        <v>314.30568000000017</v>
      </c>
      <c r="T87" s="35">
        <f>T86*'Fixed data'!W$12</f>
        <v>299.11439600000017</v>
      </c>
      <c r="U87" s="35">
        <f>U86*'Fixed data'!X$12</f>
        <v>283.92311200000017</v>
      </c>
      <c r="V87" s="35">
        <f>V86*'Fixed data'!Y$12</f>
        <v>268.73182800000018</v>
      </c>
      <c r="W87" s="35">
        <f>W86*'Fixed data'!Z$12</f>
        <v>253.54054400000024</v>
      </c>
      <c r="X87" s="35">
        <f>X86*'Fixed data'!AA$12</f>
        <v>238.34926000000024</v>
      </c>
      <c r="Y87" s="35">
        <f>Y86*'Fixed data'!AB$12</f>
        <v>223.15797600000025</v>
      </c>
      <c r="Z87" s="35">
        <f>Z86*'Fixed data'!AC$12</f>
        <v>207.96669200000025</v>
      </c>
      <c r="AA87" s="35">
        <f>AA86*'Fixed data'!AD$12</f>
        <v>192.77540800000025</v>
      </c>
      <c r="AB87" s="35">
        <f>AB86*'Fixed data'!AE$12</f>
        <v>177.58412400000026</v>
      </c>
      <c r="AC87" s="35">
        <f>AC86*'Fixed data'!AF$12</f>
        <v>162.39284000000026</v>
      </c>
      <c r="AD87" s="35">
        <f>AD86*'Fixed data'!AG$12</f>
        <v>147.20155600000027</v>
      </c>
      <c r="AE87" s="35">
        <f>AE86*'Fixed data'!AH$12</f>
        <v>132.01027200000027</v>
      </c>
      <c r="AF87" s="35">
        <f>AF86*'Fixed data'!AI$12</f>
        <v>116.81898800000027</v>
      </c>
      <c r="AG87" s="35">
        <f>AG86*'Fixed data'!AJ$12</f>
        <v>101.62770400000026</v>
      </c>
      <c r="AH87" s="35">
        <f>AH86*'Fixed data'!AK$12</f>
        <v>86.436420000000254</v>
      </c>
      <c r="AI87" s="35">
        <f>AI86*'Fixed data'!AL$12</f>
        <v>71.245136000000244</v>
      </c>
      <c r="AJ87" s="35">
        <f>AJ86*'Fixed data'!AM$12</f>
        <v>56.053852000000255</v>
      </c>
      <c r="AK87" s="35">
        <f>AK86*'Fixed data'!AN$12</f>
        <v>40.862568000000252</v>
      </c>
      <c r="AL87" s="35">
        <f>AL86*'Fixed data'!AO$12</f>
        <v>25.671284000000256</v>
      </c>
      <c r="AM87" s="35">
        <f>AM86*'Fixed data'!AP$12</f>
        <v>10.48</v>
      </c>
      <c r="AN87" s="35">
        <f>AN86*'Fixed data'!AQ$12</f>
        <v>10.48</v>
      </c>
      <c r="AO87" s="35">
        <f>AO86*'Fixed data'!AR$12</f>
        <v>10.48</v>
      </c>
      <c r="AP87" s="35">
        <f>AP86*'Fixed data'!AS$12</f>
        <v>10.48</v>
      </c>
      <c r="AQ87" s="35">
        <f>AQ86*'Fixed data'!AT$12</f>
        <v>10.48</v>
      </c>
      <c r="AR87" s="35">
        <f>AR86*'Fixed data'!AU$12</f>
        <v>10.48</v>
      </c>
      <c r="AS87" s="35">
        <f>AS86*'Fixed data'!AV$12</f>
        <v>10.48</v>
      </c>
      <c r="AT87" s="35">
        <f>AT86*'Fixed data'!AW$12</f>
        <v>10.48</v>
      </c>
      <c r="AU87" s="35">
        <f>AU86*'Fixed data'!AX$12</f>
        <v>10.48</v>
      </c>
      <c r="AV87" s="35">
        <f>AV86*'Fixed data'!AY$12</f>
        <v>10.48</v>
      </c>
      <c r="AW87" s="35">
        <f>AW86*'Fixed data'!AZ$12</f>
        <v>10.48</v>
      </c>
      <c r="AX87" s="35">
        <f>AX86*'Fixed data'!BA$12</f>
        <v>10.48</v>
      </c>
      <c r="AY87" s="35">
        <f>AY86*'Fixed data'!BB$12</f>
        <v>10.48</v>
      </c>
      <c r="AZ87" s="35">
        <f>AZ86*'Fixed data'!BC$12</f>
        <v>10.48</v>
      </c>
      <c r="BA87" s="35">
        <f>BA86*'Fixed data'!BD$12</f>
        <v>10.48</v>
      </c>
      <c r="BB87" s="35">
        <f>BB86*'Fixed data'!BE$12</f>
        <v>10.48</v>
      </c>
      <c r="BC87" s="35">
        <f>BC86*'Fixed data'!BF$12</f>
        <v>10.48</v>
      </c>
      <c r="BD87" s="35">
        <f>BD86*'Fixed data'!BG$12</f>
        <v>10.48</v>
      </c>
    </row>
    <row r="88" spans="1:56" ht="12.75" customHeight="1" x14ac:dyDescent="0.3">
      <c r="A88" s="182"/>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2"/>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2"/>
      <c r="B90" s="4" t="s">
        <v>331</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2"/>
      <c r="B91" s="4" t="s">
        <v>332</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2"/>
      <c r="B92" s="4" t="s">
        <v>333</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2"/>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334</v>
      </c>
    </row>
    <row r="97" spans="1:3" x14ac:dyDescent="0.3">
      <c r="B97" s="70" t="s">
        <v>153</v>
      </c>
    </row>
    <row r="98" spans="1:3" x14ac:dyDescent="0.3">
      <c r="B98" s="4" t="s">
        <v>318</v>
      </c>
    </row>
    <row r="99" spans="1:3" x14ac:dyDescent="0.3">
      <c r="B99" s="4" t="s">
        <v>336</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319</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disablePrompts="1"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8" sqref="C8"/>
    </sheetView>
  </sheetViews>
  <sheetFormatPr defaultRowHeight="15" x14ac:dyDescent="0.25"/>
  <cols>
    <col min="1" max="1" width="5.85546875" customWidth="1"/>
    <col min="2" max="2" width="64.85546875" customWidth="1"/>
    <col min="3" max="3" width="26.28515625" bestFit="1" customWidth="1"/>
    <col min="4" max="4" width="12.140625" customWidth="1"/>
  </cols>
  <sheetData>
    <row r="1" spans="1:4" ht="18.75" x14ac:dyDescent="0.3">
      <c r="A1" s="1" t="s">
        <v>80</v>
      </c>
    </row>
    <row r="2" spans="1:4" ht="21" x14ac:dyDescent="0.35">
      <c r="A2" t="s">
        <v>341</v>
      </c>
    </row>
    <row r="4" spans="1:4" x14ac:dyDescent="0.25">
      <c r="C4" s="139"/>
      <c r="D4" t="s">
        <v>365</v>
      </c>
    </row>
    <row r="5" spans="1:4" x14ac:dyDescent="0.25">
      <c r="B5" t="s">
        <v>349</v>
      </c>
      <c r="C5" s="138">
        <v>351700</v>
      </c>
      <c r="D5" s="138">
        <f>SUM(C5*$C$9)</f>
        <v>2813600</v>
      </c>
    </row>
    <row r="6" spans="1:4" x14ac:dyDescent="0.25">
      <c r="B6" t="s">
        <v>350</v>
      </c>
      <c r="C6" s="138">
        <v>525000</v>
      </c>
      <c r="D6" s="138">
        <f t="shared" ref="D6:D7" si="0">SUM(C6*$C$9)</f>
        <v>4200000</v>
      </c>
    </row>
    <row r="7" spans="1:4" x14ac:dyDescent="0.25">
      <c r="B7" t="s">
        <v>347</v>
      </c>
      <c r="C7" s="138">
        <f>SUM(C6-C5)</f>
        <v>173300</v>
      </c>
      <c r="D7" s="138">
        <f t="shared" si="0"/>
        <v>1386400</v>
      </c>
    </row>
    <row r="8" spans="1:4" x14ac:dyDescent="0.25">
      <c r="B8" t="s">
        <v>348</v>
      </c>
      <c r="C8" s="139">
        <v>131</v>
      </c>
      <c r="D8">
        <f>SUM(C8*C9)</f>
        <v>1048</v>
      </c>
    </row>
    <row r="9" spans="1:4" x14ac:dyDescent="0.25">
      <c r="B9" t="s">
        <v>351</v>
      </c>
      <c r="C9" s="139">
        <v>8</v>
      </c>
    </row>
    <row r="10" spans="1:4" x14ac:dyDescent="0.25">
      <c r="C10" s="140"/>
    </row>
    <row r="11" spans="1:4" x14ac:dyDescent="0.25">
      <c r="C11" s="143"/>
    </row>
    <row r="12" spans="1:4" x14ac:dyDescent="0.25">
      <c r="C12" s="14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81" activePane="bottomRight" state="frozen"/>
      <selection activeCell="E44" sqref="E44"/>
      <selection pane="topRight" activeCell="E44" sqref="E44"/>
      <selection pane="bottomLeft" activeCell="E44" sqref="E44"/>
      <selection pane="bottomRight" activeCell="E86" sqref="E8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145">
        <f>INDEX($E$81:$BD$81,1,$C$9+$B4-1)</f>
        <v>-1.098369798257228</v>
      </c>
      <c r="D4" s="9"/>
      <c r="E4" s="9"/>
      <c r="F4" s="87"/>
      <c r="G4" s="9"/>
      <c r="I4" s="41"/>
      <c r="U4" s="17"/>
      <c r="AQ4" s="22"/>
      <c r="AR4" s="22"/>
      <c r="AS4" s="22"/>
      <c r="AT4" s="22"/>
      <c r="AU4" s="22"/>
      <c r="AV4" s="22"/>
      <c r="AW4" s="22"/>
      <c r="AX4" s="22"/>
      <c r="AY4" s="22"/>
      <c r="AZ4" s="22"/>
      <c r="BA4" s="22"/>
      <c r="BB4" s="22"/>
      <c r="BC4" s="22"/>
      <c r="BD4" s="22"/>
    </row>
    <row r="5" spans="1:56" x14ac:dyDescent="0.3">
      <c r="B5" s="48">
        <v>24</v>
      </c>
      <c r="C5" s="145">
        <f>INDEX($E$81:$BD$81,1,$C$9+$B5-1)</f>
        <v>-0.92665523919533987</v>
      </c>
      <c r="D5" s="18"/>
      <c r="E5" s="63"/>
      <c r="F5" s="9"/>
      <c r="G5" s="9"/>
      <c r="AQ5" s="22"/>
      <c r="AR5" s="22"/>
      <c r="AS5" s="22"/>
      <c r="AT5" s="22"/>
      <c r="AU5" s="22"/>
      <c r="AV5" s="22"/>
      <c r="AW5" s="22"/>
      <c r="AX5" s="22"/>
      <c r="AY5" s="22"/>
      <c r="AZ5" s="22"/>
      <c r="BA5" s="22"/>
      <c r="BB5" s="22"/>
      <c r="BC5" s="22"/>
      <c r="BD5" s="22"/>
    </row>
    <row r="6" spans="1:56" x14ac:dyDescent="0.3">
      <c r="B6" s="48">
        <v>32</v>
      </c>
      <c r="C6" s="145">
        <f>INDEX($E$81:$BD$81,1,$C$9+$B6-1)</f>
        <v>-0.81792099984256295</v>
      </c>
      <c r="D6" s="9"/>
      <c r="E6" s="9"/>
      <c r="F6" s="9"/>
      <c r="G6" s="9"/>
      <c r="AQ6" s="22"/>
      <c r="AR6" s="22"/>
      <c r="AS6" s="22"/>
      <c r="AT6" s="22"/>
      <c r="AU6" s="22"/>
      <c r="AV6" s="22"/>
      <c r="AW6" s="22"/>
      <c r="AX6" s="22"/>
      <c r="AY6" s="22"/>
      <c r="AZ6" s="22"/>
      <c r="BA6" s="22"/>
      <c r="BB6" s="22"/>
      <c r="BC6" s="22"/>
      <c r="BD6" s="22"/>
    </row>
    <row r="7" spans="1:56" x14ac:dyDescent="0.3">
      <c r="B7" s="48">
        <v>45</v>
      </c>
      <c r="C7" s="145">
        <f>INDEX($E$81:$BD$81,1,$C$9+$B7-1)</f>
        <v>-0.56696326022294397</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46"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8" t="s">
        <v>11</v>
      </c>
      <c r="B13" s="61" t="s">
        <v>196</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9"/>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9"/>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9"/>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9"/>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0"/>
      <c r="B18" s="123" t="s">
        <v>195</v>
      </c>
      <c r="C18" s="129"/>
      <c r="D18" s="124" t="s">
        <v>39</v>
      </c>
      <c r="E18" s="59">
        <f t="shared" ref="E18:AW18" si="0">SUM(E13:E17)</f>
        <v>0</v>
      </c>
      <c r="F18" s="59">
        <f t="shared" si="0"/>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1" t="s">
        <v>299</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1"/>
      <c r="B20" s="61" t="s">
        <v>159</v>
      </c>
      <c r="C20" s="8"/>
      <c r="D20" s="9" t="s">
        <v>39</v>
      </c>
      <c r="E20" s="34">
        <v>-3.6</v>
      </c>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1"/>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1"/>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1"/>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1"/>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2"/>
      <c r="B25" s="61" t="s">
        <v>320</v>
      </c>
      <c r="C25" s="8"/>
      <c r="D25" s="9" t="s">
        <v>39</v>
      </c>
      <c r="E25" s="68">
        <f t="shared" ref="E25:AJ25" si="1">SUM(E19:E24)</f>
        <v>-3.6</v>
      </c>
      <c r="F25" s="68">
        <f t="shared" si="1"/>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ref="AK25:BD25" si="2">SUM(AK19:AK24)</f>
        <v>0</v>
      </c>
      <c r="AL25" s="68">
        <f t="shared" si="2"/>
        <v>0</v>
      </c>
      <c r="AM25" s="68">
        <f t="shared" si="2"/>
        <v>0</v>
      </c>
      <c r="AN25" s="68">
        <f t="shared" si="2"/>
        <v>0</v>
      </c>
      <c r="AO25" s="68">
        <f t="shared" si="2"/>
        <v>0</v>
      </c>
      <c r="AP25" s="68">
        <f t="shared" si="2"/>
        <v>0</v>
      </c>
      <c r="AQ25" s="68">
        <f t="shared" si="2"/>
        <v>0</v>
      </c>
      <c r="AR25" s="68">
        <f t="shared" si="2"/>
        <v>0</v>
      </c>
      <c r="AS25" s="68">
        <f t="shared" si="2"/>
        <v>0</v>
      </c>
      <c r="AT25" s="68">
        <f t="shared" si="2"/>
        <v>0</v>
      </c>
      <c r="AU25" s="68">
        <f t="shared" si="2"/>
        <v>0</v>
      </c>
      <c r="AV25" s="68">
        <f t="shared" si="2"/>
        <v>0</v>
      </c>
      <c r="AW25" s="68">
        <f t="shared" si="2"/>
        <v>0</v>
      </c>
      <c r="AX25" s="68">
        <f t="shared" si="2"/>
        <v>0</v>
      </c>
      <c r="AY25" s="68">
        <f t="shared" si="2"/>
        <v>0</v>
      </c>
      <c r="AZ25" s="68">
        <f t="shared" si="2"/>
        <v>0</v>
      </c>
      <c r="BA25" s="68">
        <f t="shared" si="2"/>
        <v>0</v>
      </c>
      <c r="BB25" s="68">
        <f t="shared" si="2"/>
        <v>0</v>
      </c>
      <c r="BC25" s="68">
        <f t="shared" si="2"/>
        <v>0</v>
      </c>
      <c r="BD25" s="68">
        <f t="shared" si="2"/>
        <v>0</v>
      </c>
    </row>
    <row r="26" spans="1:56" ht="15.75" thickBot="1" x14ac:dyDescent="0.35">
      <c r="A26" s="147"/>
      <c r="B26" s="57" t="s">
        <v>94</v>
      </c>
      <c r="C26" s="58" t="s">
        <v>92</v>
      </c>
      <c r="D26" s="57" t="s">
        <v>39</v>
      </c>
      <c r="E26" s="59">
        <f t="shared" ref="E26:AJ26" si="3">E18+E25</f>
        <v>-3.6</v>
      </c>
      <c r="F26" s="59">
        <f t="shared" si="3"/>
        <v>0</v>
      </c>
      <c r="G26" s="59">
        <f t="shared" si="3"/>
        <v>0</v>
      </c>
      <c r="H26" s="59">
        <f t="shared" si="3"/>
        <v>0</v>
      </c>
      <c r="I26" s="59">
        <f t="shared" si="3"/>
        <v>0</v>
      </c>
      <c r="J26" s="59">
        <f t="shared" si="3"/>
        <v>0</v>
      </c>
      <c r="K26" s="59">
        <f t="shared" si="3"/>
        <v>0</v>
      </c>
      <c r="L26" s="59">
        <f t="shared" si="3"/>
        <v>0</v>
      </c>
      <c r="M26" s="59">
        <f t="shared" si="3"/>
        <v>0</v>
      </c>
      <c r="N26" s="59">
        <f t="shared" si="3"/>
        <v>0</v>
      </c>
      <c r="O26" s="59">
        <f t="shared" si="3"/>
        <v>0</v>
      </c>
      <c r="P26" s="59">
        <f t="shared" si="3"/>
        <v>0</v>
      </c>
      <c r="Q26" s="59">
        <f t="shared" si="3"/>
        <v>0</v>
      </c>
      <c r="R26" s="59">
        <f t="shared" si="3"/>
        <v>0</v>
      </c>
      <c r="S26" s="59">
        <f t="shared" si="3"/>
        <v>0</v>
      </c>
      <c r="T26" s="59">
        <f t="shared" si="3"/>
        <v>0</v>
      </c>
      <c r="U26" s="59">
        <f t="shared" si="3"/>
        <v>0</v>
      </c>
      <c r="V26" s="59">
        <f t="shared" si="3"/>
        <v>0</v>
      </c>
      <c r="W26" s="59">
        <f t="shared" si="3"/>
        <v>0</v>
      </c>
      <c r="X26" s="59">
        <f t="shared" si="3"/>
        <v>0</v>
      </c>
      <c r="Y26" s="59">
        <f t="shared" si="3"/>
        <v>0</v>
      </c>
      <c r="Z26" s="59">
        <f t="shared" si="3"/>
        <v>0</v>
      </c>
      <c r="AA26" s="59">
        <f t="shared" si="3"/>
        <v>0</v>
      </c>
      <c r="AB26" s="59">
        <f t="shared" si="3"/>
        <v>0</v>
      </c>
      <c r="AC26" s="59">
        <f t="shared" si="3"/>
        <v>0</v>
      </c>
      <c r="AD26" s="59">
        <f t="shared" si="3"/>
        <v>0</v>
      </c>
      <c r="AE26" s="59">
        <f t="shared" si="3"/>
        <v>0</v>
      </c>
      <c r="AF26" s="59">
        <f t="shared" si="3"/>
        <v>0</v>
      </c>
      <c r="AG26" s="59">
        <f t="shared" si="3"/>
        <v>0</v>
      </c>
      <c r="AH26" s="59">
        <f t="shared" si="3"/>
        <v>0</v>
      </c>
      <c r="AI26" s="59">
        <f t="shared" si="3"/>
        <v>0</v>
      </c>
      <c r="AJ26" s="59">
        <f t="shared" si="3"/>
        <v>0</v>
      </c>
      <c r="AK26" s="59">
        <f t="shared" ref="AK26:BD26" si="4">AK18+AK25</f>
        <v>0</v>
      </c>
      <c r="AL26" s="59">
        <f t="shared" si="4"/>
        <v>0</v>
      </c>
      <c r="AM26" s="59">
        <f t="shared" si="4"/>
        <v>0</v>
      </c>
      <c r="AN26" s="59">
        <f t="shared" si="4"/>
        <v>0</v>
      </c>
      <c r="AO26" s="59">
        <f t="shared" si="4"/>
        <v>0</v>
      </c>
      <c r="AP26" s="59">
        <f t="shared" si="4"/>
        <v>0</v>
      </c>
      <c r="AQ26" s="59">
        <f t="shared" si="4"/>
        <v>0</v>
      </c>
      <c r="AR26" s="59">
        <f t="shared" si="4"/>
        <v>0</v>
      </c>
      <c r="AS26" s="59">
        <f t="shared" si="4"/>
        <v>0</v>
      </c>
      <c r="AT26" s="59">
        <f t="shared" si="4"/>
        <v>0</v>
      </c>
      <c r="AU26" s="59">
        <f t="shared" si="4"/>
        <v>0</v>
      </c>
      <c r="AV26" s="59">
        <f t="shared" si="4"/>
        <v>0</v>
      </c>
      <c r="AW26" s="59">
        <f t="shared" si="4"/>
        <v>0</v>
      </c>
      <c r="AX26" s="59">
        <f t="shared" si="4"/>
        <v>0</v>
      </c>
      <c r="AY26" s="59">
        <f t="shared" si="4"/>
        <v>0</v>
      </c>
      <c r="AZ26" s="59">
        <f t="shared" si="4"/>
        <v>0</v>
      </c>
      <c r="BA26" s="59">
        <f t="shared" si="4"/>
        <v>0</v>
      </c>
      <c r="BB26" s="59">
        <f t="shared" si="4"/>
        <v>0</v>
      </c>
      <c r="BC26" s="59">
        <f t="shared" si="4"/>
        <v>0</v>
      </c>
      <c r="BD26" s="59">
        <f t="shared" si="4"/>
        <v>0</v>
      </c>
    </row>
    <row r="27" spans="1:56" x14ac:dyDescent="0.3">
      <c r="A27" s="148"/>
      <c r="B27" s="9" t="s">
        <v>13</v>
      </c>
      <c r="C27" s="8" t="s">
        <v>40</v>
      </c>
      <c r="D27" s="9" t="s">
        <v>41</v>
      </c>
      <c r="E27" s="10">
        <v>0.62</v>
      </c>
      <c r="F27" s="10">
        <v>0.62</v>
      </c>
      <c r="G27" s="10">
        <v>0.62</v>
      </c>
      <c r="H27" s="10">
        <v>0.62</v>
      </c>
      <c r="I27" s="10">
        <v>0.62</v>
      </c>
      <c r="J27" s="10">
        <v>0.62</v>
      </c>
      <c r="K27" s="10">
        <v>0.62</v>
      </c>
      <c r="L27" s="10">
        <v>0.62</v>
      </c>
      <c r="M27" s="10">
        <v>0.62</v>
      </c>
      <c r="N27" s="10">
        <v>0.62</v>
      </c>
      <c r="O27" s="10">
        <v>0.62</v>
      </c>
      <c r="P27" s="10">
        <v>0.62</v>
      </c>
      <c r="Q27" s="10">
        <v>0.62</v>
      </c>
      <c r="R27" s="10">
        <v>0.62</v>
      </c>
      <c r="S27" s="10">
        <v>0.62</v>
      </c>
      <c r="T27" s="10">
        <v>0.62</v>
      </c>
      <c r="U27" s="10">
        <v>0.62</v>
      </c>
      <c r="V27" s="10">
        <v>0.62</v>
      </c>
      <c r="W27" s="10">
        <v>0.62</v>
      </c>
      <c r="X27" s="10">
        <v>0.62</v>
      </c>
      <c r="Y27" s="10">
        <v>0.62</v>
      </c>
      <c r="Z27" s="10">
        <v>0.62</v>
      </c>
      <c r="AA27" s="10">
        <v>0.62</v>
      </c>
      <c r="AB27" s="10">
        <v>0.62</v>
      </c>
      <c r="AC27" s="10">
        <v>0.62</v>
      </c>
      <c r="AD27" s="10">
        <v>0.62</v>
      </c>
      <c r="AE27" s="10">
        <v>0.62</v>
      </c>
      <c r="AF27" s="10">
        <v>0.62</v>
      </c>
      <c r="AG27" s="10">
        <v>0.62</v>
      </c>
      <c r="AH27" s="10">
        <v>0.62</v>
      </c>
      <c r="AI27" s="10">
        <v>0.62</v>
      </c>
      <c r="AJ27" s="10">
        <v>0.62</v>
      </c>
      <c r="AK27" s="10">
        <v>0.62</v>
      </c>
      <c r="AL27" s="10">
        <v>0.62</v>
      </c>
      <c r="AM27" s="10">
        <v>0.62</v>
      </c>
      <c r="AN27" s="10">
        <v>0.62</v>
      </c>
      <c r="AO27" s="10">
        <v>0.62</v>
      </c>
      <c r="AP27" s="10">
        <v>0.62</v>
      </c>
      <c r="AQ27" s="10">
        <v>0.62</v>
      </c>
      <c r="AR27" s="10">
        <v>0.62</v>
      </c>
      <c r="AS27" s="10">
        <v>0.62</v>
      </c>
      <c r="AT27" s="10">
        <v>0.62</v>
      </c>
      <c r="AU27" s="10">
        <v>0.62</v>
      </c>
      <c r="AV27" s="10">
        <v>0.62</v>
      </c>
      <c r="AW27" s="10">
        <v>0.62</v>
      </c>
      <c r="AX27" s="10">
        <v>0.62</v>
      </c>
      <c r="AY27" s="10">
        <v>0.62</v>
      </c>
      <c r="AZ27" s="10">
        <v>0.62</v>
      </c>
      <c r="BA27" s="10">
        <v>0.62</v>
      </c>
      <c r="BB27" s="10">
        <v>0.62</v>
      </c>
      <c r="BC27" s="10">
        <v>0.62</v>
      </c>
      <c r="BD27" s="10">
        <v>0.62</v>
      </c>
    </row>
    <row r="28" spans="1:56" x14ac:dyDescent="0.3">
      <c r="A28" s="148"/>
      <c r="B28" s="9" t="s">
        <v>12</v>
      </c>
      <c r="C28" s="9" t="s">
        <v>42</v>
      </c>
      <c r="D28" s="9" t="s">
        <v>39</v>
      </c>
      <c r="E28" s="35">
        <f t="shared" ref="E28:AW28" si="5">E26*E27</f>
        <v>-2.2320000000000002</v>
      </c>
      <c r="F28" s="35">
        <f t="shared" si="5"/>
        <v>0</v>
      </c>
      <c r="G28" s="35">
        <f t="shared" si="5"/>
        <v>0</v>
      </c>
      <c r="H28" s="35">
        <f t="shared" si="5"/>
        <v>0</v>
      </c>
      <c r="I28" s="35">
        <f t="shared" si="5"/>
        <v>0</v>
      </c>
      <c r="J28" s="35">
        <f t="shared" si="5"/>
        <v>0</v>
      </c>
      <c r="K28" s="35">
        <f t="shared" si="5"/>
        <v>0</v>
      </c>
      <c r="L28" s="35">
        <f t="shared" si="5"/>
        <v>0</v>
      </c>
      <c r="M28" s="35">
        <f t="shared" si="5"/>
        <v>0</v>
      </c>
      <c r="N28" s="35">
        <f t="shared" si="5"/>
        <v>0</v>
      </c>
      <c r="O28" s="35">
        <f t="shared" si="5"/>
        <v>0</v>
      </c>
      <c r="P28" s="35">
        <f t="shared" si="5"/>
        <v>0</v>
      </c>
      <c r="Q28" s="35">
        <f t="shared" si="5"/>
        <v>0</v>
      </c>
      <c r="R28" s="35">
        <f t="shared" si="5"/>
        <v>0</v>
      </c>
      <c r="S28" s="35">
        <f t="shared" si="5"/>
        <v>0</v>
      </c>
      <c r="T28" s="35">
        <f t="shared" si="5"/>
        <v>0</v>
      </c>
      <c r="U28" s="35">
        <f t="shared" si="5"/>
        <v>0</v>
      </c>
      <c r="V28" s="35">
        <f t="shared" si="5"/>
        <v>0</v>
      </c>
      <c r="W28" s="35">
        <f t="shared" si="5"/>
        <v>0</v>
      </c>
      <c r="X28" s="35">
        <f t="shared" si="5"/>
        <v>0</v>
      </c>
      <c r="Y28" s="35">
        <f t="shared" si="5"/>
        <v>0</v>
      </c>
      <c r="Z28" s="35">
        <f t="shared" si="5"/>
        <v>0</v>
      </c>
      <c r="AA28" s="35">
        <f t="shared" si="5"/>
        <v>0</v>
      </c>
      <c r="AB28" s="35">
        <f t="shared" si="5"/>
        <v>0</v>
      </c>
      <c r="AC28" s="35">
        <f t="shared" si="5"/>
        <v>0</v>
      </c>
      <c r="AD28" s="35">
        <f t="shared" si="5"/>
        <v>0</v>
      </c>
      <c r="AE28" s="35">
        <f t="shared" si="5"/>
        <v>0</v>
      </c>
      <c r="AF28" s="35">
        <f t="shared" si="5"/>
        <v>0</v>
      </c>
      <c r="AG28" s="35">
        <f t="shared" si="5"/>
        <v>0</v>
      </c>
      <c r="AH28" s="35">
        <f t="shared" si="5"/>
        <v>0</v>
      </c>
      <c r="AI28" s="35">
        <f t="shared" si="5"/>
        <v>0</v>
      </c>
      <c r="AJ28" s="35">
        <f t="shared" si="5"/>
        <v>0</v>
      </c>
      <c r="AK28" s="35">
        <f t="shared" si="5"/>
        <v>0</v>
      </c>
      <c r="AL28" s="35">
        <f t="shared" si="5"/>
        <v>0</v>
      </c>
      <c r="AM28" s="35">
        <f t="shared" si="5"/>
        <v>0</v>
      </c>
      <c r="AN28" s="35">
        <f t="shared" si="5"/>
        <v>0</v>
      </c>
      <c r="AO28" s="35">
        <f t="shared" si="5"/>
        <v>0</v>
      </c>
      <c r="AP28" s="35">
        <f t="shared" si="5"/>
        <v>0</v>
      </c>
      <c r="AQ28" s="35">
        <f t="shared" si="5"/>
        <v>0</v>
      </c>
      <c r="AR28" s="35">
        <f t="shared" si="5"/>
        <v>0</v>
      </c>
      <c r="AS28" s="35">
        <f t="shared" si="5"/>
        <v>0</v>
      </c>
      <c r="AT28" s="35">
        <f t="shared" si="5"/>
        <v>0</v>
      </c>
      <c r="AU28" s="35">
        <f t="shared" si="5"/>
        <v>0</v>
      </c>
      <c r="AV28" s="35">
        <f t="shared" si="5"/>
        <v>0</v>
      </c>
      <c r="AW28" s="35">
        <f t="shared" si="5"/>
        <v>0</v>
      </c>
      <c r="AX28" s="35"/>
      <c r="AY28" s="35"/>
      <c r="AZ28" s="35"/>
      <c r="BA28" s="35"/>
      <c r="BB28" s="35"/>
      <c r="BC28" s="35"/>
      <c r="BD28" s="35"/>
    </row>
    <row r="29" spans="1:56" x14ac:dyDescent="0.3">
      <c r="A29" s="148"/>
      <c r="B29" s="9" t="s">
        <v>91</v>
      </c>
      <c r="C29" s="11" t="s">
        <v>43</v>
      </c>
      <c r="D29" s="9" t="s">
        <v>39</v>
      </c>
      <c r="E29" s="35">
        <f t="shared" ref="E29:AW29" si="6">E26-E28</f>
        <v>-1.3679999999999999</v>
      </c>
      <c r="F29" s="35">
        <f t="shared" si="6"/>
        <v>0</v>
      </c>
      <c r="G29" s="35">
        <f t="shared" si="6"/>
        <v>0</v>
      </c>
      <c r="H29" s="35">
        <f t="shared" si="6"/>
        <v>0</v>
      </c>
      <c r="I29" s="35">
        <f t="shared" si="6"/>
        <v>0</v>
      </c>
      <c r="J29" s="35">
        <f t="shared" si="6"/>
        <v>0</v>
      </c>
      <c r="K29" s="35">
        <f t="shared" si="6"/>
        <v>0</v>
      </c>
      <c r="L29" s="35">
        <f t="shared" si="6"/>
        <v>0</v>
      </c>
      <c r="M29" s="35">
        <f t="shared" si="6"/>
        <v>0</v>
      </c>
      <c r="N29" s="35">
        <f t="shared" si="6"/>
        <v>0</v>
      </c>
      <c r="O29" s="35">
        <f t="shared" si="6"/>
        <v>0</v>
      </c>
      <c r="P29" s="35">
        <f t="shared" si="6"/>
        <v>0</v>
      </c>
      <c r="Q29" s="35">
        <f t="shared" si="6"/>
        <v>0</v>
      </c>
      <c r="R29" s="35">
        <f t="shared" si="6"/>
        <v>0</v>
      </c>
      <c r="S29" s="35">
        <f t="shared" si="6"/>
        <v>0</v>
      </c>
      <c r="T29" s="35">
        <f t="shared" si="6"/>
        <v>0</v>
      </c>
      <c r="U29" s="35">
        <f t="shared" si="6"/>
        <v>0</v>
      </c>
      <c r="V29" s="35">
        <f t="shared" si="6"/>
        <v>0</v>
      </c>
      <c r="W29" s="35">
        <f t="shared" si="6"/>
        <v>0</v>
      </c>
      <c r="X29" s="35">
        <f t="shared" si="6"/>
        <v>0</v>
      </c>
      <c r="Y29" s="35">
        <f t="shared" si="6"/>
        <v>0</v>
      </c>
      <c r="Z29" s="35">
        <f t="shared" si="6"/>
        <v>0</v>
      </c>
      <c r="AA29" s="35">
        <f t="shared" si="6"/>
        <v>0</v>
      </c>
      <c r="AB29" s="35">
        <f t="shared" si="6"/>
        <v>0</v>
      </c>
      <c r="AC29" s="35">
        <f t="shared" si="6"/>
        <v>0</v>
      </c>
      <c r="AD29" s="35">
        <f t="shared" si="6"/>
        <v>0</v>
      </c>
      <c r="AE29" s="35">
        <f t="shared" si="6"/>
        <v>0</v>
      </c>
      <c r="AF29" s="35">
        <f t="shared" si="6"/>
        <v>0</v>
      </c>
      <c r="AG29" s="35">
        <f t="shared" si="6"/>
        <v>0</v>
      </c>
      <c r="AH29" s="35">
        <f t="shared" si="6"/>
        <v>0</v>
      </c>
      <c r="AI29" s="35">
        <f t="shared" si="6"/>
        <v>0</v>
      </c>
      <c r="AJ29" s="35">
        <f t="shared" si="6"/>
        <v>0</v>
      </c>
      <c r="AK29" s="35">
        <f t="shared" si="6"/>
        <v>0</v>
      </c>
      <c r="AL29" s="35">
        <f t="shared" si="6"/>
        <v>0</v>
      </c>
      <c r="AM29" s="35">
        <f t="shared" si="6"/>
        <v>0</v>
      </c>
      <c r="AN29" s="35">
        <f t="shared" si="6"/>
        <v>0</v>
      </c>
      <c r="AO29" s="35">
        <f t="shared" si="6"/>
        <v>0</v>
      </c>
      <c r="AP29" s="35">
        <f t="shared" si="6"/>
        <v>0</v>
      </c>
      <c r="AQ29" s="35">
        <f t="shared" si="6"/>
        <v>0</v>
      </c>
      <c r="AR29" s="35">
        <f t="shared" si="6"/>
        <v>0</v>
      </c>
      <c r="AS29" s="35">
        <f t="shared" si="6"/>
        <v>0</v>
      </c>
      <c r="AT29" s="35">
        <f t="shared" si="6"/>
        <v>0</v>
      </c>
      <c r="AU29" s="35">
        <f t="shared" si="6"/>
        <v>0</v>
      </c>
      <c r="AV29" s="35">
        <f t="shared" si="6"/>
        <v>0</v>
      </c>
      <c r="AW29" s="35">
        <f t="shared" si="6"/>
        <v>0</v>
      </c>
      <c r="AX29" s="35"/>
      <c r="AY29" s="35"/>
      <c r="AZ29" s="35"/>
      <c r="BA29" s="35"/>
      <c r="BB29" s="35"/>
      <c r="BC29" s="35"/>
      <c r="BD29" s="35"/>
    </row>
    <row r="30" spans="1:56" ht="16.5" hidden="1" customHeight="1" outlineLevel="1" x14ac:dyDescent="0.35">
      <c r="A30" s="148"/>
      <c r="B30" s="9" t="s">
        <v>1</v>
      </c>
      <c r="C30" s="11" t="s">
        <v>51</v>
      </c>
      <c r="D30" s="9" t="s">
        <v>39</v>
      </c>
      <c r="F30" s="35">
        <f>$E$28/'Fixed data'!$C$7</f>
        <v>-4.9600000000000005E-2</v>
      </c>
      <c r="G30" s="35">
        <f>$E$28/'Fixed data'!$C$7</f>
        <v>-4.9600000000000005E-2</v>
      </c>
      <c r="H30" s="35">
        <f>$E$28/'Fixed data'!$C$7</f>
        <v>-4.9600000000000005E-2</v>
      </c>
      <c r="I30" s="35">
        <f>$E$28/'Fixed data'!$C$7</f>
        <v>-4.9600000000000005E-2</v>
      </c>
      <c r="J30" s="35">
        <f>$E$28/'Fixed data'!$C$7</f>
        <v>-4.9600000000000005E-2</v>
      </c>
      <c r="K30" s="35">
        <f>$E$28/'Fixed data'!$C$7</f>
        <v>-4.9600000000000005E-2</v>
      </c>
      <c r="L30" s="35">
        <f>$E$28/'Fixed data'!$C$7</f>
        <v>-4.9600000000000005E-2</v>
      </c>
      <c r="M30" s="35">
        <f>$E$28/'Fixed data'!$C$7</f>
        <v>-4.9600000000000005E-2</v>
      </c>
      <c r="N30" s="35">
        <f>$E$28/'Fixed data'!$C$7</f>
        <v>-4.9600000000000005E-2</v>
      </c>
      <c r="O30" s="35">
        <f>$E$28/'Fixed data'!$C$7</f>
        <v>-4.9600000000000005E-2</v>
      </c>
      <c r="P30" s="35">
        <f>$E$28/'Fixed data'!$C$7</f>
        <v>-4.9600000000000005E-2</v>
      </c>
      <c r="Q30" s="35">
        <f>$E$28/'Fixed data'!$C$7</f>
        <v>-4.9600000000000005E-2</v>
      </c>
      <c r="R30" s="35">
        <f>$E$28/'Fixed data'!$C$7</f>
        <v>-4.9600000000000005E-2</v>
      </c>
      <c r="S30" s="35">
        <f>$E$28/'Fixed data'!$C$7</f>
        <v>-4.9600000000000005E-2</v>
      </c>
      <c r="T30" s="35">
        <f>$E$28/'Fixed data'!$C$7</f>
        <v>-4.9600000000000005E-2</v>
      </c>
      <c r="U30" s="35">
        <f>$E$28/'Fixed data'!$C$7</f>
        <v>-4.9600000000000005E-2</v>
      </c>
      <c r="V30" s="35">
        <f>$E$28/'Fixed data'!$C$7</f>
        <v>-4.9600000000000005E-2</v>
      </c>
      <c r="W30" s="35">
        <f>$E$28/'Fixed data'!$C$7</f>
        <v>-4.9600000000000005E-2</v>
      </c>
      <c r="X30" s="35">
        <f>$E$28/'Fixed data'!$C$7</f>
        <v>-4.9600000000000005E-2</v>
      </c>
      <c r="Y30" s="35">
        <f>$E$28/'Fixed data'!$C$7</f>
        <v>-4.9600000000000005E-2</v>
      </c>
      <c r="Z30" s="35">
        <f>$E$28/'Fixed data'!$C$7</f>
        <v>-4.9600000000000005E-2</v>
      </c>
      <c r="AA30" s="35">
        <f>$E$28/'Fixed data'!$C$7</f>
        <v>-4.9600000000000005E-2</v>
      </c>
      <c r="AB30" s="35">
        <f>$E$28/'Fixed data'!$C$7</f>
        <v>-4.9600000000000005E-2</v>
      </c>
      <c r="AC30" s="35">
        <f>$E$28/'Fixed data'!$C$7</f>
        <v>-4.9600000000000005E-2</v>
      </c>
      <c r="AD30" s="35">
        <f>$E$28/'Fixed data'!$C$7</f>
        <v>-4.9600000000000005E-2</v>
      </c>
      <c r="AE30" s="35">
        <f>$E$28/'Fixed data'!$C$7</f>
        <v>-4.9600000000000005E-2</v>
      </c>
      <c r="AF30" s="35">
        <f>$E$28/'Fixed data'!$C$7</f>
        <v>-4.9600000000000005E-2</v>
      </c>
      <c r="AG30" s="35">
        <f>$E$28/'Fixed data'!$C$7</f>
        <v>-4.9600000000000005E-2</v>
      </c>
      <c r="AH30" s="35">
        <f>$E$28/'Fixed data'!$C$7</f>
        <v>-4.9600000000000005E-2</v>
      </c>
      <c r="AI30" s="35">
        <f>$E$28/'Fixed data'!$C$7</f>
        <v>-4.9600000000000005E-2</v>
      </c>
      <c r="AJ30" s="35">
        <f>$E$28/'Fixed data'!$C$7</f>
        <v>-4.9600000000000005E-2</v>
      </c>
      <c r="AK30" s="35">
        <f>$E$28/'Fixed data'!$C$7</f>
        <v>-4.9600000000000005E-2</v>
      </c>
      <c r="AL30" s="35">
        <f>$E$28/'Fixed data'!$C$7</f>
        <v>-4.9600000000000005E-2</v>
      </c>
      <c r="AM30" s="35">
        <f>$E$28/'Fixed data'!$C$7</f>
        <v>-4.9600000000000005E-2</v>
      </c>
      <c r="AN30" s="35">
        <f>$E$28/'Fixed data'!$C$7</f>
        <v>-4.9600000000000005E-2</v>
      </c>
      <c r="AO30" s="35">
        <f>$E$28/'Fixed data'!$C$7</f>
        <v>-4.9600000000000005E-2</v>
      </c>
      <c r="AP30" s="35">
        <f>$E$28/'Fixed data'!$C$7</f>
        <v>-4.9600000000000005E-2</v>
      </c>
      <c r="AQ30" s="35">
        <f>$E$28/'Fixed data'!$C$7</f>
        <v>-4.9600000000000005E-2</v>
      </c>
      <c r="AR30" s="35">
        <f>$E$28/'Fixed data'!$C$7</f>
        <v>-4.9600000000000005E-2</v>
      </c>
      <c r="AS30" s="35">
        <f>$E$28/'Fixed data'!$C$7</f>
        <v>-4.9600000000000005E-2</v>
      </c>
      <c r="AT30" s="35">
        <f>$E$28/'Fixed data'!$C$7</f>
        <v>-4.9600000000000005E-2</v>
      </c>
      <c r="AU30" s="35">
        <f>$E$28/'Fixed data'!$C$7</f>
        <v>-4.9600000000000005E-2</v>
      </c>
      <c r="AV30" s="35">
        <f>$E$28/'Fixed data'!$C$7</f>
        <v>-4.9600000000000005E-2</v>
      </c>
      <c r="AW30" s="35">
        <f>$E$28/'Fixed data'!$C$7</f>
        <v>-4.9600000000000005E-2</v>
      </c>
      <c r="AX30" s="35">
        <f>$E$28/'Fixed data'!$C$7</f>
        <v>-4.9600000000000005E-2</v>
      </c>
      <c r="AY30" s="35"/>
      <c r="AZ30" s="35"/>
      <c r="BA30" s="35"/>
      <c r="BB30" s="35"/>
      <c r="BC30" s="35"/>
      <c r="BD30" s="35"/>
    </row>
    <row r="31" spans="1:56" ht="16.5" hidden="1" customHeight="1" outlineLevel="1" x14ac:dyDescent="0.35">
      <c r="A31" s="148"/>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48"/>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48"/>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48"/>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48"/>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48"/>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48"/>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48"/>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48"/>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48"/>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48"/>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48"/>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48"/>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48"/>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48"/>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48"/>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48"/>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48"/>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48"/>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48"/>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48"/>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48"/>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48"/>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48"/>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48"/>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48"/>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48"/>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48"/>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48"/>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48"/>
      <c r="B60" s="9" t="s">
        <v>7</v>
      </c>
      <c r="C60" s="9" t="s">
        <v>59</v>
      </c>
      <c r="D60" s="9" t="s">
        <v>39</v>
      </c>
      <c r="E60" s="35">
        <f t="shared" ref="E60:AJ60" si="7">SUM(E30:E59)</f>
        <v>0</v>
      </c>
      <c r="F60" s="35">
        <f t="shared" si="7"/>
        <v>-4.9600000000000005E-2</v>
      </c>
      <c r="G60" s="35">
        <f t="shared" si="7"/>
        <v>-4.9600000000000005E-2</v>
      </c>
      <c r="H60" s="35">
        <f t="shared" si="7"/>
        <v>-4.9600000000000005E-2</v>
      </c>
      <c r="I60" s="35">
        <f t="shared" si="7"/>
        <v>-4.9600000000000005E-2</v>
      </c>
      <c r="J60" s="35">
        <f t="shared" si="7"/>
        <v>-4.9600000000000005E-2</v>
      </c>
      <c r="K60" s="35">
        <f t="shared" si="7"/>
        <v>-4.9600000000000005E-2</v>
      </c>
      <c r="L60" s="35">
        <f t="shared" si="7"/>
        <v>-4.9600000000000005E-2</v>
      </c>
      <c r="M60" s="35">
        <f t="shared" si="7"/>
        <v>-4.9600000000000005E-2</v>
      </c>
      <c r="N60" s="35">
        <f t="shared" si="7"/>
        <v>-4.9600000000000005E-2</v>
      </c>
      <c r="O60" s="35">
        <f t="shared" si="7"/>
        <v>-4.9600000000000005E-2</v>
      </c>
      <c r="P60" s="35">
        <f t="shared" si="7"/>
        <v>-4.9600000000000005E-2</v>
      </c>
      <c r="Q60" s="35">
        <f t="shared" si="7"/>
        <v>-4.9600000000000005E-2</v>
      </c>
      <c r="R60" s="35">
        <f t="shared" si="7"/>
        <v>-4.9600000000000005E-2</v>
      </c>
      <c r="S60" s="35">
        <f t="shared" si="7"/>
        <v>-4.9600000000000005E-2</v>
      </c>
      <c r="T60" s="35">
        <f t="shared" si="7"/>
        <v>-4.9600000000000005E-2</v>
      </c>
      <c r="U60" s="35">
        <f t="shared" si="7"/>
        <v>-4.9600000000000005E-2</v>
      </c>
      <c r="V60" s="35">
        <f t="shared" si="7"/>
        <v>-4.9600000000000005E-2</v>
      </c>
      <c r="W60" s="35">
        <f t="shared" si="7"/>
        <v>-4.9600000000000005E-2</v>
      </c>
      <c r="X60" s="35">
        <f t="shared" si="7"/>
        <v>-4.9600000000000005E-2</v>
      </c>
      <c r="Y60" s="35">
        <f t="shared" si="7"/>
        <v>-4.9600000000000005E-2</v>
      </c>
      <c r="Z60" s="35">
        <f t="shared" si="7"/>
        <v>-4.9600000000000005E-2</v>
      </c>
      <c r="AA60" s="35">
        <f t="shared" si="7"/>
        <v>-4.9600000000000005E-2</v>
      </c>
      <c r="AB60" s="35">
        <f t="shared" si="7"/>
        <v>-4.9600000000000005E-2</v>
      </c>
      <c r="AC60" s="35">
        <f t="shared" si="7"/>
        <v>-4.9600000000000005E-2</v>
      </c>
      <c r="AD60" s="35">
        <f t="shared" si="7"/>
        <v>-4.9600000000000005E-2</v>
      </c>
      <c r="AE60" s="35">
        <f t="shared" si="7"/>
        <v>-4.9600000000000005E-2</v>
      </c>
      <c r="AF60" s="35">
        <f t="shared" si="7"/>
        <v>-4.9600000000000005E-2</v>
      </c>
      <c r="AG60" s="35">
        <f t="shared" si="7"/>
        <v>-4.9600000000000005E-2</v>
      </c>
      <c r="AH60" s="35">
        <f t="shared" si="7"/>
        <v>-4.9600000000000005E-2</v>
      </c>
      <c r="AI60" s="35">
        <f t="shared" si="7"/>
        <v>-4.9600000000000005E-2</v>
      </c>
      <c r="AJ60" s="35">
        <f t="shared" si="7"/>
        <v>-4.9600000000000005E-2</v>
      </c>
      <c r="AK60" s="35">
        <f t="shared" ref="AK60:BD60" si="8">SUM(AK30:AK59)</f>
        <v>-4.9600000000000005E-2</v>
      </c>
      <c r="AL60" s="35">
        <f t="shared" si="8"/>
        <v>-4.9600000000000005E-2</v>
      </c>
      <c r="AM60" s="35">
        <f t="shared" si="8"/>
        <v>-4.9600000000000005E-2</v>
      </c>
      <c r="AN60" s="35">
        <f t="shared" si="8"/>
        <v>-4.9600000000000005E-2</v>
      </c>
      <c r="AO60" s="35">
        <f t="shared" si="8"/>
        <v>-4.9600000000000005E-2</v>
      </c>
      <c r="AP60" s="35">
        <f t="shared" si="8"/>
        <v>-4.9600000000000005E-2</v>
      </c>
      <c r="AQ60" s="35">
        <f t="shared" si="8"/>
        <v>-4.9600000000000005E-2</v>
      </c>
      <c r="AR60" s="35">
        <f t="shared" si="8"/>
        <v>-4.9600000000000005E-2</v>
      </c>
      <c r="AS60" s="35">
        <f t="shared" si="8"/>
        <v>-4.9600000000000005E-2</v>
      </c>
      <c r="AT60" s="35">
        <f t="shared" si="8"/>
        <v>-4.9600000000000005E-2</v>
      </c>
      <c r="AU60" s="35">
        <f t="shared" si="8"/>
        <v>-4.9600000000000005E-2</v>
      </c>
      <c r="AV60" s="35">
        <f t="shared" si="8"/>
        <v>-4.9600000000000005E-2</v>
      </c>
      <c r="AW60" s="35">
        <f t="shared" si="8"/>
        <v>-4.9600000000000005E-2</v>
      </c>
      <c r="AX60" s="35">
        <f t="shared" si="8"/>
        <v>-4.9600000000000005E-2</v>
      </c>
      <c r="AY60" s="35">
        <f t="shared" si="8"/>
        <v>0</v>
      </c>
      <c r="AZ60" s="35">
        <f t="shared" si="8"/>
        <v>0</v>
      </c>
      <c r="BA60" s="35">
        <f t="shared" si="8"/>
        <v>0</v>
      </c>
      <c r="BB60" s="35">
        <f t="shared" si="8"/>
        <v>0</v>
      </c>
      <c r="BC60" s="35">
        <f t="shared" si="8"/>
        <v>0</v>
      </c>
      <c r="BD60" s="35">
        <f t="shared" si="8"/>
        <v>0</v>
      </c>
    </row>
    <row r="61" spans="1:56" ht="17.25" hidden="1" customHeight="1" outlineLevel="1" x14ac:dyDescent="0.35">
      <c r="A61" s="148"/>
      <c r="B61" s="9" t="s">
        <v>34</v>
      </c>
      <c r="C61" s="9" t="s">
        <v>60</v>
      </c>
      <c r="D61" s="9" t="s">
        <v>39</v>
      </c>
      <c r="E61" s="35">
        <v>0</v>
      </c>
      <c r="F61" s="35">
        <f t="shared" ref="F61:AK61" si="9">E62</f>
        <v>-2.2320000000000002</v>
      </c>
      <c r="G61" s="35">
        <f t="shared" si="9"/>
        <v>-2.1824000000000003</v>
      </c>
      <c r="H61" s="35">
        <f t="shared" si="9"/>
        <v>-2.1328000000000005</v>
      </c>
      <c r="I61" s="35">
        <f t="shared" si="9"/>
        <v>-2.0832000000000006</v>
      </c>
      <c r="J61" s="35">
        <f t="shared" si="9"/>
        <v>-2.0336000000000007</v>
      </c>
      <c r="K61" s="35">
        <f t="shared" si="9"/>
        <v>-1.9840000000000007</v>
      </c>
      <c r="L61" s="35">
        <f t="shared" si="9"/>
        <v>-1.9344000000000006</v>
      </c>
      <c r="M61" s="35">
        <f t="shared" si="9"/>
        <v>-1.8848000000000005</v>
      </c>
      <c r="N61" s="35">
        <f t="shared" si="9"/>
        <v>-1.8352000000000004</v>
      </c>
      <c r="O61" s="35">
        <f t="shared" si="9"/>
        <v>-1.7856000000000003</v>
      </c>
      <c r="P61" s="35">
        <f t="shared" si="9"/>
        <v>-1.7360000000000002</v>
      </c>
      <c r="Q61" s="35">
        <f t="shared" si="9"/>
        <v>-1.6864000000000001</v>
      </c>
      <c r="R61" s="35">
        <f t="shared" si="9"/>
        <v>-1.6368</v>
      </c>
      <c r="S61" s="35">
        <f t="shared" si="9"/>
        <v>-1.5871999999999999</v>
      </c>
      <c r="T61" s="35">
        <f t="shared" si="9"/>
        <v>-1.5375999999999999</v>
      </c>
      <c r="U61" s="35">
        <f t="shared" si="9"/>
        <v>-1.4879999999999998</v>
      </c>
      <c r="V61" s="35">
        <f t="shared" si="9"/>
        <v>-1.4383999999999997</v>
      </c>
      <c r="W61" s="35">
        <f t="shared" si="9"/>
        <v>-1.3887999999999996</v>
      </c>
      <c r="X61" s="35">
        <f t="shared" si="9"/>
        <v>-1.3391999999999995</v>
      </c>
      <c r="Y61" s="35">
        <f t="shared" si="9"/>
        <v>-1.2895999999999994</v>
      </c>
      <c r="Z61" s="35">
        <f t="shared" si="9"/>
        <v>-1.2399999999999993</v>
      </c>
      <c r="AA61" s="35">
        <f t="shared" si="9"/>
        <v>-1.1903999999999992</v>
      </c>
      <c r="AB61" s="35">
        <f t="shared" si="9"/>
        <v>-1.1407999999999991</v>
      </c>
      <c r="AC61" s="35">
        <f t="shared" si="9"/>
        <v>-1.0911999999999991</v>
      </c>
      <c r="AD61" s="35">
        <f t="shared" si="9"/>
        <v>-1.041599999999999</v>
      </c>
      <c r="AE61" s="35">
        <f t="shared" si="9"/>
        <v>-0.99199999999999899</v>
      </c>
      <c r="AF61" s="35">
        <f t="shared" si="9"/>
        <v>-0.94239999999999902</v>
      </c>
      <c r="AG61" s="35">
        <f t="shared" si="9"/>
        <v>-0.89279999999999904</v>
      </c>
      <c r="AH61" s="35">
        <f t="shared" si="9"/>
        <v>-0.84319999999999906</v>
      </c>
      <c r="AI61" s="35">
        <f t="shared" si="9"/>
        <v>-0.79359999999999908</v>
      </c>
      <c r="AJ61" s="35">
        <f t="shared" si="9"/>
        <v>-0.74399999999999911</v>
      </c>
      <c r="AK61" s="35">
        <f t="shared" si="9"/>
        <v>-0.69439999999999913</v>
      </c>
      <c r="AL61" s="35">
        <f t="shared" ref="AL61:BD61" si="10">AK62</f>
        <v>-0.64479999999999915</v>
      </c>
      <c r="AM61" s="35">
        <f t="shared" si="10"/>
        <v>-0.59519999999999917</v>
      </c>
      <c r="AN61" s="35">
        <f t="shared" si="10"/>
        <v>-0.5455999999999992</v>
      </c>
      <c r="AO61" s="35">
        <f t="shared" si="10"/>
        <v>-0.49599999999999922</v>
      </c>
      <c r="AP61" s="35">
        <f t="shared" si="10"/>
        <v>-0.44639999999999924</v>
      </c>
      <c r="AQ61" s="35">
        <f t="shared" si="10"/>
        <v>-0.39679999999999926</v>
      </c>
      <c r="AR61" s="35">
        <f t="shared" si="10"/>
        <v>-0.34719999999999929</v>
      </c>
      <c r="AS61" s="35">
        <f t="shared" si="10"/>
        <v>-0.29759999999999931</v>
      </c>
      <c r="AT61" s="35">
        <f t="shared" si="10"/>
        <v>-0.2479999999999993</v>
      </c>
      <c r="AU61" s="35">
        <f t="shared" si="10"/>
        <v>-0.1983999999999993</v>
      </c>
      <c r="AV61" s="35">
        <f t="shared" si="10"/>
        <v>-0.14879999999999929</v>
      </c>
      <c r="AW61" s="35">
        <f t="shared" si="10"/>
        <v>-9.9199999999999289E-2</v>
      </c>
      <c r="AX61" s="35">
        <f t="shared" si="10"/>
        <v>-4.9599999999999284E-2</v>
      </c>
      <c r="AY61" s="35">
        <f t="shared" si="10"/>
        <v>7.2164496600635175E-16</v>
      </c>
      <c r="AZ61" s="35">
        <f t="shared" si="10"/>
        <v>7.2164496600635175E-16</v>
      </c>
      <c r="BA61" s="35">
        <f t="shared" si="10"/>
        <v>7.2164496600635175E-16</v>
      </c>
      <c r="BB61" s="35">
        <f t="shared" si="10"/>
        <v>7.2164496600635175E-16</v>
      </c>
      <c r="BC61" s="35">
        <f t="shared" si="10"/>
        <v>7.2164496600635175E-16</v>
      </c>
      <c r="BD61" s="35">
        <f t="shared" si="10"/>
        <v>7.2164496600635175E-16</v>
      </c>
    </row>
    <row r="62" spans="1:56" ht="16.5" hidden="1" customHeight="1" outlineLevel="1" x14ac:dyDescent="0.3">
      <c r="A62" s="148"/>
      <c r="B62" s="9" t="s">
        <v>33</v>
      </c>
      <c r="C62" s="9" t="s">
        <v>67</v>
      </c>
      <c r="D62" s="9" t="s">
        <v>39</v>
      </c>
      <c r="E62" s="35">
        <f t="shared" ref="E62:AJ62" si="11">E28-E60+E61</f>
        <v>-2.2320000000000002</v>
      </c>
      <c r="F62" s="35">
        <f t="shared" si="11"/>
        <v>-2.1824000000000003</v>
      </c>
      <c r="G62" s="35">
        <f t="shared" si="11"/>
        <v>-2.1328000000000005</v>
      </c>
      <c r="H62" s="35">
        <f t="shared" si="11"/>
        <v>-2.0832000000000006</v>
      </c>
      <c r="I62" s="35">
        <f t="shared" si="11"/>
        <v>-2.0336000000000007</v>
      </c>
      <c r="J62" s="35">
        <f t="shared" si="11"/>
        <v>-1.9840000000000007</v>
      </c>
      <c r="K62" s="35">
        <f t="shared" si="11"/>
        <v>-1.9344000000000006</v>
      </c>
      <c r="L62" s="35">
        <f t="shared" si="11"/>
        <v>-1.8848000000000005</v>
      </c>
      <c r="M62" s="35">
        <f t="shared" si="11"/>
        <v>-1.8352000000000004</v>
      </c>
      <c r="N62" s="35">
        <f t="shared" si="11"/>
        <v>-1.7856000000000003</v>
      </c>
      <c r="O62" s="35">
        <f t="shared" si="11"/>
        <v>-1.7360000000000002</v>
      </c>
      <c r="P62" s="35">
        <f t="shared" si="11"/>
        <v>-1.6864000000000001</v>
      </c>
      <c r="Q62" s="35">
        <f t="shared" si="11"/>
        <v>-1.6368</v>
      </c>
      <c r="R62" s="35">
        <f t="shared" si="11"/>
        <v>-1.5871999999999999</v>
      </c>
      <c r="S62" s="35">
        <f t="shared" si="11"/>
        <v>-1.5375999999999999</v>
      </c>
      <c r="T62" s="35">
        <f t="shared" si="11"/>
        <v>-1.4879999999999998</v>
      </c>
      <c r="U62" s="35">
        <f t="shared" si="11"/>
        <v>-1.4383999999999997</v>
      </c>
      <c r="V62" s="35">
        <f t="shared" si="11"/>
        <v>-1.3887999999999996</v>
      </c>
      <c r="W62" s="35">
        <f t="shared" si="11"/>
        <v>-1.3391999999999995</v>
      </c>
      <c r="X62" s="35">
        <f t="shared" si="11"/>
        <v>-1.2895999999999994</v>
      </c>
      <c r="Y62" s="35">
        <f t="shared" si="11"/>
        <v>-1.2399999999999993</v>
      </c>
      <c r="Z62" s="35">
        <f t="shared" si="11"/>
        <v>-1.1903999999999992</v>
      </c>
      <c r="AA62" s="35">
        <f t="shared" si="11"/>
        <v>-1.1407999999999991</v>
      </c>
      <c r="AB62" s="35">
        <f t="shared" si="11"/>
        <v>-1.0911999999999991</v>
      </c>
      <c r="AC62" s="35">
        <f t="shared" si="11"/>
        <v>-1.041599999999999</v>
      </c>
      <c r="AD62" s="35">
        <f t="shared" si="11"/>
        <v>-0.99199999999999899</v>
      </c>
      <c r="AE62" s="35">
        <f t="shared" si="11"/>
        <v>-0.94239999999999902</v>
      </c>
      <c r="AF62" s="35">
        <f t="shared" si="11"/>
        <v>-0.89279999999999904</v>
      </c>
      <c r="AG62" s="35">
        <f t="shared" si="11"/>
        <v>-0.84319999999999906</v>
      </c>
      <c r="AH62" s="35">
        <f t="shared" si="11"/>
        <v>-0.79359999999999908</v>
      </c>
      <c r="AI62" s="35">
        <f t="shared" si="11"/>
        <v>-0.74399999999999911</v>
      </c>
      <c r="AJ62" s="35">
        <f t="shared" si="11"/>
        <v>-0.69439999999999913</v>
      </c>
      <c r="AK62" s="35">
        <f t="shared" ref="AK62:BD62" si="12">AK28-AK60+AK61</f>
        <v>-0.64479999999999915</v>
      </c>
      <c r="AL62" s="35">
        <f t="shared" si="12"/>
        <v>-0.59519999999999917</v>
      </c>
      <c r="AM62" s="35">
        <f t="shared" si="12"/>
        <v>-0.5455999999999992</v>
      </c>
      <c r="AN62" s="35">
        <f t="shared" si="12"/>
        <v>-0.49599999999999922</v>
      </c>
      <c r="AO62" s="35">
        <f t="shared" si="12"/>
        <v>-0.44639999999999924</v>
      </c>
      <c r="AP62" s="35">
        <f t="shared" si="12"/>
        <v>-0.39679999999999926</v>
      </c>
      <c r="AQ62" s="35">
        <f t="shared" si="12"/>
        <v>-0.34719999999999929</v>
      </c>
      <c r="AR62" s="35">
        <f t="shared" si="12"/>
        <v>-0.29759999999999931</v>
      </c>
      <c r="AS62" s="35">
        <f t="shared" si="12"/>
        <v>-0.2479999999999993</v>
      </c>
      <c r="AT62" s="35">
        <f t="shared" si="12"/>
        <v>-0.1983999999999993</v>
      </c>
      <c r="AU62" s="35">
        <f t="shared" si="12"/>
        <v>-0.14879999999999929</v>
      </c>
      <c r="AV62" s="35">
        <f t="shared" si="12"/>
        <v>-9.9199999999999289E-2</v>
      </c>
      <c r="AW62" s="35">
        <f t="shared" si="12"/>
        <v>-4.9599999999999284E-2</v>
      </c>
      <c r="AX62" s="35">
        <f t="shared" si="12"/>
        <v>7.2164496600635175E-16</v>
      </c>
      <c r="AY62" s="35">
        <f t="shared" si="12"/>
        <v>7.2164496600635175E-16</v>
      </c>
      <c r="AZ62" s="35">
        <f t="shared" si="12"/>
        <v>7.2164496600635175E-16</v>
      </c>
      <c r="BA62" s="35">
        <f t="shared" si="12"/>
        <v>7.2164496600635175E-16</v>
      </c>
      <c r="BB62" s="35">
        <f t="shared" si="12"/>
        <v>7.2164496600635175E-16</v>
      </c>
      <c r="BC62" s="35">
        <f t="shared" si="12"/>
        <v>7.2164496600635175E-16</v>
      </c>
      <c r="BD62" s="35">
        <f t="shared" si="12"/>
        <v>7.2164496600635175E-16</v>
      </c>
    </row>
    <row r="63" spans="1:56" ht="16.5" collapsed="1" x14ac:dyDescent="0.3">
      <c r="A63" s="148"/>
      <c r="B63" s="9" t="s">
        <v>8</v>
      </c>
      <c r="C63" s="11" t="s">
        <v>66</v>
      </c>
      <c r="D63" s="9" t="s">
        <v>39</v>
      </c>
      <c r="E63" s="35">
        <f>AVERAGE(E61:E62)*'Fixed data'!$C$3</f>
        <v>-4.7764800000000003E-2</v>
      </c>
      <c r="F63" s="35">
        <f>AVERAGE(F61:F62)*'Fixed data'!$C$3</f>
        <v>-9.4468160000000009E-2</v>
      </c>
      <c r="G63" s="35">
        <f>AVERAGE(G61:G62)*'Fixed data'!$C$3</f>
        <v>-9.2345280000000016E-2</v>
      </c>
      <c r="H63" s="35">
        <f>AVERAGE(H61:H62)*'Fixed data'!$C$3</f>
        <v>-9.0222400000000022E-2</v>
      </c>
      <c r="I63" s="35">
        <f>AVERAGE(I61:I62)*'Fixed data'!$C$3</f>
        <v>-8.8099520000000028E-2</v>
      </c>
      <c r="J63" s="35">
        <f>AVERAGE(J61:J62)*'Fixed data'!$C$3</f>
        <v>-8.5976640000000035E-2</v>
      </c>
      <c r="K63" s="35">
        <f>AVERAGE(K61:K62)*'Fixed data'!$C$3</f>
        <v>-8.3853760000000013E-2</v>
      </c>
      <c r="L63" s="35">
        <f>AVERAGE(L61:L62)*'Fixed data'!$C$3</f>
        <v>-8.173088000000002E-2</v>
      </c>
      <c r="M63" s="35">
        <f>AVERAGE(M61:M62)*'Fixed data'!$C$3</f>
        <v>-7.9608000000000012E-2</v>
      </c>
      <c r="N63" s="35">
        <f>AVERAGE(N61:N62)*'Fixed data'!$C$3</f>
        <v>-7.7485120000000018E-2</v>
      </c>
      <c r="O63" s="35">
        <f>AVERAGE(O61:O62)*'Fixed data'!$C$3</f>
        <v>-7.5362239999999997E-2</v>
      </c>
      <c r="P63" s="35">
        <f>AVERAGE(P61:P62)*'Fixed data'!$C$3</f>
        <v>-7.3239360000000003E-2</v>
      </c>
      <c r="Q63" s="35">
        <f>AVERAGE(Q61:Q62)*'Fixed data'!$C$3</f>
        <v>-7.1116479999999996E-2</v>
      </c>
      <c r="R63" s="35">
        <f>AVERAGE(R61:R62)*'Fixed data'!$C$3</f>
        <v>-6.8993600000000002E-2</v>
      </c>
      <c r="S63" s="35">
        <f>AVERAGE(S61:S62)*'Fixed data'!$C$3</f>
        <v>-6.6870719999999981E-2</v>
      </c>
      <c r="T63" s="35">
        <f>AVERAGE(T61:T62)*'Fixed data'!$C$3</f>
        <v>-6.4747839999999987E-2</v>
      </c>
      <c r="U63" s="35">
        <f>AVERAGE(U61:U62)*'Fixed data'!$C$3</f>
        <v>-6.262495999999998E-2</v>
      </c>
      <c r="V63" s="35">
        <f>AVERAGE(V61:V62)*'Fixed data'!$C$3</f>
        <v>-6.0502079999999986E-2</v>
      </c>
      <c r="W63" s="35">
        <f>AVERAGE(W61:W62)*'Fixed data'!$C$3</f>
        <v>-5.8379199999999971E-2</v>
      </c>
      <c r="X63" s="35">
        <f>AVERAGE(X61:X62)*'Fixed data'!$C$3</f>
        <v>-5.6256319999999978E-2</v>
      </c>
      <c r="Y63" s="35">
        <f>AVERAGE(Y61:Y62)*'Fixed data'!$C$3</f>
        <v>-5.4133439999999963E-2</v>
      </c>
      <c r="Z63" s="35">
        <f>AVERAGE(Z61:Z62)*'Fixed data'!$C$3</f>
        <v>-5.201055999999997E-2</v>
      </c>
      <c r="AA63" s="35">
        <f>AVERAGE(AA61:AA62)*'Fixed data'!$C$3</f>
        <v>-4.9887679999999955E-2</v>
      </c>
      <c r="AB63" s="35">
        <f>AVERAGE(AB61:AB62)*'Fixed data'!$C$3</f>
        <v>-4.7764799999999961E-2</v>
      </c>
      <c r="AC63" s="35">
        <f>AVERAGE(AC61:AC62)*'Fixed data'!$C$3</f>
        <v>-4.5641919999999954E-2</v>
      </c>
      <c r="AD63" s="35">
        <f>AVERAGE(AD61:AD62)*'Fixed data'!$C$3</f>
        <v>-4.3519039999999953E-2</v>
      </c>
      <c r="AE63" s="35">
        <f>AVERAGE(AE61:AE62)*'Fixed data'!$C$3</f>
        <v>-4.1396159999999953E-2</v>
      </c>
      <c r="AF63" s="35">
        <f>AVERAGE(AF61:AF62)*'Fixed data'!$C$3</f>
        <v>-3.9273279999999959E-2</v>
      </c>
      <c r="AG63" s="35">
        <f>AVERAGE(AG61:AG62)*'Fixed data'!$C$3</f>
        <v>-3.7150399999999958E-2</v>
      </c>
      <c r="AH63" s="35">
        <f>AVERAGE(AH61:AH62)*'Fixed data'!$C$3</f>
        <v>-3.5027519999999958E-2</v>
      </c>
      <c r="AI63" s="35">
        <f>AVERAGE(AI61:AI62)*'Fixed data'!$C$3</f>
        <v>-3.2904639999999957E-2</v>
      </c>
      <c r="AJ63" s="35">
        <f>AVERAGE(AJ61:AJ62)*'Fixed data'!$C$3</f>
        <v>-3.0781759999999964E-2</v>
      </c>
      <c r="AK63" s="35">
        <f>AVERAGE(AK61:AK62)*'Fixed data'!$C$3</f>
        <v>-2.865887999999996E-2</v>
      </c>
      <c r="AL63" s="35">
        <f>AVERAGE(AL61:AL62)*'Fixed data'!$C$3</f>
        <v>-2.6535999999999966E-2</v>
      </c>
      <c r="AM63" s="35">
        <f>AVERAGE(AM61:AM62)*'Fixed data'!$C$3</f>
        <v>-2.4413119999999962E-2</v>
      </c>
      <c r="AN63" s="35">
        <f>AVERAGE(AN61:AN62)*'Fixed data'!$C$3</f>
        <v>-2.2290239999999968E-2</v>
      </c>
      <c r="AO63" s="35">
        <f>AVERAGE(AO61:AO62)*'Fixed data'!$C$3</f>
        <v>-2.0167359999999968E-2</v>
      </c>
      <c r="AP63" s="35">
        <f>AVERAGE(AP61:AP62)*'Fixed data'!$C$3</f>
        <v>-1.8044479999999967E-2</v>
      </c>
      <c r="AQ63" s="35">
        <f>AVERAGE(AQ61:AQ62)*'Fixed data'!$C$3</f>
        <v>-1.592159999999997E-2</v>
      </c>
      <c r="AR63" s="35">
        <f>AVERAGE(AR61:AR62)*'Fixed data'!$C$3</f>
        <v>-1.3798719999999969E-2</v>
      </c>
      <c r="AS63" s="35">
        <f>AVERAGE(AS61:AS62)*'Fixed data'!$C$3</f>
        <v>-1.167583999999997E-2</v>
      </c>
      <c r="AT63" s="35">
        <f>AVERAGE(AT61:AT62)*'Fixed data'!$C$3</f>
        <v>-9.5529599999999697E-3</v>
      </c>
      <c r="AU63" s="35">
        <f>AVERAGE(AU61:AU62)*'Fixed data'!$C$3</f>
        <v>-7.43007999999997E-3</v>
      </c>
      <c r="AV63" s="35">
        <f>AVERAGE(AV61:AV62)*'Fixed data'!$C$3</f>
        <v>-5.3071999999999694E-3</v>
      </c>
      <c r="AW63" s="35">
        <f>AVERAGE(AW61:AW62)*'Fixed data'!$C$3</f>
        <v>-3.1843199999999692E-3</v>
      </c>
      <c r="AX63" s="35">
        <f>AVERAGE(AX61:AX62)*'Fixed data'!$C$3</f>
        <v>-1.0614399999999691E-3</v>
      </c>
      <c r="AY63" s="35">
        <f>AVERAGE(AY61:AY62)*'Fixed data'!$C$3</f>
        <v>3.0886404545071855E-17</v>
      </c>
      <c r="AZ63" s="35">
        <f>AVERAGE(AZ61:AZ62)*'Fixed data'!$C$3</f>
        <v>3.0886404545071855E-17</v>
      </c>
      <c r="BA63" s="35">
        <f>AVERAGE(BA61:BA62)*'Fixed data'!$C$3</f>
        <v>3.0886404545071855E-17</v>
      </c>
      <c r="BB63" s="35">
        <f>AVERAGE(BB61:BB62)*'Fixed data'!$C$3</f>
        <v>3.0886404545071855E-17</v>
      </c>
      <c r="BC63" s="35">
        <f>AVERAGE(BC61:BC62)*'Fixed data'!$C$3</f>
        <v>3.0886404545071855E-17</v>
      </c>
      <c r="BD63" s="35">
        <f>AVERAGE(BD61:BD62)*'Fixed data'!$C$3</f>
        <v>3.0886404545071855E-17</v>
      </c>
    </row>
    <row r="64" spans="1:56" ht="15.75" thickBot="1" x14ac:dyDescent="0.35">
      <c r="A64" s="147"/>
      <c r="B64" s="12" t="s">
        <v>93</v>
      </c>
      <c r="C64" s="12" t="s">
        <v>44</v>
      </c>
      <c r="D64" s="12" t="s">
        <v>39</v>
      </c>
      <c r="E64" s="53">
        <f t="shared" ref="E64:AJ64" si="13">E29+E60+E63</f>
        <v>-1.4157647999999998</v>
      </c>
      <c r="F64" s="53">
        <f t="shared" si="13"/>
        <v>-0.14406816</v>
      </c>
      <c r="G64" s="53">
        <f t="shared" si="13"/>
        <v>-0.14194528000000001</v>
      </c>
      <c r="H64" s="53">
        <f t="shared" si="13"/>
        <v>-0.13982240000000001</v>
      </c>
      <c r="I64" s="53">
        <f t="shared" si="13"/>
        <v>-0.13769952000000002</v>
      </c>
      <c r="J64" s="53">
        <f t="shared" si="13"/>
        <v>-0.13557664000000003</v>
      </c>
      <c r="K64" s="53">
        <f t="shared" si="13"/>
        <v>-0.13345376000000003</v>
      </c>
      <c r="L64" s="53">
        <f t="shared" si="13"/>
        <v>-0.13133088000000004</v>
      </c>
      <c r="M64" s="53">
        <f t="shared" si="13"/>
        <v>-0.12920800000000002</v>
      </c>
      <c r="N64" s="53">
        <f t="shared" si="13"/>
        <v>-0.12708512000000002</v>
      </c>
      <c r="O64" s="53">
        <f t="shared" si="13"/>
        <v>-0.12496224</v>
      </c>
      <c r="P64" s="53">
        <f t="shared" si="13"/>
        <v>-0.12283936000000001</v>
      </c>
      <c r="Q64" s="53">
        <f t="shared" si="13"/>
        <v>-0.12071648</v>
      </c>
      <c r="R64" s="53">
        <f t="shared" si="13"/>
        <v>-0.11859360000000001</v>
      </c>
      <c r="S64" s="53">
        <f t="shared" si="13"/>
        <v>-0.11647071999999999</v>
      </c>
      <c r="T64" s="53">
        <f t="shared" si="13"/>
        <v>-0.11434783999999999</v>
      </c>
      <c r="U64" s="53">
        <f t="shared" si="13"/>
        <v>-0.11222495999999998</v>
      </c>
      <c r="V64" s="53">
        <f t="shared" si="13"/>
        <v>-0.11010207999999999</v>
      </c>
      <c r="W64" s="53">
        <f t="shared" si="13"/>
        <v>-0.10797919999999997</v>
      </c>
      <c r="X64" s="53">
        <f t="shared" si="13"/>
        <v>-0.10585631999999998</v>
      </c>
      <c r="Y64" s="53">
        <f t="shared" si="13"/>
        <v>-0.10373343999999997</v>
      </c>
      <c r="Z64" s="53">
        <f t="shared" si="13"/>
        <v>-0.10161055999999997</v>
      </c>
      <c r="AA64" s="53">
        <f t="shared" si="13"/>
        <v>-9.9487679999999967E-2</v>
      </c>
      <c r="AB64" s="53">
        <f t="shared" si="13"/>
        <v>-9.7364799999999974E-2</v>
      </c>
      <c r="AC64" s="53">
        <f t="shared" si="13"/>
        <v>-9.5241919999999952E-2</v>
      </c>
      <c r="AD64" s="53">
        <f t="shared" si="13"/>
        <v>-9.3119039999999959E-2</v>
      </c>
      <c r="AE64" s="53">
        <f t="shared" si="13"/>
        <v>-9.0996159999999965E-2</v>
      </c>
      <c r="AF64" s="53">
        <f t="shared" si="13"/>
        <v>-8.8873279999999971E-2</v>
      </c>
      <c r="AG64" s="53">
        <f t="shared" si="13"/>
        <v>-8.6750399999999964E-2</v>
      </c>
      <c r="AH64" s="53">
        <f t="shared" si="13"/>
        <v>-8.4627519999999956E-2</v>
      </c>
      <c r="AI64" s="53">
        <f t="shared" si="13"/>
        <v>-8.2504639999999962E-2</v>
      </c>
      <c r="AJ64" s="53">
        <f t="shared" si="13"/>
        <v>-8.0381759999999969E-2</v>
      </c>
      <c r="AK64" s="53">
        <f t="shared" ref="AK64:BD64" si="14">AK29+AK60+AK63</f>
        <v>-7.8258879999999961E-2</v>
      </c>
      <c r="AL64" s="53">
        <f t="shared" si="14"/>
        <v>-7.6135999999999968E-2</v>
      </c>
      <c r="AM64" s="53">
        <f t="shared" si="14"/>
        <v>-7.401311999999996E-2</v>
      </c>
      <c r="AN64" s="53">
        <f t="shared" si="14"/>
        <v>-7.1890239999999966E-2</v>
      </c>
      <c r="AO64" s="53">
        <f t="shared" si="14"/>
        <v>-6.9767359999999973E-2</v>
      </c>
      <c r="AP64" s="53">
        <f t="shared" si="14"/>
        <v>-6.7644479999999979E-2</v>
      </c>
      <c r="AQ64" s="53">
        <f t="shared" si="14"/>
        <v>-6.5521599999999972E-2</v>
      </c>
      <c r="AR64" s="53">
        <f t="shared" si="14"/>
        <v>-6.3398719999999978E-2</v>
      </c>
      <c r="AS64" s="53">
        <f t="shared" si="14"/>
        <v>-6.1275839999999977E-2</v>
      </c>
      <c r="AT64" s="53">
        <f t="shared" si="14"/>
        <v>-5.9152959999999977E-2</v>
      </c>
      <c r="AU64" s="53">
        <f t="shared" si="14"/>
        <v>-5.7030079999999976E-2</v>
      </c>
      <c r="AV64" s="53">
        <f t="shared" si="14"/>
        <v>-5.4907199999999975E-2</v>
      </c>
      <c r="AW64" s="53">
        <f t="shared" si="14"/>
        <v>-5.2784319999999975E-2</v>
      </c>
      <c r="AX64" s="53">
        <f t="shared" si="14"/>
        <v>-5.0661439999999974E-2</v>
      </c>
      <c r="AY64" s="53">
        <f t="shared" si="14"/>
        <v>3.0886404545071855E-17</v>
      </c>
      <c r="AZ64" s="53">
        <f t="shared" si="14"/>
        <v>3.0886404545071855E-17</v>
      </c>
      <c r="BA64" s="53">
        <f t="shared" si="14"/>
        <v>3.0886404545071855E-17</v>
      </c>
      <c r="BB64" s="53">
        <f t="shared" si="14"/>
        <v>3.0886404545071855E-17</v>
      </c>
      <c r="BC64" s="53">
        <f t="shared" si="14"/>
        <v>3.0886404545071855E-17</v>
      </c>
      <c r="BD64" s="53">
        <f t="shared" si="14"/>
        <v>3.0886404545071855E-17</v>
      </c>
    </row>
    <row r="65" spans="1:56" ht="12.75" customHeight="1" x14ac:dyDescent="0.3">
      <c r="A65" s="193" t="s">
        <v>228</v>
      </c>
      <c r="B65" s="9" t="s">
        <v>35</v>
      </c>
      <c r="D65" s="4" t="s">
        <v>39</v>
      </c>
      <c r="E65" s="35">
        <f>'Fixed data'!$G$6*E86/1000000</f>
        <v>0.10187835053825355</v>
      </c>
      <c r="F65" s="35">
        <f>'Fixed data'!$G$6*F86/1000000</f>
        <v>0.10187835053825355</v>
      </c>
      <c r="G65" s="35">
        <f>'Fixed data'!$G$6*G86/1000000</f>
        <v>0.10187835053825355</v>
      </c>
      <c r="H65" s="35">
        <f>'Fixed data'!$G$6*H86/1000000</f>
        <v>0.10187835053825355</v>
      </c>
      <c r="I65" s="35">
        <f>'Fixed data'!$G$6*I86/1000000</f>
        <v>0.10187835053825355</v>
      </c>
      <c r="J65" s="35">
        <f>'Fixed data'!$G$6*J86/1000000</f>
        <v>0.10187835053825355</v>
      </c>
      <c r="K65" s="35">
        <f>'Fixed data'!$G$6*K86/1000000</f>
        <v>0.10187835053825355</v>
      </c>
      <c r="L65" s="35">
        <f>'Fixed data'!$G$6*L86/1000000</f>
        <v>0.10187835053825355</v>
      </c>
      <c r="M65" s="35">
        <f>'Fixed data'!$G$6*M86/1000000</f>
        <v>0.10187835053825355</v>
      </c>
      <c r="N65" s="35">
        <f>'Fixed data'!$G$6*N86/1000000</f>
        <v>0.10187835053825355</v>
      </c>
      <c r="O65" s="35">
        <f>'Fixed data'!$G$6*O86/1000000</f>
        <v>0.10187835053825355</v>
      </c>
      <c r="P65" s="35">
        <f>'Fixed data'!$G$6*P86/1000000</f>
        <v>0.10187835053825355</v>
      </c>
      <c r="Q65" s="35">
        <f>'Fixed data'!$G$6*Q86/1000000</f>
        <v>0.10187835053825355</v>
      </c>
      <c r="R65" s="35">
        <f>'Fixed data'!$G$6*R86/1000000</f>
        <v>0.10187835053825355</v>
      </c>
      <c r="S65" s="35">
        <f>'Fixed data'!$G$6*S86/1000000</f>
        <v>0.10187835053825355</v>
      </c>
      <c r="T65" s="35">
        <f>'Fixed data'!$G$6*T86/1000000</f>
        <v>0.10187835053825355</v>
      </c>
      <c r="U65" s="35">
        <f>'Fixed data'!$G$6*U86/1000000</f>
        <v>0.10187835053825355</v>
      </c>
      <c r="V65" s="35">
        <f>'Fixed data'!$G$6*V86/1000000</f>
        <v>0.10187835053825355</v>
      </c>
      <c r="W65" s="35">
        <f>'Fixed data'!$G$6*W86/1000000</f>
        <v>0.10187835053825355</v>
      </c>
      <c r="X65" s="35">
        <f>'Fixed data'!$G$6*X86/1000000</f>
        <v>0.10187835053825355</v>
      </c>
      <c r="Y65" s="35">
        <f>'Fixed data'!$G$6*Y86/1000000</f>
        <v>0.10187835053825355</v>
      </c>
      <c r="Z65" s="35">
        <f>'Fixed data'!$G$6*Z86/1000000</f>
        <v>0.10187835053825355</v>
      </c>
      <c r="AA65" s="35">
        <f>'Fixed data'!$G$6*AA86/1000000</f>
        <v>0.10187835053825355</v>
      </c>
      <c r="AB65" s="35">
        <f>'Fixed data'!$G$6*AB86/1000000</f>
        <v>0.10187835053825355</v>
      </c>
      <c r="AC65" s="35">
        <f>'Fixed data'!$G$6*AC86/1000000</f>
        <v>0.10187835053825355</v>
      </c>
      <c r="AD65" s="35">
        <f>'Fixed data'!$G$6*AD86/1000000</f>
        <v>0.10187835053825355</v>
      </c>
      <c r="AE65" s="35">
        <f>'Fixed data'!$G$6*AE86/1000000</f>
        <v>0.10187835053825355</v>
      </c>
      <c r="AF65" s="35">
        <f>'Fixed data'!$G$6*AF86/1000000</f>
        <v>0.10187835053825355</v>
      </c>
      <c r="AG65" s="35">
        <f>'Fixed data'!$G$6*AG86/1000000</f>
        <v>0.10187835053825355</v>
      </c>
      <c r="AH65" s="35">
        <f>'Fixed data'!$G$6*AH86/1000000</f>
        <v>0.10187835053825355</v>
      </c>
      <c r="AI65" s="35">
        <f>'Fixed data'!$G$6*AI86/1000000</f>
        <v>0.10187835053825355</v>
      </c>
      <c r="AJ65" s="35">
        <f>'Fixed data'!$G$6*AJ86/1000000</f>
        <v>0.10187835053825355</v>
      </c>
      <c r="AK65" s="35">
        <f>'Fixed data'!$G$6*AK86/1000000</f>
        <v>0.10187835053825355</v>
      </c>
      <c r="AL65" s="35">
        <f>'Fixed data'!$G$6*AL86/1000000</f>
        <v>0.10187835053825355</v>
      </c>
      <c r="AM65" s="35">
        <f>'Fixed data'!$G$6*AM86/1000000</f>
        <v>0.10187835053825355</v>
      </c>
      <c r="AN65" s="35">
        <f>'Fixed data'!$G$6*AN86/1000000</f>
        <v>0.10187835053825355</v>
      </c>
      <c r="AO65" s="35">
        <f>'Fixed data'!$G$6*AO86/1000000</f>
        <v>0.10187835053825355</v>
      </c>
      <c r="AP65" s="35">
        <f>'Fixed data'!$G$6*AP86/1000000</f>
        <v>0.10187835053825355</v>
      </c>
      <c r="AQ65" s="35">
        <f>'Fixed data'!$G$6*AQ86/1000000</f>
        <v>0.10187835053825355</v>
      </c>
      <c r="AR65" s="35">
        <f>'Fixed data'!$G$6*AR86/1000000</f>
        <v>0.10187835053825355</v>
      </c>
      <c r="AS65" s="35">
        <f>'Fixed data'!$G$6*AS86/1000000</f>
        <v>0.10187835053825355</v>
      </c>
      <c r="AT65" s="35">
        <f>'Fixed data'!$G$6*AT86/1000000</f>
        <v>0.10187835053825355</v>
      </c>
      <c r="AU65" s="35">
        <f>'Fixed data'!$G$6*AU86/1000000</f>
        <v>0.10187835053825355</v>
      </c>
      <c r="AV65" s="35">
        <f>'Fixed data'!$G$6*AV86/1000000</f>
        <v>0.10187835053825355</v>
      </c>
      <c r="AW65" s="35">
        <f>'Fixed data'!$G$6*AW86/1000000</f>
        <v>0.10187835053825355</v>
      </c>
      <c r="AX65" s="35">
        <f>'Fixed data'!$G$6*AX86/1000000</f>
        <v>0.10187835053825355</v>
      </c>
      <c r="AY65" s="35">
        <f>'Fixed data'!$G$6*AY86/1000000</f>
        <v>0.10187835053825355</v>
      </c>
      <c r="AZ65" s="35">
        <f>'Fixed data'!$G$6*AZ86/1000000</f>
        <v>0.10187835053825355</v>
      </c>
      <c r="BA65" s="35">
        <f>'Fixed data'!$G$6*BA86/1000000</f>
        <v>0.10187835053825355</v>
      </c>
      <c r="BB65" s="35">
        <f>'Fixed data'!$G$6*BB86/1000000</f>
        <v>0.10187835053825355</v>
      </c>
      <c r="BC65" s="35">
        <f>'Fixed data'!$G$6*BC86/1000000</f>
        <v>0.10187835053825355</v>
      </c>
      <c r="BD65" s="35">
        <f>'Fixed data'!$G$6*BD86/1000000</f>
        <v>0.10187835053825355</v>
      </c>
    </row>
    <row r="66" spans="1:56" ht="15" customHeight="1" x14ac:dyDescent="0.3">
      <c r="A66" s="194"/>
      <c r="B66" s="9" t="s">
        <v>200</v>
      </c>
      <c r="D66" s="4" t="s">
        <v>39</v>
      </c>
      <c r="E66" s="35">
        <f>E87*'Fixed data'!H$5/1000000</f>
        <v>7.7267635700287622E-3</v>
      </c>
      <c r="F66" s="35">
        <f>F87*'Fixed data'!I$5/1000000</f>
        <v>7.8814466272062265E-3</v>
      </c>
      <c r="G66" s="35">
        <f>G87*'Fixed data'!J$5/1000000</f>
        <v>8.1322065327800435E-3</v>
      </c>
      <c r="H66" s="35">
        <f>H87*'Fixed data'!K$5/1000000</f>
        <v>8.384636846608692E-3</v>
      </c>
      <c r="I66" s="35">
        <f>I87*'Fixed data'!L$5/1000000</f>
        <v>8.6458842628817784E-3</v>
      </c>
      <c r="J66" s="35">
        <f>J87*'Fixed data'!M$5/1000000</f>
        <v>1.4928325067091006E-2</v>
      </c>
      <c r="K66" s="35">
        <f>K87*'Fixed data'!N$5/1000000</f>
        <v>2.0768584155810742E-2</v>
      </c>
      <c r="L66" s="35">
        <f>L87*'Fixed data'!O$5/1000000</f>
        <v>2.6166661529040992E-2</v>
      </c>
      <c r="M66" s="35">
        <f>M87*'Fixed data'!P$5/1000000</f>
        <v>3.1122557186781748E-2</v>
      </c>
      <c r="N66" s="35">
        <f>N87*'Fixed data'!Q$5/1000000</f>
        <v>3.5636271129033024E-2</v>
      </c>
      <c r="O66" s="35">
        <f>O87*'Fixed data'!R$5/1000000</f>
        <v>3.970780335579481E-2</v>
      </c>
      <c r="P66" s="35">
        <f>P87*'Fixed data'!S$5/1000000</f>
        <v>4.3337153867067095E-2</v>
      </c>
      <c r="Q66" s="35">
        <f>Q87*'Fixed data'!T$5/1000000</f>
        <v>4.6524322662849893E-2</v>
      </c>
      <c r="R66" s="35">
        <f>R87*'Fixed data'!U$5/1000000</f>
        <v>4.9269309743143225E-2</v>
      </c>
      <c r="S66" s="35">
        <f>S87*'Fixed data'!V$5/1000000</f>
        <v>5.1572115107947049E-2</v>
      </c>
      <c r="T66" s="35">
        <f>T87*'Fixed data'!W$5/1000000</f>
        <v>5.2550410871031718E-2</v>
      </c>
      <c r="U66" s="35">
        <f>U87*'Fixed data'!X$5/1000000</f>
        <v>5.4192252170378229E-2</v>
      </c>
      <c r="V66" s="35">
        <f>V87*'Fixed data'!Y$5/1000000</f>
        <v>5.5372801069065065E-2</v>
      </c>
      <c r="W66" s="35">
        <f>W87*'Fixed data'!Z$5/1000000</f>
        <v>5.6092057567092228E-2</v>
      </c>
      <c r="X66" s="35">
        <f>X87*'Fixed data'!AA$5/1000000</f>
        <v>5.6350021664459717E-2</v>
      </c>
      <c r="Y66" s="35">
        <f>Y87*'Fixed data'!AB$5/1000000</f>
        <v>5.6146693361167524E-2</v>
      </c>
      <c r="Z66" s="35">
        <f>Z87*'Fixed data'!AC$5/1000000</f>
        <v>5.5030998895774882E-2</v>
      </c>
      <c r="AA66" s="35">
        <f>AA87*'Fixed data'!AD$5/1000000</f>
        <v>5.3938035248353312E-2</v>
      </c>
      <c r="AB66" s="35">
        <f>AB87*'Fixed data'!AE$5/1000000</f>
        <v>5.2383779200272075E-2</v>
      </c>
      <c r="AC66" s="35">
        <f>AC87*'Fixed data'!AF$5/1000000</f>
        <v>5.0368230751531157E-2</v>
      </c>
      <c r="AD66" s="35">
        <f>AD87*'Fixed data'!AG$5/1000000</f>
        <v>4.7891389902130578E-2</v>
      </c>
      <c r="AE66" s="35">
        <f>AE87*'Fixed data'!AH$5/1000000</f>
        <v>4.4953256652070304E-2</v>
      </c>
      <c r="AF66" s="35">
        <f>AF87*'Fixed data'!AI$5/1000000</f>
        <v>4.1553831001350357E-2</v>
      </c>
      <c r="AG66" s="35">
        <f>AG87*'Fixed data'!AJ$5/1000000</f>
        <v>3.7693112949970742E-2</v>
      </c>
      <c r="AH66" s="35">
        <f>AH87*'Fixed data'!AK$5/1000000</f>
        <v>3.3371102497931439E-2</v>
      </c>
      <c r="AI66" s="35">
        <f>AI87*'Fixed data'!AL$5/1000000</f>
        <v>2.8433270998501476E-2</v>
      </c>
      <c r="AJ66" s="35">
        <f>AJ87*'Fixed data'!AM$5/1000000</f>
        <v>2.3221625202332813E-2</v>
      </c>
      <c r="AK66" s="35">
        <f>AK87*'Fixed data'!AN$5/1000000</f>
        <v>1.7548687005504472E-2</v>
      </c>
      <c r="AL66" s="35">
        <f>AL87*'Fixed data'!AO$5/1000000</f>
        <v>1.141445640801645E-2</v>
      </c>
      <c r="AM66" s="35">
        <f>AM87*'Fixed data'!AP$5/1000000</f>
        <v>4.8189334098686391E-3</v>
      </c>
      <c r="AN66" s="35">
        <f>AN87*'Fixed data'!AQ$5/1000000</f>
        <v>5.0007799536372667E-3</v>
      </c>
      <c r="AO66" s="35">
        <f>AO87*'Fixed data'!AR$5/1000000</f>
        <v>5.159895679434816E-3</v>
      </c>
      <c r="AP66" s="35">
        <f>AP87*'Fixed data'!AS$5/1000000</f>
        <v>5.3190114052323652E-3</v>
      </c>
      <c r="AQ66" s="35">
        <f>AQ87*'Fixed data'!AT$5/1000000</f>
        <v>5.4781271310299145E-3</v>
      </c>
      <c r="AR66" s="35">
        <f>AR87*'Fixed data'!AU$5/1000000</f>
        <v>5.6372428568274638E-3</v>
      </c>
      <c r="AS66" s="35">
        <f>AS87*'Fixed data'!AV$5/1000000</f>
        <v>5.8190894005960923E-3</v>
      </c>
      <c r="AT66" s="35">
        <f>AT87*'Fixed data'!AW$5/1000000</f>
        <v>5.9554743084225632E-3</v>
      </c>
      <c r="AU66" s="35">
        <f>AU87*'Fixed data'!AX$5/1000000</f>
        <v>6.1145900342201133E-3</v>
      </c>
      <c r="AV66" s="35">
        <f>AV87*'Fixed data'!AY$5/1000000</f>
        <v>6.2737057600176626E-3</v>
      </c>
      <c r="AW66" s="35">
        <f>AW87*'Fixed data'!AZ$5/1000000</f>
        <v>6.4100906678441327E-3</v>
      </c>
      <c r="AX66" s="35">
        <f>AX87*'Fixed data'!BA$5/1000000</f>
        <v>6.5237447576995252E-3</v>
      </c>
      <c r="AY66" s="35">
        <f>AY87*'Fixed data'!BB$5/1000000</f>
        <v>6.6373988475549178E-3</v>
      </c>
      <c r="AZ66" s="35">
        <f>AZ87*'Fixed data'!BC$5/1000000</f>
        <v>6.7510529374103104E-3</v>
      </c>
      <c r="BA66" s="35">
        <f>BA87*'Fixed data'!BD$5/1000000</f>
        <v>6.8419762092946238E-3</v>
      </c>
      <c r="BB66" s="35">
        <f>BB87*'Fixed data'!BE$5/1000000</f>
        <v>6.9328994811789389E-3</v>
      </c>
      <c r="BC66" s="35">
        <f>BC87*'Fixed data'!BF$5/1000000</f>
        <v>7.0238227530632523E-3</v>
      </c>
      <c r="BD66" s="35">
        <f>BD87*'Fixed data'!BG$5/1000000</f>
        <v>7.0920152069764882E-3</v>
      </c>
    </row>
    <row r="67" spans="1:56" ht="15" customHeight="1" x14ac:dyDescent="0.3">
      <c r="A67" s="194"/>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4"/>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4"/>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4"/>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4"/>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4"/>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4"/>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4"/>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4"/>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5"/>
      <c r="B76" s="13" t="s">
        <v>99</v>
      </c>
      <c r="C76" s="13"/>
      <c r="D76" s="13" t="s">
        <v>39</v>
      </c>
      <c r="E76" s="53">
        <f t="shared" ref="E76:AJ76" si="15">SUM(E65:E75)</f>
        <v>0.1096051141082823</v>
      </c>
      <c r="F76" s="53">
        <f t="shared" si="15"/>
        <v>0.10975979716545978</v>
      </c>
      <c r="G76" s="53">
        <f t="shared" si="15"/>
        <v>0.11001055707103359</v>
      </c>
      <c r="H76" s="53">
        <f t="shared" si="15"/>
        <v>0.11026298738486223</v>
      </c>
      <c r="I76" s="53">
        <f t="shared" si="15"/>
        <v>0.11052423480113532</v>
      </c>
      <c r="J76" s="53">
        <f t="shared" si="15"/>
        <v>0.11680667560534455</v>
      </c>
      <c r="K76" s="53">
        <f t="shared" si="15"/>
        <v>0.12264693469406429</v>
      </c>
      <c r="L76" s="53">
        <f t="shared" si="15"/>
        <v>0.12804501206729454</v>
      </c>
      <c r="M76" s="53">
        <f t="shared" si="15"/>
        <v>0.13300090772503528</v>
      </c>
      <c r="N76" s="53">
        <f t="shared" si="15"/>
        <v>0.13751462166728656</v>
      </c>
      <c r="O76" s="53">
        <f t="shared" si="15"/>
        <v>0.14158615389404836</v>
      </c>
      <c r="P76" s="53">
        <f t="shared" si="15"/>
        <v>0.14521550440532063</v>
      </c>
      <c r="Q76" s="53">
        <f t="shared" si="15"/>
        <v>0.14840267320110345</v>
      </c>
      <c r="R76" s="53">
        <f t="shared" si="15"/>
        <v>0.15114766028139676</v>
      </c>
      <c r="S76" s="53">
        <f t="shared" si="15"/>
        <v>0.1534504656462006</v>
      </c>
      <c r="T76" s="53">
        <f t="shared" si="15"/>
        <v>0.15442876140928527</v>
      </c>
      <c r="U76" s="53">
        <f t="shared" si="15"/>
        <v>0.15607060270863177</v>
      </c>
      <c r="V76" s="53">
        <f t="shared" si="15"/>
        <v>0.15725115160731862</v>
      </c>
      <c r="W76" s="53">
        <f t="shared" si="15"/>
        <v>0.15797040810534577</v>
      </c>
      <c r="X76" s="53">
        <f t="shared" si="15"/>
        <v>0.15822837220271327</v>
      </c>
      <c r="Y76" s="53">
        <f t="shared" si="15"/>
        <v>0.15802504389942107</v>
      </c>
      <c r="Z76" s="53">
        <f t="shared" si="15"/>
        <v>0.15690934943402843</v>
      </c>
      <c r="AA76" s="53">
        <f t="shared" si="15"/>
        <v>0.15581638578660686</v>
      </c>
      <c r="AB76" s="53">
        <f t="shared" si="15"/>
        <v>0.15426212973852563</v>
      </c>
      <c r="AC76" s="53">
        <f t="shared" si="15"/>
        <v>0.15224658128978469</v>
      </c>
      <c r="AD76" s="53">
        <f t="shared" si="15"/>
        <v>0.14976974044038413</v>
      </c>
      <c r="AE76" s="53">
        <f t="shared" si="15"/>
        <v>0.14683160719032384</v>
      </c>
      <c r="AF76" s="53">
        <f t="shared" si="15"/>
        <v>0.14343218153960391</v>
      </c>
      <c r="AG76" s="53">
        <f t="shared" si="15"/>
        <v>0.1395714634882243</v>
      </c>
      <c r="AH76" s="53">
        <f t="shared" si="15"/>
        <v>0.13524945303618499</v>
      </c>
      <c r="AI76" s="53">
        <f t="shared" si="15"/>
        <v>0.13031162153675502</v>
      </c>
      <c r="AJ76" s="53">
        <f t="shared" si="15"/>
        <v>0.12509997574058634</v>
      </c>
      <c r="AK76" s="53">
        <f t="shared" ref="AK76:BD76" si="16">SUM(AK65:AK75)</f>
        <v>0.11942703754375802</v>
      </c>
      <c r="AL76" s="53">
        <f t="shared" si="16"/>
        <v>0.11329280694627</v>
      </c>
      <c r="AM76" s="53">
        <f t="shared" si="16"/>
        <v>0.10669728394812218</v>
      </c>
      <c r="AN76" s="53">
        <f t="shared" si="16"/>
        <v>0.10687913049189081</v>
      </c>
      <c r="AO76" s="53">
        <f t="shared" si="16"/>
        <v>0.10703824621768836</v>
      </c>
      <c r="AP76" s="53">
        <f t="shared" si="16"/>
        <v>0.10719736194348591</v>
      </c>
      <c r="AQ76" s="53">
        <f t="shared" si="16"/>
        <v>0.10735647766928345</v>
      </c>
      <c r="AR76" s="53">
        <f t="shared" si="16"/>
        <v>0.10751559339508102</v>
      </c>
      <c r="AS76" s="53">
        <f t="shared" si="16"/>
        <v>0.10769743993884964</v>
      </c>
      <c r="AT76" s="53">
        <f t="shared" si="16"/>
        <v>0.10783382484667611</v>
      </c>
      <c r="AU76" s="53">
        <f t="shared" si="16"/>
        <v>0.10799294057247366</v>
      </c>
      <c r="AV76" s="53">
        <f t="shared" si="16"/>
        <v>0.10815205629827121</v>
      </c>
      <c r="AW76" s="53">
        <f t="shared" si="16"/>
        <v>0.10828844120609768</v>
      </c>
      <c r="AX76" s="53">
        <f t="shared" si="16"/>
        <v>0.10840209529595307</v>
      </c>
      <c r="AY76" s="53">
        <f t="shared" si="16"/>
        <v>0.10851574938580846</v>
      </c>
      <c r="AZ76" s="53">
        <f t="shared" si="16"/>
        <v>0.10862940347566385</v>
      </c>
      <c r="BA76" s="53">
        <f t="shared" si="16"/>
        <v>0.10872032674754817</v>
      </c>
      <c r="BB76" s="53">
        <f t="shared" si="16"/>
        <v>0.10881125001943248</v>
      </c>
      <c r="BC76" s="53">
        <f t="shared" si="16"/>
        <v>0.1089021732913168</v>
      </c>
      <c r="BD76" s="53">
        <f t="shared" si="16"/>
        <v>0.10897036574523003</v>
      </c>
    </row>
    <row r="77" spans="1:56" x14ac:dyDescent="0.3">
      <c r="B77" s="14" t="s">
        <v>16</v>
      </c>
      <c r="C77" s="14"/>
      <c r="D77" s="14" t="s">
        <v>39</v>
      </c>
      <c r="E77" s="54">
        <f>IF('Fixed data'!$G$19=FALSE,E64+E76,E64)</f>
        <v>-1.3061596858917175</v>
      </c>
      <c r="F77" s="54">
        <f>IF('Fixed data'!$G$19=FALSE,F64+F76,F64)</f>
        <v>-3.4308362834540224E-2</v>
      </c>
      <c r="G77" s="54">
        <f>IF('Fixed data'!$G$19=FALSE,G64+G76,G64)</f>
        <v>-3.1934722928966416E-2</v>
      </c>
      <c r="H77" s="54">
        <f>IF('Fixed data'!$G$19=FALSE,H64+H76,H64)</f>
        <v>-2.9559412615137781E-2</v>
      </c>
      <c r="I77" s="54">
        <f>IF('Fixed data'!$G$19=FALSE,I64+I76,I64)</f>
        <v>-2.7175285198864696E-2</v>
      </c>
      <c r="J77" s="54">
        <f>IF('Fixed data'!$G$19=FALSE,J64+J76,J64)</f>
        <v>-1.8769964394655475E-2</v>
      </c>
      <c r="K77" s="54">
        <f>IF('Fixed data'!$G$19=FALSE,K64+K76,K64)</f>
        <v>-1.0806825305935741E-2</v>
      </c>
      <c r="L77" s="54">
        <f>IF('Fixed data'!$G$19=FALSE,L64+L76,L64)</f>
        <v>-3.285867932705494E-3</v>
      </c>
      <c r="M77" s="54">
        <f>IF('Fixed data'!$G$19=FALSE,M64+M76,M64)</f>
        <v>3.7929077250352661E-3</v>
      </c>
      <c r="N77" s="54">
        <f>IF('Fixed data'!$G$19=FALSE,N64+N76,N64)</f>
        <v>1.0429501667286539E-2</v>
      </c>
      <c r="O77" s="54">
        <f>IF('Fixed data'!$G$19=FALSE,O64+O76,O64)</f>
        <v>1.6623913894048353E-2</v>
      </c>
      <c r="P77" s="54">
        <f>IF('Fixed data'!$G$19=FALSE,P64+P76,P64)</f>
        <v>2.2376144405320625E-2</v>
      </c>
      <c r="Q77" s="54">
        <f>IF('Fixed data'!$G$19=FALSE,Q64+Q76,Q64)</f>
        <v>2.7686193201103451E-2</v>
      </c>
      <c r="R77" s="54">
        <f>IF('Fixed data'!$G$19=FALSE,R64+R76,R64)</f>
        <v>3.2554060281396749E-2</v>
      </c>
      <c r="S77" s="54">
        <f>IF('Fixed data'!$G$19=FALSE,S64+S76,S64)</f>
        <v>3.6979745646200615E-2</v>
      </c>
      <c r="T77" s="54">
        <f>IF('Fixed data'!$G$19=FALSE,T64+T76,T64)</f>
        <v>4.0080921409285278E-2</v>
      </c>
      <c r="U77" s="54">
        <f>IF('Fixed data'!$G$19=FALSE,U64+U76,U64)</f>
        <v>4.3845642708631782E-2</v>
      </c>
      <c r="V77" s="54">
        <f>IF('Fixed data'!$G$19=FALSE,V64+V76,V64)</f>
        <v>4.7149071607318627E-2</v>
      </c>
      <c r="W77" s="54">
        <f>IF('Fixed data'!$G$19=FALSE,W64+W76,W64)</f>
        <v>4.9991208105345797E-2</v>
      </c>
      <c r="X77" s="54">
        <f>IF('Fixed data'!$G$19=FALSE,X64+X76,X64)</f>
        <v>5.2372052202713293E-2</v>
      </c>
      <c r="Y77" s="54">
        <f>IF('Fixed data'!$G$19=FALSE,Y64+Y76,Y64)</f>
        <v>5.4291603899421101E-2</v>
      </c>
      <c r="Z77" s="54">
        <f>IF('Fixed data'!$G$19=FALSE,Z64+Z76,Z64)</f>
        <v>5.5298789434028453E-2</v>
      </c>
      <c r="AA77" s="54">
        <f>IF('Fixed data'!$G$19=FALSE,AA64+AA76,AA64)</f>
        <v>5.6328705786606897E-2</v>
      </c>
      <c r="AB77" s="54">
        <f>IF('Fixed data'!$G$19=FALSE,AB64+AB76,AB64)</f>
        <v>5.6897329738525654E-2</v>
      </c>
      <c r="AC77" s="54">
        <f>IF('Fixed data'!$G$19=FALSE,AC64+AC76,AC64)</f>
        <v>5.7004661289784736E-2</v>
      </c>
      <c r="AD77" s="54">
        <f>IF('Fixed data'!$G$19=FALSE,AD64+AD76,AD64)</f>
        <v>5.6650700440384172E-2</v>
      </c>
      <c r="AE77" s="54">
        <f>IF('Fixed data'!$G$19=FALSE,AE64+AE76,AE64)</f>
        <v>5.5835447190323878E-2</v>
      </c>
      <c r="AF77" s="54">
        <f>IF('Fixed data'!$G$19=FALSE,AF64+AF76,AF64)</f>
        <v>5.4558901539603938E-2</v>
      </c>
      <c r="AG77" s="54">
        <f>IF('Fixed data'!$G$19=FALSE,AG64+AG76,AG64)</f>
        <v>5.2821063488224337E-2</v>
      </c>
      <c r="AH77" s="54">
        <f>IF('Fixed data'!$G$19=FALSE,AH64+AH76,AH64)</f>
        <v>5.0621933036185035E-2</v>
      </c>
      <c r="AI77" s="54">
        <f>IF('Fixed data'!$G$19=FALSE,AI64+AI76,AI64)</f>
        <v>4.7806981536755055E-2</v>
      </c>
      <c r="AJ77" s="54">
        <f>IF('Fixed data'!$G$19=FALSE,AJ64+AJ76,AJ64)</f>
        <v>4.4718215740586376E-2</v>
      </c>
      <c r="AK77" s="54">
        <f>IF('Fixed data'!$G$19=FALSE,AK64+AK76,AK64)</f>
        <v>4.1168157543758063E-2</v>
      </c>
      <c r="AL77" s="54">
        <f>IF('Fixed data'!$G$19=FALSE,AL64+AL76,AL64)</f>
        <v>3.7156806946270035E-2</v>
      </c>
      <c r="AM77" s="54">
        <f>IF('Fixed data'!$G$19=FALSE,AM64+AM76,AM64)</f>
        <v>3.2684163948122222E-2</v>
      </c>
      <c r="AN77" s="54">
        <f>IF('Fixed data'!$G$19=FALSE,AN64+AN76,AN64)</f>
        <v>3.4988890491890842E-2</v>
      </c>
      <c r="AO77" s="54">
        <f>IF('Fixed data'!$G$19=FALSE,AO64+AO76,AO64)</f>
        <v>3.7270886217688384E-2</v>
      </c>
      <c r="AP77" s="54">
        <f>IF('Fixed data'!$G$19=FALSE,AP64+AP76,AP64)</f>
        <v>3.9552881943485926E-2</v>
      </c>
      <c r="AQ77" s="54">
        <f>IF('Fixed data'!$G$19=FALSE,AQ64+AQ76,AQ64)</f>
        <v>4.1834877669283482E-2</v>
      </c>
      <c r="AR77" s="54">
        <f>IF('Fixed data'!$G$19=FALSE,AR64+AR76,AR64)</f>
        <v>4.4116873395081038E-2</v>
      </c>
      <c r="AS77" s="54">
        <f>IF('Fixed data'!$G$19=FALSE,AS64+AS76,AS64)</f>
        <v>4.6421599938849666E-2</v>
      </c>
      <c r="AT77" s="54">
        <f>IF('Fixed data'!$G$19=FALSE,AT64+AT76,AT64)</f>
        <v>4.8680864846676136E-2</v>
      </c>
      <c r="AU77" s="54">
        <f>IF('Fixed data'!$G$19=FALSE,AU64+AU76,AU64)</f>
        <v>5.0962860572473685E-2</v>
      </c>
      <c r="AV77" s="54">
        <f>IF('Fixed data'!$G$19=FALSE,AV64+AV76,AV64)</f>
        <v>5.3244856298271234E-2</v>
      </c>
      <c r="AW77" s="54">
        <f>IF('Fixed data'!$G$19=FALSE,AW64+AW76,AW64)</f>
        <v>5.5504121206097705E-2</v>
      </c>
      <c r="AX77" s="54">
        <f>IF('Fixed data'!$G$19=FALSE,AX64+AX76,AX64)</f>
        <v>5.7740655295953097E-2</v>
      </c>
      <c r="AY77" s="54">
        <f>IF('Fixed data'!$G$19=FALSE,AY64+AY76,AY64)</f>
        <v>0.10851574938580849</v>
      </c>
      <c r="AZ77" s="54">
        <f>IF('Fixed data'!$G$19=FALSE,AZ64+AZ76,AZ64)</f>
        <v>0.10862940347566388</v>
      </c>
      <c r="BA77" s="54">
        <f>IF('Fixed data'!$G$19=FALSE,BA64+BA76,BA64)</f>
        <v>0.1087203267475482</v>
      </c>
      <c r="BB77" s="54">
        <f>IF('Fixed data'!$G$19=FALSE,BB64+BB76,BB64)</f>
        <v>0.10881125001943251</v>
      </c>
      <c r="BC77" s="54">
        <f>IF('Fixed data'!$G$19=FALSE,BC64+BC76,BC64)</f>
        <v>0.10890217329131682</v>
      </c>
      <c r="BD77" s="54">
        <f>IF('Fixed data'!$G$19=FALSE,BD64+BD76,BD64)</f>
        <v>0.10897036574523006</v>
      </c>
    </row>
    <row r="78" spans="1:56" ht="15.75" outlineLevel="1" x14ac:dyDescent="0.3">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B80" s="11" t="s">
        <v>17</v>
      </c>
      <c r="C80" s="14"/>
      <c r="D80" s="9" t="s">
        <v>39</v>
      </c>
      <c r="E80" s="55">
        <f>IF('Fixed data'!$G$19=TRUE,(E77-SUM(E70:E71))*E78+SUM(E70:E71)*E79,E77*E78)</f>
        <v>-1.261990034677988</v>
      </c>
      <c r="F80" s="55">
        <f t="shared" ref="F80:AK80" si="17">F77*F78</f>
        <v>-3.202722381809632E-2</v>
      </c>
      <c r="G80" s="55">
        <f t="shared" si="17"/>
        <v>-2.8803290403310602E-2</v>
      </c>
      <c r="H80" s="55">
        <f t="shared" si="17"/>
        <v>-2.5759320378796951E-2</v>
      </c>
      <c r="I80" s="55">
        <f t="shared" si="17"/>
        <v>-2.2880860939171688E-2</v>
      </c>
      <c r="J80" s="55">
        <f t="shared" si="17"/>
        <v>-1.5269378128685809E-2</v>
      </c>
      <c r="K80" s="55">
        <f t="shared" si="17"/>
        <v>-8.4940670041546412E-3</v>
      </c>
      <c r="L80" s="55">
        <f t="shared" si="17"/>
        <v>-2.4953260802969535E-3</v>
      </c>
      <c r="M80" s="55">
        <f t="shared" si="17"/>
        <v>2.7829738725156233E-3</v>
      </c>
      <c r="N80" s="55">
        <f t="shared" si="17"/>
        <v>7.393669949556864E-3</v>
      </c>
      <c r="O80" s="55">
        <f t="shared" si="17"/>
        <v>1.138647856713252E-2</v>
      </c>
      <c r="P80" s="55">
        <f t="shared" si="17"/>
        <v>1.4808158647546924E-2</v>
      </c>
      <c r="Q80" s="55">
        <f t="shared" si="17"/>
        <v>1.7702666911783869E-2</v>
      </c>
      <c r="R80" s="55">
        <f t="shared" si="17"/>
        <v>2.0111305641416017E-2</v>
      </c>
      <c r="S80" s="55">
        <f t="shared" si="17"/>
        <v>2.2072863255348622E-2</v>
      </c>
      <c r="T80" s="55">
        <f t="shared" si="17"/>
        <v>2.3114904323710609E-2</v>
      </c>
      <c r="U80" s="55">
        <f t="shared" si="17"/>
        <v>2.4430957828987746E-2</v>
      </c>
      <c r="V80" s="55">
        <f t="shared" si="17"/>
        <v>2.5383227919255517E-2</v>
      </c>
      <c r="W80" s="55">
        <f t="shared" si="17"/>
        <v>2.6003211365305291E-2</v>
      </c>
      <c r="X80" s="55">
        <f t="shared" si="17"/>
        <v>2.6320406734758228E-2</v>
      </c>
      <c r="Y80" s="55">
        <f t="shared" si="17"/>
        <v>2.6362423121668126E-2</v>
      </c>
      <c r="Z80" s="55">
        <f t="shared" si="17"/>
        <v>2.594346194302153E-2</v>
      </c>
      <c r="AA80" s="55">
        <f t="shared" si="17"/>
        <v>2.5532993091265409E-2</v>
      </c>
      <c r="AB80" s="55">
        <f t="shared" si="17"/>
        <v>2.4918591458531491E-2</v>
      </c>
      <c r="AC80" s="55">
        <f t="shared" si="17"/>
        <v>2.4121350799127889E-2</v>
      </c>
      <c r="AD80" s="55">
        <f t="shared" si="17"/>
        <v>2.316094041679671E-2</v>
      </c>
      <c r="AE80" s="55">
        <f t="shared" si="17"/>
        <v>2.2055685195107477E-2</v>
      </c>
      <c r="AF80" s="55">
        <f t="shared" si="17"/>
        <v>2.0822641579907028E-2</v>
      </c>
      <c r="AG80" s="55">
        <f t="shared" si="17"/>
        <v>1.947766970501465E-2</v>
      </c>
      <c r="AH80" s="55">
        <f t="shared" si="17"/>
        <v>1.8035501843748188E-2</v>
      </c>
      <c r="AI80" s="55">
        <f t="shared" si="17"/>
        <v>1.9122178063654856E-2</v>
      </c>
      <c r="AJ80" s="55">
        <f t="shared" si="17"/>
        <v>1.7365739272596287E-2</v>
      </c>
      <c r="AK80" s="55">
        <f t="shared" si="17"/>
        <v>1.5521475923714908E-2</v>
      </c>
      <c r="AL80" s="55">
        <f t="shared" ref="AL80:BD80" si="18">AL77*AL78</f>
        <v>1.3601059673404008E-2</v>
      </c>
      <c r="AM80" s="55">
        <f t="shared" si="18"/>
        <v>1.1615409238410071E-2</v>
      </c>
      <c r="AN80" s="55">
        <f t="shared" si="18"/>
        <v>1.2072301736459946E-2</v>
      </c>
      <c r="AO80" s="55">
        <f t="shared" si="18"/>
        <v>1.2485110927864921E-2</v>
      </c>
      <c r="AP80" s="55">
        <f t="shared" si="18"/>
        <v>1.2863631609898944E-2</v>
      </c>
      <c r="AQ80" s="55">
        <f t="shared" si="18"/>
        <v>1.3209510970427848E-2</v>
      </c>
      <c r="AR80" s="55">
        <f t="shared" si="18"/>
        <v>1.3524329332814054E-2</v>
      </c>
      <c r="AS80" s="55">
        <f t="shared" si="18"/>
        <v>1.3816367981475047E-2</v>
      </c>
      <c r="AT80" s="55">
        <f t="shared" si="18"/>
        <v>1.406678493122227E-2</v>
      </c>
      <c r="AU80" s="55">
        <f t="shared" si="18"/>
        <v>1.4297270529504198E-2</v>
      </c>
      <c r="AV80" s="55">
        <f t="shared" si="18"/>
        <v>1.4502396417717391E-2</v>
      </c>
      <c r="AW80" s="55">
        <f t="shared" si="18"/>
        <v>1.4677433425000877E-2</v>
      </c>
      <c r="AX80" s="55">
        <f t="shared" si="18"/>
        <v>1.4824135360897788E-2</v>
      </c>
      <c r="AY80" s="55">
        <f t="shared" si="18"/>
        <v>2.7048501672505679E-2</v>
      </c>
      <c r="AZ80" s="55">
        <f t="shared" si="18"/>
        <v>2.6288185388910357E-2</v>
      </c>
      <c r="BA80" s="55">
        <f t="shared" si="18"/>
        <v>2.5543872535616234E-2</v>
      </c>
      <c r="BB80" s="55">
        <f t="shared" si="18"/>
        <v>2.482061649020556E-2</v>
      </c>
      <c r="BC80" s="55">
        <f t="shared" si="18"/>
        <v>2.4117822070135943E-2</v>
      </c>
      <c r="BD80" s="55">
        <f t="shared" si="18"/>
        <v>2.3430023483613786E-2</v>
      </c>
    </row>
    <row r="81" spans="1:56" x14ac:dyDescent="0.3">
      <c r="B81" s="15" t="s">
        <v>18</v>
      </c>
      <c r="C81" s="15"/>
      <c r="D81" s="14" t="s">
        <v>39</v>
      </c>
      <c r="E81" s="56">
        <f>+E80</f>
        <v>-1.261990034677988</v>
      </c>
      <c r="F81" s="56">
        <f t="shared" ref="F81:AK81" si="19">+E81+F80</f>
        <v>-1.2940172584960843</v>
      </c>
      <c r="G81" s="56">
        <f t="shared" si="19"/>
        <v>-1.3228205488993949</v>
      </c>
      <c r="H81" s="56">
        <f t="shared" si="19"/>
        <v>-1.3485798692781918</v>
      </c>
      <c r="I81" s="56">
        <f t="shared" si="19"/>
        <v>-1.3714607302173636</v>
      </c>
      <c r="J81" s="56">
        <f t="shared" si="19"/>
        <v>-1.3867301083460495</v>
      </c>
      <c r="K81" s="56">
        <f t="shared" si="19"/>
        <v>-1.3952241753502042</v>
      </c>
      <c r="L81" s="56">
        <f t="shared" si="19"/>
        <v>-1.3977195014305011</v>
      </c>
      <c r="M81" s="56">
        <f t="shared" si="19"/>
        <v>-1.3949365275579855</v>
      </c>
      <c r="N81" s="56">
        <f t="shared" si="19"/>
        <v>-1.3875428576084285</v>
      </c>
      <c r="O81" s="56">
        <f t="shared" si="19"/>
        <v>-1.3761563790412961</v>
      </c>
      <c r="P81" s="56">
        <f t="shared" si="19"/>
        <v>-1.361348220393749</v>
      </c>
      <c r="Q81" s="56">
        <f t="shared" si="19"/>
        <v>-1.3436455534819651</v>
      </c>
      <c r="R81" s="56">
        <f t="shared" si="19"/>
        <v>-1.3235342478405492</v>
      </c>
      <c r="S81" s="56">
        <f t="shared" si="19"/>
        <v>-1.3014613845852006</v>
      </c>
      <c r="T81" s="56">
        <f t="shared" si="19"/>
        <v>-1.2783464802614899</v>
      </c>
      <c r="U81" s="56">
        <f t="shared" si="19"/>
        <v>-1.253915522432502</v>
      </c>
      <c r="V81" s="56">
        <f t="shared" si="19"/>
        <v>-1.2285322945132464</v>
      </c>
      <c r="W81" s="56">
        <f t="shared" si="19"/>
        <v>-1.2025290831479412</v>
      </c>
      <c r="X81" s="56">
        <f t="shared" si="19"/>
        <v>-1.1762086764131829</v>
      </c>
      <c r="Y81" s="56">
        <f t="shared" si="19"/>
        <v>-1.1498462532915148</v>
      </c>
      <c r="Z81" s="56">
        <f t="shared" si="19"/>
        <v>-1.1239027913484934</v>
      </c>
      <c r="AA81" s="56">
        <f t="shared" si="19"/>
        <v>-1.098369798257228</v>
      </c>
      <c r="AB81" s="56">
        <f t="shared" si="19"/>
        <v>-1.0734512067986965</v>
      </c>
      <c r="AC81" s="56">
        <f t="shared" si="19"/>
        <v>-1.0493298559995687</v>
      </c>
      <c r="AD81" s="56">
        <f t="shared" si="19"/>
        <v>-1.026168915582772</v>
      </c>
      <c r="AE81" s="56">
        <f t="shared" si="19"/>
        <v>-1.0041132303876645</v>
      </c>
      <c r="AF81" s="56">
        <f t="shared" si="19"/>
        <v>-0.98329058880775755</v>
      </c>
      <c r="AG81" s="56">
        <f t="shared" si="19"/>
        <v>-0.96381291910274292</v>
      </c>
      <c r="AH81" s="56">
        <f t="shared" si="19"/>
        <v>-0.94577741725899478</v>
      </c>
      <c r="AI81" s="56">
        <f t="shared" si="19"/>
        <v>-0.92665523919533987</v>
      </c>
      <c r="AJ81" s="56">
        <f t="shared" si="19"/>
        <v>-0.90928949992274355</v>
      </c>
      <c r="AK81" s="56">
        <f t="shared" si="19"/>
        <v>-0.89376802399902866</v>
      </c>
      <c r="AL81" s="56">
        <f t="shared" ref="AL81:BD81" si="20">+AK81+AL80</f>
        <v>-0.88016696432562469</v>
      </c>
      <c r="AM81" s="56">
        <f t="shared" si="20"/>
        <v>-0.8685515550872146</v>
      </c>
      <c r="AN81" s="56">
        <f t="shared" si="20"/>
        <v>-0.8564792533507547</v>
      </c>
      <c r="AO81" s="56">
        <f t="shared" si="20"/>
        <v>-0.84399414242288973</v>
      </c>
      <c r="AP81" s="56">
        <f t="shared" si="20"/>
        <v>-0.83113051081299083</v>
      </c>
      <c r="AQ81" s="56">
        <f t="shared" si="20"/>
        <v>-0.81792099984256295</v>
      </c>
      <c r="AR81" s="56">
        <f t="shared" si="20"/>
        <v>-0.80439667050974895</v>
      </c>
      <c r="AS81" s="56">
        <f t="shared" si="20"/>
        <v>-0.79058030252827394</v>
      </c>
      <c r="AT81" s="56">
        <f t="shared" si="20"/>
        <v>-0.77651351759705167</v>
      </c>
      <c r="AU81" s="56">
        <f t="shared" si="20"/>
        <v>-0.76221624706754743</v>
      </c>
      <c r="AV81" s="56">
        <f t="shared" si="20"/>
        <v>-0.74771385064982998</v>
      </c>
      <c r="AW81" s="56">
        <f t="shared" si="20"/>
        <v>-0.73303641722482915</v>
      </c>
      <c r="AX81" s="56">
        <f t="shared" si="20"/>
        <v>-0.71821228186393138</v>
      </c>
      <c r="AY81" s="56">
        <f t="shared" si="20"/>
        <v>-0.69116378019142566</v>
      </c>
      <c r="AZ81" s="56">
        <f t="shared" si="20"/>
        <v>-0.66487559480251535</v>
      </c>
      <c r="BA81" s="56">
        <f t="shared" si="20"/>
        <v>-0.63933172226689916</v>
      </c>
      <c r="BB81" s="56">
        <f t="shared" si="20"/>
        <v>-0.61451110577669366</v>
      </c>
      <c r="BC81" s="56">
        <f t="shared" si="20"/>
        <v>-0.59039328370655775</v>
      </c>
      <c r="BD81" s="56">
        <f t="shared" si="20"/>
        <v>-0.56696326022294397</v>
      </c>
    </row>
    <row r="82" spans="1:56" x14ac:dyDescent="0.3">
      <c r="B82" s="14"/>
    </row>
    <row r="84" spans="1:56" x14ac:dyDescent="0.3">
      <c r="A84" s="117"/>
      <c r="B84" s="116"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21"/>
      <c r="B85" s="149" t="s">
        <v>321</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6" t="s">
        <v>298</v>
      </c>
      <c r="B86" s="4" t="s">
        <v>210</v>
      </c>
      <c r="D86" s="4" t="s">
        <v>86</v>
      </c>
      <c r="E86" s="44">
        <v>2104</v>
      </c>
      <c r="F86" s="44">
        <v>2104</v>
      </c>
      <c r="G86" s="44">
        <v>2104</v>
      </c>
      <c r="H86" s="44">
        <v>2104</v>
      </c>
      <c r="I86" s="44">
        <v>2104</v>
      </c>
      <c r="J86" s="44">
        <v>2104</v>
      </c>
      <c r="K86" s="44">
        <v>2104</v>
      </c>
      <c r="L86" s="44">
        <v>2104</v>
      </c>
      <c r="M86" s="44">
        <v>2104</v>
      </c>
      <c r="N86" s="44">
        <v>2104</v>
      </c>
      <c r="O86" s="44">
        <v>2104</v>
      </c>
      <c r="P86" s="44">
        <v>2104</v>
      </c>
      <c r="Q86" s="44">
        <v>2104</v>
      </c>
      <c r="R86" s="44">
        <v>2104</v>
      </c>
      <c r="S86" s="44">
        <v>2104</v>
      </c>
      <c r="T86" s="44">
        <v>2104</v>
      </c>
      <c r="U86" s="44">
        <v>2104</v>
      </c>
      <c r="V86" s="44">
        <v>2104</v>
      </c>
      <c r="W86" s="44">
        <v>2104</v>
      </c>
      <c r="X86" s="44">
        <v>2104</v>
      </c>
      <c r="Y86" s="44">
        <v>2104</v>
      </c>
      <c r="Z86" s="44">
        <v>2104</v>
      </c>
      <c r="AA86" s="44">
        <v>2104</v>
      </c>
      <c r="AB86" s="44">
        <v>2104</v>
      </c>
      <c r="AC86" s="44">
        <v>2104</v>
      </c>
      <c r="AD86" s="44">
        <v>2104</v>
      </c>
      <c r="AE86" s="44">
        <v>2104</v>
      </c>
      <c r="AF86" s="44">
        <v>2104</v>
      </c>
      <c r="AG86" s="44">
        <v>2104</v>
      </c>
      <c r="AH86" s="44">
        <v>2104</v>
      </c>
      <c r="AI86" s="44">
        <v>2104</v>
      </c>
      <c r="AJ86" s="44">
        <v>2104</v>
      </c>
      <c r="AK86" s="44">
        <v>2104</v>
      </c>
      <c r="AL86" s="44">
        <v>2104</v>
      </c>
      <c r="AM86" s="44">
        <v>2104</v>
      </c>
      <c r="AN86" s="44">
        <v>2104</v>
      </c>
      <c r="AO86" s="44">
        <v>2104</v>
      </c>
      <c r="AP86" s="44">
        <v>2104</v>
      </c>
      <c r="AQ86" s="44">
        <v>2104</v>
      </c>
      <c r="AR86" s="44">
        <v>2104</v>
      </c>
      <c r="AS86" s="44">
        <v>2104</v>
      </c>
      <c r="AT86" s="44">
        <v>2104</v>
      </c>
      <c r="AU86" s="44">
        <v>2104</v>
      </c>
      <c r="AV86" s="44">
        <v>2104</v>
      </c>
      <c r="AW86" s="44">
        <v>2104</v>
      </c>
      <c r="AX86" s="44">
        <v>2104</v>
      </c>
      <c r="AY86" s="44">
        <v>2104</v>
      </c>
      <c r="AZ86" s="44">
        <v>2104</v>
      </c>
      <c r="BA86" s="44">
        <v>2104</v>
      </c>
      <c r="BB86" s="44">
        <v>2104</v>
      </c>
      <c r="BC86" s="44">
        <v>2104</v>
      </c>
      <c r="BD86" s="44">
        <v>2104</v>
      </c>
    </row>
    <row r="87" spans="1:56" x14ac:dyDescent="0.3">
      <c r="A87" s="196"/>
      <c r="B87" s="4" t="s">
        <v>211</v>
      </c>
      <c r="D87" s="4" t="s">
        <v>88</v>
      </c>
      <c r="E87" s="35">
        <f>E86*'Fixed data'!H$12</f>
        <v>1057.990088</v>
      </c>
      <c r="F87" s="35">
        <f>F86*'Fixed data'!I$12</f>
        <v>1027.4915560000002</v>
      </c>
      <c r="G87" s="35">
        <f>G86*'Fixed data'!J$12</f>
        <v>996.99302400000022</v>
      </c>
      <c r="H87" s="35">
        <f>H86*'Fixed data'!K$12</f>
        <v>966.49449200000026</v>
      </c>
      <c r="I87" s="35">
        <f>I86*'Fixed data'!L$12</f>
        <v>935.99596000000031</v>
      </c>
      <c r="J87" s="35">
        <f>J86*'Fixed data'!M$12</f>
        <v>905.49742800000024</v>
      </c>
      <c r="K87" s="35">
        <f>K86*'Fixed data'!N$12</f>
        <v>874.99889600000029</v>
      </c>
      <c r="L87" s="35">
        <f>L86*'Fixed data'!O$12</f>
        <v>844.50036400000033</v>
      </c>
      <c r="M87" s="35">
        <f>M86*'Fixed data'!P$12</f>
        <v>814.00183200000026</v>
      </c>
      <c r="N87" s="35">
        <f>N86*'Fixed data'!Q$12</f>
        <v>783.50330000000031</v>
      </c>
      <c r="O87" s="35">
        <f>O86*'Fixed data'!R$12</f>
        <v>753.00476800000035</v>
      </c>
      <c r="P87" s="35">
        <f>P86*'Fixed data'!S$12</f>
        <v>722.50623600000029</v>
      </c>
      <c r="Q87" s="35">
        <f>Q86*'Fixed data'!T$12</f>
        <v>692.00770400000033</v>
      </c>
      <c r="R87" s="35">
        <f>R86*'Fixed data'!U$12</f>
        <v>661.50917200000038</v>
      </c>
      <c r="S87" s="35">
        <f>S86*'Fixed data'!V$12</f>
        <v>631.01064000000042</v>
      </c>
      <c r="T87" s="35">
        <f>T86*'Fixed data'!W$12</f>
        <v>600.51210800000035</v>
      </c>
      <c r="U87" s="35">
        <f>U86*'Fixed data'!X$12</f>
        <v>570.0135760000004</v>
      </c>
      <c r="V87" s="35">
        <f>V86*'Fixed data'!Y$12</f>
        <v>539.51504400000044</v>
      </c>
      <c r="W87" s="35">
        <f>W86*'Fixed data'!Z$12</f>
        <v>509.01651200000049</v>
      </c>
      <c r="X87" s="35">
        <f>X86*'Fixed data'!AA$12</f>
        <v>478.51798000000048</v>
      </c>
      <c r="Y87" s="35">
        <f>Y86*'Fixed data'!AB$12</f>
        <v>448.01944800000052</v>
      </c>
      <c r="Z87" s="35">
        <f>Z86*'Fixed data'!AC$12</f>
        <v>417.52091600000051</v>
      </c>
      <c r="AA87" s="35">
        <f>AA86*'Fixed data'!AD$12</f>
        <v>387.0223840000005</v>
      </c>
      <c r="AB87" s="35">
        <f>AB86*'Fixed data'!AE$12</f>
        <v>356.52385200000055</v>
      </c>
      <c r="AC87" s="35">
        <f>AC86*'Fixed data'!AF$12</f>
        <v>326.02532000000053</v>
      </c>
      <c r="AD87" s="35">
        <f>AD86*'Fixed data'!AG$12</f>
        <v>295.52678800000058</v>
      </c>
      <c r="AE87" s="35">
        <f>AE86*'Fixed data'!AH$12</f>
        <v>265.02825600000057</v>
      </c>
      <c r="AF87" s="35">
        <f>AF86*'Fixed data'!AI$12</f>
        <v>234.52972400000056</v>
      </c>
      <c r="AG87" s="35">
        <f>AG86*'Fixed data'!AJ$12</f>
        <v>204.03119200000054</v>
      </c>
      <c r="AH87" s="35">
        <f>AH86*'Fixed data'!AK$12</f>
        <v>173.5326600000005</v>
      </c>
      <c r="AI87" s="35">
        <f>AI86*'Fixed data'!AL$12</f>
        <v>143.03412800000049</v>
      </c>
      <c r="AJ87" s="35">
        <f>AJ86*'Fixed data'!AM$12</f>
        <v>112.53559600000051</v>
      </c>
      <c r="AK87" s="35">
        <f>AK86*'Fixed data'!AN$12</f>
        <v>82.037064000000512</v>
      </c>
      <c r="AL87" s="35">
        <f>AL86*'Fixed data'!AO$12</f>
        <v>51.538532000000508</v>
      </c>
      <c r="AM87" s="35">
        <f>AM86*'Fixed data'!AP$12</f>
        <v>21.04</v>
      </c>
      <c r="AN87" s="35">
        <f>AN86*'Fixed data'!AQ$12</f>
        <v>21.04</v>
      </c>
      <c r="AO87" s="35">
        <f>AO86*'Fixed data'!AR$12</f>
        <v>21.04</v>
      </c>
      <c r="AP87" s="35">
        <f>AP86*'Fixed data'!AS$12</f>
        <v>21.04</v>
      </c>
      <c r="AQ87" s="35">
        <f>AQ86*'Fixed data'!AT$12</f>
        <v>21.04</v>
      </c>
      <c r="AR87" s="35">
        <f>AR86*'Fixed data'!AU$12</f>
        <v>21.04</v>
      </c>
      <c r="AS87" s="35">
        <f>AS86*'Fixed data'!AV$12</f>
        <v>21.04</v>
      </c>
      <c r="AT87" s="35">
        <f>AT86*'Fixed data'!AW$12</f>
        <v>21.04</v>
      </c>
      <c r="AU87" s="35">
        <f>AU86*'Fixed data'!AX$12</f>
        <v>21.04</v>
      </c>
      <c r="AV87" s="35">
        <f>AV86*'Fixed data'!AY$12</f>
        <v>21.04</v>
      </c>
      <c r="AW87" s="35">
        <f>AW86*'Fixed data'!AZ$12</f>
        <v>21.04</v>
      </c>
      <c r="AX87" s="35">
        <f>AX86*'Fixed data'!BA$12</f>
        <v>21.04</v>
      </c>
      <c r="AY87" s="35">
        <f>AY86*'Fixed data'!BB$12</f>
        <v>21.04</v>
      </c>
      <c r="AZ87" s="35">
        <f>AZ86*'Fixed data'!BC$12</f>
        <v>21.04</v>
      </c>
      <c r="BA87" s="35">
        <f>BA86*'Fixed data'!BD$12</f>
        <v>21.04</v>
      </c>
      <c r="BB87" s="35">
        <f>BB86*'Fixed data'!BE$12</f>
        <v>21.04</v>
      </c>
      <c r="BC87" s="35">
        <f>BC86*'Fixed data'!BF$12</f>
        <v>21.04</v>
      </c>
      <c r="BD87" s="35">
        <f>BD86*'Fixed data'!BG$12</f>
        <v>21.04</v>
      </c>
    </row>
    <row r="88" spans="1:56" ht="12.75" customHeight="1" x14ac:dyDescent="0.3">
      <c r="A88" s="196"/>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6"/>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6"/>
      <c r="B90" s="4" t="s">
        <v>331</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6"/>
      <c r="B91" s="4" t="s">
        <v>332</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6"/>
      <c r="B92" s="4" t="s">
        <v>333</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6"/>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15"/>
    </row>
    <row r="95" spans="1:56" ht="16.5" x14ac:dyDescent="0.3">
      <c r="A95" s="86"/>
      <c r="C95" s="15"/>
    </row>
    <row r="96" spans="1:56" ht="16.5" x14ac:dyDescent="0.3">
      <c r="A96" s="86">
        <v>1</v>
      </c>
      <c r="B96" s="4" t="s">
        <v>334</v>
      </c>
    </row>
    <row r="97" spans="1:3" s="4" customFormat="1" x14ac:dyDescent="0.3">
      <c r="B97" s="70" t="s">
        <v>153</v>
      </c>
    </row>
    <row r="98" spans="1:3" s="4" customFormat="1" x14ac:dyDescent="0.3">
      <c r="B98" s="4" t="s">
        <v>318</v>
      </c>
    </row>
    <row r="99" spans="1:3" s="4" customFormat="1" x14ac:dyDescent="0.3">
      <c r="B99" s="4" t="s">
        <v>336</v>
      </c>
    </row>
    <row r="100" spans="1:3" s="4" customFormat="1" ht="16.5" x14ac:dyDescent="0.3">
      <c r="A100" s="86">
        <v>2</v>
      </c>
      <c r="B100" s="70" t="s">
        <v>152</v>
      </c>
    </row>
    <row r="105" spans="1:3" s="4" customFormat="1" x14ac:dyDescent="0.3">
      <c r="C105" s="15"/>
    </row>
    <row r="170" spans="2:2" s="4" customFormat="1" x14ac:dyDescent="0.3">
      <c r="B170" s="4" t="s">
        <v>196</v>
      </c>
    </row>
    <row r="171" spans="2:2" s="4" customFormat="1" x14ac:dyDescent="0.3">
      <c r="B171" s="4" t="s">
        <v>195</v>
      </c>
    </row>
    <row r="172" spans="2:2" s="4" customFormat="1" x14ac:dyDescent="0.3">
      <c r="B172" s="4" t="s">
        <v>319</v>
      </c>
    </row>
    <row r="173" spans="2:2" s="4" customFormat="1" x14ac:dyDescent="0.3">
      <c r="B173" s="4" t="s">
        <v>156</v>
      </c>
    </row>
    <row r="174" spans="2:2" s="4" customFormat="1" x14ac:dyDescent="0.3">
      <c r="B174" s="4" t="s">
        <v>157</v>
      </c>
    </row>
    <row r="175" spans="2:2" s="4" customFormat="1" x14ac:dyDescent="0.3">
      <c r="B175" s="4" t="s">
        <v>158</v>
      </c>
    </row>
    <row r="176" spans="2:2" s="4" customFormat="1" x14ac:dyDescent="0.3">
      <c r="B176" s="4" t="s">
        <v>159</v>
      </c>
    </row>
    <row r="177" spans="2:2" s="4" customFormat="1" x14ac:dyDescent="0.3">
      <c r="B177" s="4" t="s">
        <v>160</v>
      </c>
    </row>
    <row r="178" spans="2:2" s="4" customFormat="1" x14ac:dyDescent="0.3">
      <c r="B178" s="4" t="s">
        <v>161</v>
      </c>
    </row>
    <row r="179" spans="2:2" s="4" customFormat="1" x14ac:dyDescent="0.3">
      <c r="B179" s="4" t="s">
        <v>162</v>
      </c>
    </row>
    <row r="180" spans="2:2" s="4" customFormat="1" x14ac:dyDescent="0.3">
      <c r="B180" s="4" t="s">
        <v>163</v>
      </c>
    </row>
    <row r="181" spans="2:2" s="4" customFormat="1" x14ac:dyDescent="0.3">
      <c r="B181" s="4" t="s">
        <v>164</v>
      </c>
    </row>
    <row r="182" spans="2:2" s="4" customFormat="1" x14ac:dyDescent="0.3">
      <c r="B182" s="4" t="s">
        <v>197</v>
      </c>
    </row>
    <row r="183" spans="2:2" s="4" customFormat="1" x14ac:dyDescent="0.3">
      <c r="B183" s="4" t="s">
        <v>165</v>
      </c>
    </row>
    <row r="184" spans="2:2" s="4" customFormat="1" x14ac:dyDescent="0.3">
      <c r="B184" s="4" t="s">
        <v>166</v>
      </c>
    </row>
    <row r="185" spans="2:2" s="4" customFormat="1" x14ac:dyDescent="0.3">
      <c r="B185" s="4" t="s">
        <v>167</v>
      </c>
    </row>
    <row r="186" spans="2:2" s="4" customFormat="1" x14ac:dyDescent="0.3">
      <c r="B186" s="4" t="s">
        <v>168</v>
      </c>
    </row>
    <row r="187" spans="2:2" s="4" customFormat="1" x14ac:dyDescent="0.3">
      <c r="B187" s="4" t="s">
        <v>169</v>
      </c>
    </row>
    <row r="188" spans="2:2" s="4" customFormat="1" x14ac:dyDescent="0.3">
      <c r="B188" s="4" t="s">
        <v>170</v>
      </c>
    </row>
    <row r="189" spans="2:2" s="4" customFormat="1" x14ac:dyDescent="0.3">
      <c r="B189" s="4" t="s">
        <v>171</v>
      </c>
    </row>
    <row r="190" spans="2:2" s="4" customFormat="1" x14ac:dyDescent="0.3">
      <c r="B190" s="4" t="s">
        <v>172</v>
      </c>
    </row>
    <row r="191" spans="2:2" s="4" customFormat="1" x14ac:dyDescent="0.3">
      <c r="B191" s="4" t="s">
        <v>173</v>
      </c>
    </row>
    <row r="192" spans="2:2" s="4" customFormat="1" x14ac:dyDescent="0.3">
      <c r="B192" s="4" t="s">
        <v>198</v>
      </c>
    </row>
    <row r="193" spans="2:2" s="4" customFormat="1" x14ac:dyDescent="0.3">
      <c r="B193" s="4" t="s">
        <v>199</v>
      </c>
    </row>
    <row r="194" spans="2:2" s="4" customFormat="1" x14ac:dyDescent="0.3">
      <c r="B194" s="4" t="s">
        <v>174</v>
      </c>
    </row>
    <row r="195" spans="2:2" s="4" customFormat="1" x14ac:dyDescent="0.3">
      <c r="B195" s="4" t="s">
        <v>175</v>
      </c>
    </row>
    <row r="196" spans="2:2" s="4" customFormat="1" x14ac:dyDescent="0.3">
      <c r="B196" s="4" t="s">
        <v>176</v>
      </c>
    </row>
    <row r="197" spans="2:2" s="4" customFormat="1" x14ac:dyDescent="0.3">
      <c r="B197" s="4" t="s">
        <v>177</v>
      </c>
    </row>
    <row r="198" spans="2:2" s="4" customFormat="1" x14ac:dyDescent="0.3">
      <c r="B198" s="4" t="s">
        <v>178</v>
      </c>
    </row>
    <row r="199" spans="2:2" s="4" customFormat="1" x14ac:dyDescent="0.3">
      <c r="B199" s="4" t="s">
        <v>179</v>
      </c>
    </row>
    <row r="200" spans="2:2" s="4" customFormat="1" x14ac:dyDescent="0.3">
      <c r="B200" s="4" t="s">
        <v>180</v>
      </c>
    </row>
    <row r="201" spans="2:2" s="4" customFormat="1" x14ac:dyDescent="0.3">
      <c r="B201" s="4" t="s">
        <v>181</v>
      </c>
    </row>
    <row r="202" spans="2:2" s="4" customFormat="1" x14ac:dyDescent="0.3">
      <c r="B202" s="4" t="s">
        <v>182</v>
      </c>
    </row>
    <row r="203" spans="2:2" s="4" customFormat="1" x14ac:dyDescent="0.3">
      <c r="B203" s="4" t="s">
        <v>183</v>
      </c>
    </row>
    <row r="204" spans="2:2" s="4" customFormat="1" x14ac:dyDescent="0.3">
      <c r="B204" s="4" t="s">
        <v>184</v>
      </c>
    </row>
    <row r="205" spans="2:2" s="4" customFormat="1" x14ac:dyDescent="0.3">
      <c r="B205" s="4" t="s">
        <v>185</v>
      </c>
    </row>
    <row r="206" spans="2:2" s="4" customFormat="1" x14ac:dyDescent="0.3">
      <c r="B206" s="4" t="s">
        <v>186</v>
      </c>
    </row>
    <row r="207" spans="2:2" s="4" customFormat="1" x14ac:dyDescent="0.3">
      <c r="B207" s="4" t="s">
        <v>187</v>
      </c>
    </row>
    <row r="208" spans="2:2" s="4" customFormat="1" x14ac:dyDescent="0.3">
      <c r="B208" s="4" t="s">
        <v>188</v>
      </c>
    </row>
    <row r="209" spans="2:2" s="4" customFormat="1" x14ac:dyDescent="0.3">
      <c r="B209" s="4" t="s">
        <v>189</v>
      </c>
    </row>
    <row r="210" spans="2:2" s="4" customFormat="1" x14ac:dyDescent="0.3">
      <c r="B210" s="4" t="s">
        <v>190</v>
      </c>
    </row>
    <row r="211" spans="2:2" s="4" customFormat="1" x14ac:dyDescent="0.3">
      <c r="B211" s="4" t="s">
        <v>191</v>
      </c>
    </row>
    <row r="212" spans="2:2" s="4" customFormat="1" x14ac:dyDescent="0.3">
      <c r="B212" s="4" t="s">
        <v>192</v>
      </c>
    </row>
    <row r="213" spans="2:2" s="4" customFormat="1" x14ac:dyDescent="0.3">
      <c r="B213" s="4" t="s">
        <v>193</v>
      </c>
    </row>
    <row r="214" spans="2:2" s="4" customFormat="1" x14ac:dyDescent="0.3">
      <c r="B214" s="4" t="s">
        <v>194</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_Status xmlns="http://schemas.microsoft.com/sharepoint/v3/fields">Draft</_Status>
    <Classification xmlns="eecedeb9-13b3-4e62-b003-046c92e1668a">Protect</Classification>
    <Organisation xmlns="eecedeb9-13b3-4e62-b003-046c92e1668a">Choose an Organisation</Organisation>
    <Descriptor xmlns="eecedeb9-13b3-4e62-b003-046c92e1668a" xsi:nil="true"/>
    <Applicable_x0020_Start_x0020_Date xmlns="eecedeb9-13b3-4e62-b003-046c92e1668a">2012-03-22T00:00:00+00:00</Applicable_x0020_Start_x0020_Date>
    <Applicable_x0020_Duration xmlns="eecedeb9-13b3-4e62-b003-046c92e1668a">-</Applicable_x0020_Duration>
  </documentManagement>
</p:properties>
</file>

<file path=customXml/item2.xml><?xml version="1.0" encoding="utf-8"?>
<sisl xmlns:xsd="http://www.w3.org/2001/XMLSchema" xmlns:xsi="http://www.w3.org/2001/XMLSchema-instance" xmlns="http://www.boldonjames.com/2008/01/sie/internal/label" sislVersion="0" policy="973096ae-7329-4b3b-9368-47aeba6959e1"/>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DE5CF8977757374FA5ABDEB211CD5278" ma:contentTypeVersion="0" ma:contentTypeDescription="This is used to create spreadsheets" ma:contentTypeScope="" ma:versionID="3102ecac90e16efc9cabe7363fb2dd33">
  <xsd:schema xmlns:xsd="http://www.w3.org/2001/XMLSchema" xmlns:xs="http://www.w3.org/2001/XMLSchema" xmlns:p="http://schemas.microsoft.com/office/2006/metadata/properties" xmlns:ns2="eecedeb9-13b3-4e62-b003-046c92e1668a" xmlns:ns3="http://schemas.microsoft.com/sharepoint/v3/fields" targetNamespace="http://schemas.microsoft.com/office/2006/metadata/properties" ma:root="true" ma:fieldsID="f5b47ca95b2d3c08328e6236d5ec7486" ns2:_="" ns3:_="">
    <xsd:import namespace="eecedeb9-13b3-4e62-b003-046c92e1668a"/>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fault="[today]"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schemas.microsoft.com/office/infopath/2007/PartnerControls"/>
    <ds:schemaRef ds:uri="http://schemas.microsoft.com/office/2006/metadata/properties"/>
    <ds:schemaRef ds:uri="http://www.w3.org/XML/1998/namespace"/>
    <ds:schemaRef ds:uri="http://purl.org/dc/terms/"/>
    <ds:schemaRef ds:uri="http://purl.org/dc/elements/1.1/"/>
    <ds:schemaRef ds:uri="http://schemas.microsoft.com/office/2006/documentManagement/types"/>
    <ds:schemaRef ds:uri="eecedeb9-13b3-4e62-b003-046c92e1668a"/>
    <ds:schemaRef ds:uri="http://schemas.openxmlformats.org/package/2006/metadata/core-properties"/>
    <ds:schemaRef ds:uri="http://schemas.microsoft.com/sharepoint/v3/fields"/>
    <ds:schemaRef ds:uri="http://purl.org/dc/dcmitype/"/>
  </ds:schemaRefs>
</ds:datastoreItem>
</file>

<file path=customXml/itemProps2.xml><?xml version="1.0" encoding="utf-8"?>
<ds:datastoreItem xmlns:ds="http://schemas.openxmlformats.org/officeDocument/2006/customXml" ds:itemID="{14D21A3F-B168-4A19-A8AB-076E2A751B78}">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ACB017AB-6E6E-4303-B360-42EE484F6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73A98F7-135B-451E-8554-F7DFAF611249}">
  <ds:schemaRefs>
    <ds:schemaRef ds:uri="Microsoft.SharePoint.Taxonomy.ContentTypeSync"/>
  </ds:schemaRefs>
</ds:datastoreItem>
</file>

<file path=customXml/itemProps5.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 control</vt:lpstr>
      <vt:lpstr>Guidance</vt:lpstr>
      <vt:lpstr>Option summary</vt:lpstr>
      <vt:lpstr>Fixed data</vt:lpstr>
      <vt:lpstr>Baseline scenario</vt:lpstr>
      <vt:lpstr>Workings baseline</vt:lpstr>
      <vt:lpstr>Option 1</vt:lpstr>
      <vt:lpstr>Workings 1</vt:lpstr>
      <vt:lpstr>Option 2</vt:lpstr>
      <vt:lpstr>Workings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Clifton, Frank</cp:lastModifiedBy>
  <cp:lastPrinted>2013-03-27T15:33:01Z</cp:lastPrinted>
  <dcterms:created xsi:type="dcterms:W3CDTF">2012-02-15T20:11:21Z</dcterms:created>
  <dcterms:modified xsi:type="dcterms:W3CDTF">2016-07-26T12:21:44Z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0x0101004C9F495A7355574383679A0A27B2912100DE5CF8977757374FA5ABDEB211CD5278</vt:lpwstr>
  </property>
  <property fmtid="{D5CDD505-2E9C-101B-9397-08002B2CF9AE}" pid="3" name="Select Content Type Above">
    <vt:lpwstr/>
  </property>
  <property fmtid="{D5CDD505-2E9C-101B-9397-08002B2CF9AE}" pid="4" name="Order">
    <vt:r8>558900</vt:r8>
  </property>
  <property fmtid="{D5CDD505-2E9C-101B-9397-08002B2CF9AE}" pid="5" name="Applicable Start Date">
    <vt:filetime>2012-03-22T00:00:00Z</vt:filetime>
  </property>
  <property fmtid="{D5CDD505-2E9C-101B-9397-08002B2CF9AE}" pid="6" name="From">
    <vt:lpwstr/>
  </property>
  <property fmtid="{D5CDD505-2E9C-101B-9397-08002B2CF9AE}" pid="7" name="Project Sponsor">
    <vt:lpwstr/>
  </property>
  <property fmtid="{D5CDD505-2E9C-101B-9397-08002B2CF9AE}" pid="8" name="BCC">
    <vt:lpwstr/>
  </property>
  <property fmtid="{D5CDD505-2E9C-101B-9397-08002B2CF9AE}" pid="9" name="xd_ProgID">
    <vt:lpwstr/>
  </property>
  <property fmtid="{D5CDD505-2E9C-101B-9397-08002B2CF9AE}" pid="10" name="_Version">
    <vt:lpwstr/>
  </property>
  <property fmtid="{D5CDD505-2E9C-101B-9397-08002B2CF9AE}" pid="11" name="Project Manager">
    <vt:lpwstr/>
  </property>
  <property fmtid="{D5CDD505-2E9C-101B-9397-08002B2CF9AE}" pid="12" name="Ref No">
    <vt:lpwstr/>
  </property>
  <property fmtid="{D5CDD505-2E9C-101B-9397-08002B2CF9AE}" pid="13" name="Applicable Duration">
    <vt:lpwstr>-</vt:lpwstr>
  </property>
  <property fmtid="{D5CDD505-2E9C-101B-9397-08002B2CF9AE}" pid="14" name="Project Name">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
  </property>
  <property fmtid="{D5CDD505-2E9C-101B-9397-08002B2CF9AE}" pid="21" name="Attach Count">
    <vt:lpwstr/>
  </property>
  <property fmtid="{D5CDD505-2E9C-101B-9397-08002B2CF9AE}" pid="22" name=":">
    <vt:lpwstr/>
  </property>
  <property fmtid="{D5CDD505-2E9C-101B-9397-08002B2CF9AE}" pid="23" name="Importance">
    <vt:lpwstr/>
  </property>
  <property fmtid="{D5CDD505-2E9C-101B-9397-08002B2CF9AE}" pid="24" name="DLCPolicyLabelClientValue">
    <vt:lpwstr>Version : {_UIVersionString}</vt:lpwstr>
  </property>
  <property fmtid="{D5CDD505-2E9C-101B-9397-08002B2CF9AE}" pid="25" name="Recipient">
    <vt:lpwstr/>
  </property>
  <property fmtid="{D5CDD505-2E9C-101B-9397-08002B2CF9AE}" pid="26" name="docIndexRef">
    <vt:lpwstr>86ccf202-007b-43da-b6e3-b8dc6001f9f0</vt:lpwstr>
  </property>
  <property fmtid="{D5CDD505-2E9C-101B-9397-08002B2CF9AE}" pid="27" name="bjDocumentSecurityLabel">
    <vt:lpwstr>This item has no classification</vt:lpwstr>
  </property>
  <property fmtid="{D5CDD505-2E9C-101B-9397-08002B2CF9AE}" pid="28" name="bjSaver">
    <vt:lpwstr>QDE20v0WTzw7BgP6OxbUQgiz0ASn+HaD</vt:lpwstr>
  </property>
</Properties>
</file>