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-my.sharepoint.com/personal/ross_bibby_sse_com/Documents/Documents/2021-22 Business Plan Commitments Report/Final Documents/"/>
    </mc:Choice>
  </mc:AlternateContent>
  <xr:revisionPtr revIDLastSave="0" documentId="8_{B4D50E03-AA0F-4E6F-B9F0-0F2ACCE7647B}" xr6:coauthVersionLast="47" xr6:coauthVersionMax="47" xr10:uidLastSave="{00000000-0000-0000-0000-000000000000}"/>
  <bookViews>
    <workbookView xWindow="-110" yWindow="-110" windowWidth="19420" windowHeight="10420" firstSheet="1" activeTab="1" xr2:uid="{C218743E-5D27-433F-B999-71C33288BD90}"/>
  </bookViews>
  <sheets>
    <sheet name="SI1 - Performance Summary SSEH" sheetId="1" r:id="rId1"/>
    <sheet name="SI1 - Performance Summary SS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>UKPN Manpower - [1]Oct!$A$1:$AJ$5702</definedName>
    <definedName name="_xlnm._FilterDatabase">UKPN Manpower - [1]Oct!$A$1:$AJ$5702</definedName>
    <definedName name="_Order2" hidden="1">0</definedName>
    <definedName name="a" localSheetId="1" hidden="1">{"staff",#N/A,FALSE,"Current Month"}</definedName>
    <definedName name="a" hidden="1">{"staff",#N/A,FALSE,"Current Month"}</definedName>
    <definedName name="ARate">'[2]Activity Rate Sept'!$A$1:$P$4706</definedName>
    <definedName name="AVGHRS">[3]Settings!$C$8</definedName>
    <definedName name="avgskill">'[4]Activity rate summary'!$H$4:$I$20</definedName>
    <definedName name="b" localSheetId="1" hidden="1">{"staff",#N/A,FALSE,"Current Month"}</definedName>
    <definedName name="b" hidden="1">{"staff",#N/A,FALSE,"Current Month"}</definedName>
    <definedName name="bottom">'[5]Dis HV Circuit Data excl ee'!#REF!</definedName>
    <definedName name="Category">[6]Key!$F$2:$F$17</definedName>
    <definedName name="cluster">[7]lists!$A$84:$A$102</definedName>
    <definedName name="compname">'[8]Universal data'!$C$8</definedName>
    <definedName name="constrainsts">'[9]4.3 Network Analysis Load'!#REF!</definedName>
    <definedName name="Contents">[3]Cover!$B$25:$E$55</definedName>
    <definedName name="Contract_Type">[10]Lists!$A$3:$A$7</definedName>
    <definedName name="CostCategory">[3]Settings!$B$36:$B$50</definedName>
    <definedName name="Current_Stage">[10]Lists!$I$3:$I$16</definedName>
    <definedName name="Data">'[11]Master SAP Data'!#REF!</definedName>
    <definedName name="DATA1">'[11]Master SAP Data'!#REF!</definedName>
    <definedName name="DATA10">'[11]Master SAP Data'!#REF!</definedName>
    <definedName name="DATA11">'[11]Master SAP Data'!#REF!</definedName>
    <definedName name="DATA12">'[11]Master SAP Data'!#REF!</definedName>
    <definedName name="DATA13">'[11]Master SAP Data'!#REF!</definedName>
    <definedName name="DATA14">'[11]Master SAP Data'!#REF!</definedName>
    <definedName name="DATA15">'[11]Master SAP Data'!#REF!</definedName>
    <definedName name="DATA16">'[11]Master SAP Data'!#REF!</definedName>
    <definedName name="DATA17">'[11]Master SAP Data'!#REF!</definedName>
    <definedName name="DATA18">'[11]Master SAP Data'!#REF!</definedName>
    <definedName name="DATA19">'[11]Master SAP Data'!#REF!</definedName>
    <definedName name="DATA2">'[11]Master SAP Data'!#REF!</definedName>
    <definedName name="DATA20">'[11]Master SAP Data'!#REF!</definedName>
    <definedName name="DATA21">'[11]Master SAP Data'!#REF!</definedName>
    <definedName name="DATA22">'[11]Master SAP Data'!#REF!</definedName>
    <definedName name="DATA23">'[11]Master SAP Data'!#REF!</definedName>
    <definedName name="DATA24">'[11]Master SAP Data'!#REF!</definedName>
    <definedName name="DATA25">'[11]Master SAP Data'!#REF!</definedName>
    <definedName name="DATA26">'[11]Master SAP Data'!#REF!</definedName>
    <definedName name="DATA27">'[11]Master SAP Data'!#REF!</definedName>
    <definedName name="DATA28">'[11]Master SAP Data'!#REF!</definedName>
    <definedName name="DATA29">'[11]Master SAP Data'!#REF!</definedName>
    <definedName name="DATA3">'[11]Master SAP Data'!#REF!</definedName>
    <definedName name="DATA30">'[11]Master SAP Data'!#REF!</definedName>
    <definedName name="DATA31">'[11]Master SAP Data'!#REF!</definedName>
    <definedName name="DATA32">'[11]Master SAP Data'!#REF!</definedName>
    <definedName name="DATA33">'[11]Master SAP Data'!#REF!</definedName>
    <definedName name="DATA34">'[11]Master SAP Data'!#REF!</definedName>
    <definedName name="DATA4">'[11]Master SAP Data'!#REF!</definedName>
    <definedName name="DATA5">'[11]Master SAP Data'!#REF!</definedName>
    <definedName name="DATA6">'[11]Master SAP Data'!#REF!</definedName>
    <definedName name="DATA7" localSheetId="1">#REF!</definedName>
    <definedName name="DATA7">#REF!</definedName>
    <definedName name="DATA8">'[11]Master SAP Data'!#REF!</definedName>
    <definedName name="DATA9">'[11]Master SAP Data'!#REF!</definedName>
    <definedName name="DecimalPlaces" localSheetId="1">'[12]Check Sheet'!$K$9</definedName>
    <definedName name="DecimalPlaces">'[13]Check Sheet'!$K$9</definedName>
    <definedName name="Direct_Indirect">[10]Lists!$F$3:$F$5</definedName>
    <definedName name="Directorate">[10]Lists!$C$3:$C$17</definedName>
    <definedName name="DNOName" localSheetId="1">'[12]Cover Sheet'!$D$20:$D$33</definedName>
    <definedName name="DNOName">'[13]Cover Sheet'!$D$20:$D$33</definedName>
    <definedName name="DNOs">[3]Settings!$B$11:$B$14</definedName>
    <definedName name="DNOsplit">'[14]DNO Split'!$B$1:$I$332</definedName>
    <definedName name="GEOG9703" localSheetId="1">#REF!</definedName>
    <definedName name="GEOG9703">#REF!</definedName>
    <definedName name="Guidance">'[15]Version &amp; Contents'!#REF!</definedName>
    <definedName name="Guidance1">'[16]Version &amp; Contents'!#REF!</definedName>
    <definedName name="hethet">'[16]Version &amp; Contents'!#REF!</definedName>
    <definedName name="hetheth">'[5]Dis HV Circuit Data excl ee'!#REF!</definedName>
    <definedName name="hubs">[7]lists!$A$106:$A$116</definedName>
    <definedName name="Internal_External">[10]Lists!$H$3:$H$5</definedName>
    <definedName name="jklb">'[15]Version &amp; Contents'!#REF!</definedName>
    <definedName name="Job_Reason">[10]Lists!$B$3:$B$8</definedName>
    <definedName name="khkjk" localSheetId="1" hidden="1">{"staff",#N/A,FALSE,"Current Month"}</definedName>
    <definedName name="khkjk" hidden="1">{"staff",#N/A,FALSE,"Current Month"}</definedName>
    <definedName name="Leaver">'[15]Version &amp; Contents'!#REF!</definedName>
    <definedName name="ManagerialAllocations">'[17]2.12 Cost Mapping'!$AJ$12:$AJ$499</definedName>
    <definedName name="Manpower">'[18]UKPN Manpower NOV'!$A$1:$AG$6000</definedName>
    <definedName name="Months">[19]Reference!$A$4:$A$15</definedName>
    <definedName name="MPS">'[20]Maj Proj'!$B$14:$AC$301</definedName>
    <definedName name="names2">[21]Sheet5!$A$1:$B$220</definedName>
    <definedName name="New_Cost_Centre">'[3]New CCs'!$A$1:$H$473</definedName>
    <definedName name="nsdffgd">'[11]Master SAP Data'!#REF!</definedName>
    <definedName name="odd" localSheetId="1" hidden="1">{"staff",#N/A,FALSE,"Current Month"}</definedName>
    <definedName name="odd" hidden="1">{"staff",#N/A,FALSE,"Current Month"}</definedName>
    <definedName name="OfGem_Category">[10]Lists!$D$3:$D$15</definedName>
    <definedName name="Percentcoursebd">'[2]Course%'!$A$4:$H$35</definedName>
    <definedName name="Pivot_Table_Cat">[22]Reference!$B$4:$C$21</definedName>
    <definedName name="PrimeRecordAllocations">'[17]2.12 Cost Mapping'!$AI$12:$AI$499</definedName>
    <definedName name="_xlnm.Print_Area" localSheetId="1">Training Centre [23]Costs!$A$1:$F$53</definedName>
    <definedName name="_xlnm.Print_Area">Training Centre [23]Costs!$A$1:$F$53</definedName>
    <definedName name="properties">[24]lists!$A$2:$A$80</definedName>
    <definedName name="Q1_Q3_Master" localSheetId="1">#REF!</definedName>
    <definedName name="Q1_Q3_Master">#REF!</definedName>
    <definedName name="Recruiter">[10]Lists!$E$3:$E$12</definedName>
    <definedName name="RepAllow">'[25]3.9a Repex to RAV'!$M$8:$Q$16</definedName>
    <definedName name="Repyear">'[8]Universal data'!$C$21</definedName>
    <definedName name="RepYearM1">'[8]Universal data'!$C$20</definedName>
    <definedName name="RepYearP1">'[8]Universal data'!$C$22</definedName>
    <definedName name="RepYearP5">'[8]Universal data'!$C$26</definedName>
    <definedName name="Required">[6]Key!$C$2:$C$16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">'[8]Universal data'!$C$29</definedName>
    <definedName name="SAPBEXhrIndnt" hidden="1">"Wide"</definedName>
    <definedName name="SAPEMP">'[26]SAP Baseline Feb 12'!$A$1:$Y$5176</definedName>
    <definedName name="SAPsysID" hidden="1">"708C5W7SBKP804JT78WJ0JNKI"</definedName>
    <definedName name="SAPwbID" hidden="1">"ARS"</definedName>
    <definedName name="shortname">'[8]Universal data'!$C$9</definedName>
    <definedName name="Sign_off_Level">[10]Lists!$G$3:$G$5</definedName>
    <definedName name="skillset">[27]Sheet2!$A$2:$A$5</definedName>
    <definedName name="Skillsets">[3]Settings!$B$17:$B$33</definedName>
    <definedName name="Split">[6]Key!$G$2:$G$4</definedName>
    <definedName name="sss">'[16]Version &amp; Contents'!#REF!</definedName>
    <definedName name="Table2.12TotalCost">'[17]2.12 Cost Mapping'!$C$12:$C$499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>'[11]Master SAP Data'!#REF!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p">'[5]Dis HV Circuit Data excl ee'!#REF!</definedName>
    <definedName name="Trainees_Table_Cat">[22]Reference!$D$4:$E$23</definedName>
    <definedName name="Unit">1000</definedName>
    <definedName name="Working_days">[22]Reference!$A$4</definedName>
    <definedName name="wrn.Mat." localSheetId="1" hidden="1">{"staff",#N/A,FALSE,"Current Month"}</definedName>
    <definedName name="wrn.Mat." hidden="1">{"staff",#N/A,FALSE,"Current Month"}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A2" i="2"/>
  <c r="A3" i="2"/>
  <c r="O9" i="2"/>
  <c r="P9" i="2"/>
  <c r="Q9" i="2"/>
  <c r="R9" i="2"/>
  <c r="S9" i="2"/>
  <c r="T9" i="2"/>
  <c r="U9" i="2"/>
  <c r="V9" i="2"/>
  <c r="O12" i="2"/>
  <c r="P12" i="2"/>
  <c r="Q12" i="2"/>
  <c r="R12" i="2"/>
  <c r="S12" i="2"/>
  <c r="T12" i="2"/>
  <c r="U12" i="2"/>
  <c r="V12" i="2"/>
  <c r="O13" i="2"/>
  <c r="P13" i="2"/>
  <c r="Q13" i="2"/>
  <c r="R13" i="2"/>
  <c r="S13" i="2"/>
  <c r="T13" i="2"/>
  <c r="U13" i="2"/>
  <c r="V13" i="2"/>
  <c r="O14" i="2"/>
  <c r="P14" i="2"/>
  <c r="Q14" i="2"/>
  <c r="R14" i="2"/>
  <c r="S14" i="2"/>
  <c r="T14" i="2"/>
  <c r="U14" i="2"/>
  <c r="V14" i="2"/>
  <c r="O15" i="2"/>
  <c r="P15" i="2"/>
  <c r="Q15" i="2"/>
  <c r="R15" i="2"/>
  <c r="S15" i="2"/>
  <c r="T15" i="2"/>
  <c r="U15" i="2"/>
  <c r="V15" i="2"/>
  <c r="O18" i="2"/>
  <c r="P18" i="2"/>
  <c r="Q18" i="2"/>
  <c r="R18" i="2"/>
  <c r="S18" i="2"/>
  <c r="T18" i="2"/>
  <c r="U18" i="2"/>
  <c r="V18" i="2"/>
  <c r="O20" i="2"/>
  <c r="P20" i="2"/>
  <c r="Q20" i="2"/>
  <c r="R20" i="2"/>
  <c r="S20" i="2"/>
  <c r="T20" i="2"/>
  <c r="U20" i="2"/>
  <c r="V20" i="2"/>
  <c r="O23" i="2"/>
  <c r="P23" i="2"/>
  <c r="Q23" i="2"/>
  <c r="R23" i="2"/>
  <c r="S23" i="2"/>
  <c r="T23" i="2"/>
  <c r="U23" i="2"/>
  <c r="V23" i="2"/>
  <c r="O24" i="2"/>
  <c r="P24" i="2"/>
  <c r="Q24" i="2"/>
  <c r="R24" i="2"/>
  <c r="S24" i="2"/>
  <c r="T24" i="2"/>
  <c r="U24" i="2"/>
  <c r="V24" i="2"/>
  <c r="O25" i="2"/>
  <c r="P25" i="2"/>
  <c r="Q25" i="2"/>
  <c r="R25" i="2"/>
  <c r="S25" i="2"/>
  <c r="T25" i="2"/>
  <c r="U25" i="2"/>
  <c r="V25" i="2"/>
  <c r="O26" i="2"/>
  <c r="P26" i="2"/>
  <c r="Q26" i="2"/>
  <c r="R26" i="2"/>
  <c r="S26" i="2"/>
  <c r="T26" i="2"/>
  <c r="U26" i="2"/>
  <c r="V26" i="2"/>
  <c r="O30" i="2"/>
  <c r="P30" i="2"/>
  <c r="Q30" i="2"/>
  <c r="R30" i="2"/>
  <c r="S30" i="2"/>
  <c r="T30" i="2"/>
  <c r="U30" i="2"/>
  <c r="V30" i="2"/>
  <c r="A1" i="1"/>
  <c r="A2" i="1"/>
  <c r="A3" i="1"/>
  <c r="O9" i="1"/>
  <c r="P9" i="1"/>
  <c r="Q9" i="1"/>
  <c r="R9" i="1"/>
  <c r="S9" i="1"/>
  <c r="T9" i="1"/>
  <c r="U9" i="1"/>
  <c r="V9" i="1"/>
  <c r="O12" i="1"/>
  <c r="P12" i="1"/>
  <c r="Q12" i="1"/>
  <c r="R12" i="1"/>
  <c r="S12" i="1"/>
  <c r="T12" i="1"/>
  <c r="U12" i="1"/>
  <c r="V12" i="1"/>
  <c r="O13" i="1"/>
  <c r="P13" i="1"/>
  <c r="Q13" i="1"/>
  <c r="R13" i="1"/>
  <c r="S13" i="1"/>
  <c r="T13" i="1"/>
  <c r="U13" i="1"/>
  <c r="V13" i="1"/>
  <c r="O14" i="1"/>
  <c r="P14" i="1"/>
  <c r="Q14" i="1"/>
  <c r="R14" i="1"/>
  <c r="S14" i="1"/>
  <c r="T14" i="1"/>
  <c r="U14" i="1"/>
  <c r="V14" i="1"/>
  <c r="O15" i="1"/>
  <c r="P15" i="1"/>
  <c r="Q15" i="1"/>
  <c r="R15" i="1"/>
  <c r="S15" i="1"/>
  <c r="T15" i="1"/>
  <c r="U15" i="1"/>
  <c r="V15" i="1"/>
  <c r="O18" i="1"/>
  <c r="P18" i="1"/>
  <c r="Q18" i="1"/>
  <c r="R18" i="1"/>
  <c r="S18" i="1"/>
  <c r="T18" i="1"/>
  <c r="U18" i="1"/>
  <c r="V18" i="1"/>
  <c r="O20" i="1"/>
  <c r="P20" i="1"/>
  <c r="Q20" i="1"/>
  <c r="R20" i="1"/>
  <c r="S20" i="1"/>
  <c r="T20" i="1"/>
  <c r="U20" i="1"/>
  <c r="V20" i="1"/>
  <c r="O23" i="1"/>
  <c r="P23" i="1"/>
  <c r="Q23" i="1"/>
  <c r="R23" i="1"/>
  <c r="S23" i="1"/>
  <c r="T23" i="1"/>
  <c r="U23" i="1"/>
  <c r="V23" i="1"/>
  <c r="O24" i="1"/>
  <c r="P24" i="1"/>
  <c r="Q24" i="1"/>
  <c r="R24" i="1"/>
  <c r="S24" i="1"/>
  <c r="T24" i="1"/>
  <c r="U24" i="1"/>
  <c r="V24" i="1"/>
  <c r="O25" i="1"/>
  <c r="P25" i="1"/>
  <c r="Q25" i="1"/>
  <c r="R25" i="1"/>
  <c r="S25" i="1"/>
  <c r="T25" i="1"/>
  <c r="U25" i="1"/>
  <c r="V25" i="1"/>
  <c r="O26" i="1"/>
  <c r="P26" i="1"/>
  <c r="Q26" i="1"/>
  <c r="R26" i="1"/>
  <c r="S26" i="1"/>
  <c r="T26" i="1"/>
  <c r="U26" i="1"/>
  <c r="V26" i="1"/>
  <c r="O30" i="1"/>
  <c r="P30" i="1"/>
  <c r="Q30" i="1"/>
  <c r="R30" i="1"/>
  <c r="S30" i="1"/>
  <c r="T30" i="1"/>
  <c r="U30" i="1"/>
  <c r="V30" i="1"/>
</calcChain>
</file>

<file path=xl/sharedStrings.xml><?xml version="1.0" encoding="utf-8"?>
<sst xmlns="http://schemas.openxmlformats.org/spreadsheetml/2006/main" count="86" uniqueCount="34">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</sst>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_-* #,##0.0_-;\-* #,##0.0_-;_-* &quot;-&quot;?_-;_-@_-"/>
    <numFmt numFmtId="167" formatCode="#,##0.0;[Red]\-#,##0.0;\-"/>
    <numFmt numFmtId="168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0" fontId="3" fillId="2" borderId="1" xfId="0" applyFont="1" applyFill="1" applyBorder="1"/>
    <xf numFmtId="165" fontId="4" fillId="3" borderId="1" xfId="0" applyNumberFormat="1" applyFont="1" applyFill="1" applyBorder="1"/>
    <xf numFmtId="2" fontId="4" fillId="3" borderId="1" xfId="0" applyNumberFormat="1" applyFont="1" applyFill="1" applyBorder="1"/>
    <xf numFmtId="16" fontId="1" fillId="0" borderId="0" xfId="0" applyNumberFormat="1" applyFont="1"/>
    <xf numFmtId="0" fontId="3" fillId="0" borderId="0" xfId="0" applyFont="1"/>
    <xf numFmtId="165" fontId="4" fillId="4" borderId="1" xfId="0" applyNumberFormat="1" applyFont="1" applyFill="1" applyBorder="1"/>
    <xf numFmtId="2" fontId="4" fillId="4" borderId="1" xfId="0" applyNumberFormat="1" applyFont="1" applyFill="1" applyBorder="1"/>
    <xf numFmtId="166" fontId="1" fillId="5" borderId="1" xfId="0" applyNumberFormat="1" applyFont="1" applyFill="1" applyBorder="1" applyAlignment="1">
      <alignment horizontal="center"/>
    </xf>
    <xf numFmtId="14" fontId="1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2" fontId="4" fillId="0" borderId="0" xfId="0" applyNumberFormat="1" applyFont="1"/>
    <xf numFmtId="167" fontId="4" fillId="0" borderId="0" xfId="0" applyNumberFormat="1" applyFont="1"/>
    <xf numFmtId="165" fontId="7" fillId="0" borderId="0" xfId="0" applyNumberFormat="1" applyFont="1"/>
    <xf numFmtId="0" fontId="6" fillId="0" borderId="0" xfId="0" applyFont="1" applyAlignment="1">
      <alignment horizontal="left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167" fontId="4" fillId="6" borderId="0" xfId="0" applyNumberFormat="1" applyFont="1" applyFill="1"/>
    <xf numFmtId="0" fontId="6" fillId="6" borderId="0" xfId="0" applyFont="1" applyFill="1"/>
    <xf numFmtId="0" fontId="6" fillId="6" borderId="0" xfId="0" applyFont="1" applyFill="1" applyAlignment="1">
      <alignment horizontal="left"/>
    </xf>
    <xf numFmtId="165" fontId="7" fillId="6" borderId="0" xfId="0" applyNumberFormat="1" applyFont="1" applyFill="1"/>
    <xf numFmtId="0" fontId="4" fillId="6" borderId="2" xfId="0" applyFont="1" applyFill="1" applyBorder="1"/>
    <xf numFmtId="2" fontId="4" fillId="6" borderId="0" xfId="0" applyNumberFormat="1" applyFont="1" applyFill="1"/>
    <xf numFmtId="0" fontId="4" fillId="6" borderId="3" xfId="0" applyFont="1" applyFill="1" applyBorder="1"/>
    <xf numFmtId="0" fontId="4" fillId="6" borderId="0" xfId="0" applyFont="1" applyFill="1" applyAlignment="1">
      <alignment horizontal="centerContinuous"/>
    </xf>
    <xf numFmtId="0" fontId="4" fillId="6" borderId="2" xfId="0" applyFont="1" applyFill="1" applyBorder="1" applyAlignment="1">
      <alignment horizontal="centerContinuous"/>
    </xf>
    <xf numFmtId="2" fontId="4" fillId="6" borderId="0" xfId="0" applyNumberFormat="1" applyFont="1" applyFill="1" applyAlignment="1">
      <alignment horizontal="centerContinuous"/>
    </xf>
    <xf numFmtId="0" fontId="4" fillId="6" borderId="3" xfId="0" applyFont="1" applyFill="1" applyBorder="1" applyAlignment="1">
      <alignment horizontal="centerContinuous"/>
    </xf>
    <xf numFmtId="0" fontId="7" fillId="6" borderId="0" xfId="0" applyFont="1" applyFill="1" applyAlignment="1">
      <alignment horizontal="left"/>
    </xf>
    <xf numFmtId="165" fontId="7" fillId="6" borderId="0" xfId="0" applyNumberFormat="1" applyFont="1" applyFill="1" applyAlignment="1">
      <alignment horizontal="left"/>
    </xf>
    <xf numFmtId="0" fontId="5" fillId="6" borderId="0" xfId="0" applyFont="1" applyFill="1"/>
    <xf numFmtId="0" fontId="7" fillId="6" borderId="0" xfId="0" applyFont="1" applyFill="1"/>
    <xf numFmtId="164" fontId="1" fillId="0" borderId="0" xfId="0" applyNumberFormat="1" applyFont="1"/>
    <xf numFmtId="164" fontId="0" fillId="0" borderId="0" xfId="0" applyNumberFormat="1"/>
    <xf numFmtId="168" fontId="1" fillId="0" borderId="0" xfId="0" applyNumberFormat="1" applyFont="1"/>
    <xf numFmtId="168" fontId="0" fillId="0" borderId="0" xfId="0" applyNumberFormat="1"/>
    <xf numFmtId="168" fontId="3" fillId="2" borderId="1" xfId="0" applyNumberFormat="1" applyFont="1" applyFill="1" applyBorder="1"/>
    <xf numFmtId="168" fontId="4" fillId="3" borderId="1" xfId="0" applyNumberFormat="1" applyFont="1" applyFill="1" applyBorder="1"/>
    <xf numFmtId="168" fontId="4" fillId="4" borderId="1" xfId="0" applyNumberFormat="1" applyFont="1" applyFill="1" applyBorder="1"/>
    <xf numFmtId="168" fontId="1" fillId="5" borderId="1" xfId="0" applyNumberFormat="1" applyFont="1" applyFill="1" applyBorder="1" applyAlignment="1">
      <alignment horizontal="center"/>
    </xf>
    <xf numFmtId="168" fontId="4" fillId="0" borderId="0" xfId="0" applyNumberFormat="1" applyFont="1"/>
    <xf numFmtId="164" fontId="4" fillId="0" borderId="0" xfId="0" applyNumberFormat="1" applyFont="1"/>
    <xf numFmtId="164" fontId="4" fillId="6" borderId="0" xfId="0" applyNumberFormat="1" applyFont="1" applyFill="1" applyAlignment="1">
      <alignment horizontal="centerContinuous"/>
    </xf>
    <xf numFmtId="164" fontId="4" fillId="6" borderId="3" xfId="0" applyNumberFormat="1" applyFont="1" applyFill="1" applyBorder="1" applyAlignment="1">
      <alignment horizontal="centerContinuous"/>
    </xf>
    <xf numFmtId="164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c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%20SAP%20Data%20Integrity%20Project\Resourcing%20Team%202012\Yetta\changed%20design%20of%20Vacancy%20Tracker%20(all%20roles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j001a\Local%20Settings\Temporary%20Internet%20Files\Content.Outlook\N0G9JHSV\Copy%20of%20UKPN%20Contractor%20Data%20submission%2018JAN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secom.sharepoint.com/teams/RIIO-ED1Regulation/Shared%20Documents/Ofgem%20Regulatory%20Submissions/RRP/July%202022/Cost%20and%20Volumes/21-22%20SSES%20Cost%20_%20Volume%20Reporting%20Pac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secom.sharepoint.com/teams/RIIO-ED1Regulation/Shared%20Documents/Ofgem%20Regulatory%20Submissions/RRP/July%202022/Cost%20and%20Volumes/21-22%20SSEH%20Cost%20_%20Volume%20Reporting%20Pac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RGANISATIONAL%20DEVELOPMENT%202011%20&amp;%202012\Workforce%20Planning%202011\2012%20RIG%20Workforce%20Planning\2012%20RIG%20Actuals\Working%20Tables\Po%20Costs\POCostsSoFar2012%20Inc%20Feb%20Revised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4%20FINAL%20RIGS\OFGEM%20DOCUMENTS\Network%20Outputs%20Reporting%20workbo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etworks\CO\Cost_and_Outputs_Lib\SUBS\ED\RIGs\2010\Data\Outputs\WPD\WPD_S_WALES_NO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tworks\ElecDistrib\Elec_Distrib_Lib\Regulatory_Reporting\Cost_Reporting_\Cost_Reporting_Rules\Rules%202007-08%20development\Master%20RRP%200708%20v7-1-PR%20(inc%20LPN%20test%20data)%20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GANISATIONAL%20DEVELOPMENT%202011%20&amp;%202012\Workforce%20Planning%202013\2012-2013%20RIG%20Forecast\Direct%20FTE\Direct%20FTE%20analysis%20V4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ing%20Team%202012\Reporting%202012\13%20-%20January%202012\Metrics%20Report%20-%20Data%20Model%20Dec%202012%20and%20Jan%20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orkforce\Resourcing%20Team%202012\Resourcing%20Team%202011\Workforce%20Planning%202011\2011%2012%20Quarterly%20RIG%20Reporting\Oct%20to%20Dec%2011%20Qtrl%20Reporting\Summary%20of%20Oct%20Dec%2011%20Result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PS\DISTR\DPCR5\2010-11%20Distribution%20Regulatory%20Reporting\SSE%20Master%20Tables\Workings\Source%20Data\1011_Job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%20Files\Audit%20information%20files\OTJTD%20Cos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G%20Actual%202011-2013%20Master%20v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orkforce\Documents%20and%20Settings\lakey1t\Local%20Settings\Temporary%20Internet%20Files\OLK2D\Staff%20Locations%20-%2012%20Sept%202005_modified%20CUSTOMER%20OPS11MAST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etworks\GasDistrib\Gas_Distrib_Lib\Cost%20Reporting\Comparability\GDN%20cost%20Packs\Cost%20Packs%20received\2008-09\National%20Grid\2008_9%20East%20of%20England%20RRP%200109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orkforce\ORGANISATIONAL%20DEVELOPMENT%202011%20&amp;%202012\Workforce%20Planning%202012\WFR%20Quarterly%20Reporting\Q1%20-%20April%20to%20June\Source%20Data\Support%20Studies\MASTER%20DATA%20LIST%20-supported%20Studies%20v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orkforce\Documents%20and%20Settings\Chan01Y\Local%20Settings\Temporary%20Internet%20Files\Content.Outlook\G4JJWJJR\Copy%20of%20Network%20Operation%20-%20Skillset%20Level%203%20exerci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GANISATIONAL%20DEVELOPMENT%202011%20&amp;%202012\Workforce%20Planning%202013\2012-2013%20RIG%20Forecast\Indirect%20Cost%20Model\Indirect%20Cost%20Model%20V18%20-%20YC%202JAN%202012%20AW%20without%20smart%20metering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GANISATIONAL%20DEVELOPMENT%202011%20&amp;%202012\Workforce%20Planning%202012\2012%20RIG%20Workforce%20Planning\2012-2013%20RIG%20Forecast\Indirect%20Cost%20Model\Indirect%20Cost%20Model%20V18%20-%20YC%202JAN%202012%20AW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etworks\ElecDistrib\DPCR5_Lib\Networks\Rig%20Development\Network%20Asset%20Data%20and%20Performance%20Reporting\New%20Tables\5th%20draft\QoS_May_retu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ing%20Team%202012\Reporting%202012\13%20-%20January%202012\Headcount%20vs%20Salary%20costs%20analysis%20-%20updated%20for%20Dec%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orkforce\Documents%20and%20Settings\downs1l\Local%20Settings\Temporary%20Internet%20Files\OLKD\Staff%20Locations%20-%20Customer%20Ops%20-%204%20October%20additional%20inf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tworks\Transmission\Transmission_Price_Controls_Lib\Regulatory_Reporting\RRP_2008\RRP_Guidelines_Forms\Transmission%20PCRRP%20tables_SHETL_2007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etworks\ElecDistrib\Elec_Distrib_Lib\Technical%20Team\Cost%20Reporting\Master_0607_RRP_v2%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"/>
      <sheetName val="Cover Sheet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rics Report"/>
      <sheetName val="Sheet1"/>
      <sheetName val="Sheet2"/>
      <sheetName val="Sheet4"/>
      <sheetName val="Live Vacancies"/>
      <sheetName val="Successful Cand Identified"/>
      <sheetName val="Vacancies on Hold"/>
      <sheetName val="Placemen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"/>
      <sheetName val="Skillset mapping"/>
      <sheetName val="Re-mapping"/>
      <sheetName val="Average"/>
      <sheetName val="Master SAP Data"/>
      <sheetName val="TIER 1 Contractors"/>
      <sheetName val="TRACKING"/>
      <sheetName val="POWER TECHNOLOGY"/>
      <sheetName val="NATIONAL GRID"/>
      <sheetName val="FOUNTAINS SPPT SVCS"/>
      <sheetName val="ABB LTD"/>
      <sheetName val="HVI LTD"/>
      <sheetName val="CG POWER SYSTEMS"/>
      <sheetName val="HAWKER SIDDELEY"/>
      <sheetName val="AREVA T&amp;D"/>
      <sheetName val="BROCKWELLS FORESTRY"/>
      <sheetName val="BTS"/>
      <sheetName val="SKANSKA UTILITIES LTD"/>
      <sheetName val="BABCOCK NETWORKS LTD"/>
      <sheetName val="NEXANS"/>
      <sheetName val="MORGAN SINDALL"/>
      <sheetName val="PRYSMIAN"/>
      <sheetName val="SCHNEIDER"/>
      <sheetName val="SIEMENS"/>
      <sheetName val="J MURPHY &amp; SONS"/>
      <sheetName val="MURPHY LTD"/>
      <sheetName val="LAING O'ROURKE"/>
      <sheetName val="MORRISON UTILITY SVCS"/>
      <sheetName val="FREEDOM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9d -  Legacy Adjustments"/>
      <sheetName val="M9m - Scheme Metrics "/>
      <sheetName val="M10 - Shetland (SSEH)"/>
      <sheetName val="M11a - Subsea Cable (Proactive)"/>
      <sheetName val="M11b - Subsea Cable (Reactive)"/>
      <sheetName val="M12 - Moorside (ENWL)"/>
      <sheetName val="M13 - Uncertainty Mech Info"/>
      <sheetName val="M14 - Drivers"/>
      <sheetName val="M15 - MEAV"/>
      <sheetName val="M16 - Forecasts C1"/>
      <sheetName val="M17 - Forecasts TOTEX"/>
      <sheetName val="M18 - FTE"/>
      <sheetName val="M19 - DSO"/>
      <sheetName val="M20 - Green Recovery"/>
      <sheetName val="M21 - D&amp;D"/>
    </sheetNames>
    <sheetDataSet>
      <sheetData sheetId="0">
        <row r="12">
          <cell r="D12" t="str">
            <v>SSES</v>
          </cell>
        </row>
        <row r="14">
          <cell r="D14">
            <v>2022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>
        <row r="11">
          <cell r="AJ11">
            <v>14.973582743120916</v>
          </cell>
          <cell r="AK11">
            <v>15.150906375019808</v>
          </cell>
          <cell r="AL11">
            <v>33.981888773785492</v>
          </cell>
          <cell r="AM11">
            <v>17.186892373632066</v>
          </cell>
          <cell r="AN11">
            <v>19.816127150152987</v>
          </cell>
          <cell r="AO11">
            <v>24.496016199140367</v>
          </cell>
          <cell r="AP11">
            <v>18.682258126059121</v>
          </cell>
          <cell r="AQ11">
            <v>0</v>
          </cell>
        </row>
        <row r="12">
          <cell r="AJ12">
            <v>75.062604086996899</v>
          </cell>
          <cell r="AK12">
            <v>82.126453584856762</v>
          </cell>
          <cell r="AL12">
            <v>90.604891435898864</v>
          </cell>
          <cell r="AM12">
            <v>87.53430946859217</v>
          </cell>
          <cell r="AN12">
            <v>94.722174386809101</v>
          </cell>
          <cell r="AO12">
            <v>87.110402768185025</v>
          </cell>
          <cell r="AP12">
            <v>65.315659388028791</v>
          </cell>
          <cell r="AQ12">
            <v>0</v>
          </cell>
        </row>
        <row r="13">
          <cell r="AJ13">
            <v>16.330026507466279</v>
          </cell>
          <cell r="AK13">
            <v>14.963852438754879</v>
          </cell>
          <cell r="AL13">
            <v>15.412823257317887</v>
          </cell>
          <cell r="AM13">
            <v>20.116540905522651</v>
          </cell>
          <cell r="AN13">
            <v>29.061009913703312</v>
          </cell>
          <cell r="AO13">
            <v>12.538343116585624</v>
          </cell>
          <cell r="AP13">
            <v>13.335954735224041</v>
          </cell>
          <cell r="AQ13">
            <v>0</v>
          </cell>
        </row>
        <row r="14">
          <cell r="AJ14">
            <v>28.924375754048246</v>
          </cell>
          <cell r="AK14">
            <v>34.515958979441898</v>
          </cell>
          <cell r="AL14">
            <v>40.779492461790674</v>
          </cell>
          <cell r="AM14">
            <v>44.39009440660007</v>
          </cell>
          <cell r="AN14">
            <v>39.722101102100801</v>
          </cell>
          <cell r="AO14">
            <v>39.691499303798402</v>
          </cell>
          <cell r="AP14">
            <v>42.565239085213214</v>
          </cell>
          <cell r="AQ14">
            <v>0</v>
          </cell>
        </row>
        <row r="15">
          <cell r="AJ15">
            <v>16.655400430939782</v>
          </cell>
          <cell r="AK15">
            <v>18.114632763331649</v>
          </cell>
          <cell r="AL15">
            <v>9.1770896808669438</v>
          </cell>
          <cell r="AM15">
            <v>10.571699289353385</v>
          </cell>
          <cell r="AN15">
            <v>18.129688327500908</v>
          </cell>
          <cell r="AO15">
            <v>16.858619756027633</v>
          </cell>
          <cell r="AP15">
            <v>12.180315627139343</v>
          </cell>
          <cell r="AQ15">
            <v>0</v>
          </cell>
        </row>
        <row r="16">
          <cell r="AJ16">
            <v>10.489597396463608</v>
          </cell>
          <cell r="AK16">
            <v>12.324873607476603</v>
          </cell>
          <cell r="AL16">
            <v>11.552649644334608</v>
          </cell>
          <cell r="AM16">
            <v>9.8317870427006948</v>
          </cell>
          <cell r="AN16">
            <v>11.476199489774455</v>
          </cell>
          <cell r="AO16">
            <v>12.615062872039507</v>
          </cell>
          <cell r="AP16">
            <v>12.829341342974468</v>
          </cell>
          <cell r="AQ16">
            <v>0</v>
          </cell>
        </row>
        <row r="17">
          <cell r="AJ17">
            <v>102.40019029722032</v>
          </cell>
          <cell r="AK17">
            <v>107.35457989501684</v>
          </cell>
          <cell r="AL17">
            <v>118.59834997030129</v>
          </cell>
          <cell r="AM17">
            <v>109.86931132225007</v>
          </cell>
          <cell r="AN17">
            <v>113.40416459752664</v>
          </cell>
          <cell r="AO17">
            <v>123.37724608723208</v>
          </cell>
          <cell r="AP17">
            <v>122.31080272186767</v>
          </cell>
          <cell r="AQ17">
            <v>0</v>
          </cell>
        </row>
      </sheetData>
      <sheetData sheetId="6"/>
      <sheetData sheetId="7"/>
      <sheetData sheetId="8"/>
      <sheetData sheetId="9"/>
      <sheetData sheetId="10">
        <row r="11">
          <cell r="AJ11">
            <v>0.94311440718798312</v>
          </cell>
          <cell r="AK11">
            <v>0.92332976089844221</v>
          </cell>
          <cell r="AL11">
            <v>0.89002502655433813</v>
          </cell>
          <cell r="AM11">
            <v>0.86363604275205785</v>
          </cell>
          <cell r="AN11">
            <v>0.84184322981537429</v>
          </cell>
          <cell r="AO11">
            <v>0.83175543143860475</v>
          </cell>
          <cell r="AP11">
            <v>0.78633684494694012</v>
          </cell>
          <cell r="AQ11" t="str">
            <v>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28">
          <cell r="BQ28">
            <v>9226.2261510000008</v>
          </cell>
          <cell r="BR28">
            <v>9213.4571510000005</v>
          </cell>
          <cell r="BS28">
            <v>9206.2219999999998</v>
          </cell>
          <cell r="BT28">
            <v>9192.4439999999995</v>
          </cell>
          <cell r="BU28">
            <v>9183.344000000001</v>
          </cell>
          <cell r="BV28">
            <v>9159.9670000000024</v>
          </cell>
          <cell r="BW28">
            <v>9141.7260000000024</v>
          </cell>
          <cell r="BX28">
            <v>9141.7260000000024</v>
          </cell>
        </row>
        <row r="31">
          <cell r="BQ31">
            <v>5866.98</v>
          </cell>
          <cell r="BR31">
            <v>5883.5099011282255</v>
          </cell>
          <cell r="BS31">
            <v>5870.0289011282257</v>
          </cell>
          <cell r="BT31">
            <v>5854.3329011282258</v>
          </cell>
          <cell r="BU31">
            <v>5846.3709011282253</v>
          </cell>
          <cell r="BV31">
            <v>5831.9019011282262</v>
          </cell>
          <cell r="BW31">
            <v>5822.9629011282268</v>
          </cell>
          <cell r="BX31">
            <v>5822.9629011282268</v>
          </cell>
        </row>
        <row r="32">
          <cell r="BQ32">
            <v>8704.9169999999976</v>
          </cell>
          <cell r="BR32">
            <v>8202.8631910423228</v>
          </cell>
          <cell r="BS32">
            <v>8306.8321910423238</v>
          </cell>
          <cell r="BT32">
            <v>8477.262191042324</v>
          </cell>
          <cell r="BU32">
            <v>8609.4071910423245</v>
          </cell>
          <cell r="BV32">
            <v>8737.1651910423243</v>
          </cell>
          <cell r="BW32">
            <v>8892.105191042323</v>
          </cell>
          <cell r="BX32">
            <v>8892.105191042323</v>
          </cell>
        </row>
        <row r="33">
          <cell r="BQ33">
            <v>15769.51</v>
          </cell>
          <cell r="BR33">
            <v>15593.98966900001</v>
          </cell>
          <cell r="BS33">
            <v>15583.556669000009</v>
          </cell>
          <cell r="BT33">
            <v>15562.72166900001</v>
          </cell>
          <cell r="BU33">
            <v>15545.943669000009</v>
          </cell>
          <cell r="BV33">
            <v>15534.15966900001</v>
          </cell>
          <cell r="BW33">
            <v>15524.619669000011</v>
          </cell>
          <cell r="BX33">
            <v>15524.619669000011</v>
          </cell>
        </row>
        <row r="46">
          <cell r="BQ46">
            <v>9191.85</v>
          </cell>
          <cell r="BR46">
            <v>9154.6830000000009</v>
          </cell>
          <cell r="BS46">
            <v>9148.3300000000017</v>
          </cell>
          <cell r="BT46">
            <v>9117.3470000000016</v>
          </cell>
          <cell r="BU46">
            <v>9114.5350000000017</v>
          </cell>
          <cell r="BV46">
            <v>9010.3110000000015</v>
          </cell>
          <cell r="BW46">
            <v>8979.6920000000009</v>
          </cell>
          <cell r="BX46">
            <v>8979.6920000000009</v>
          </cell>
        </row>
        <row r="47">
          <cell r="BQ47">
            <v>3485.64</v>
          </cell>
          <cell r="BR47">
            <v>3493.0589999999997</v>
          </cell>
          <cell r="BS47">
            <v>3491.4679999999998</v>
          </cell>
          <cell r="BT47">
            <v>3496.8609999999999</v>
          </cell>
          <cell r="BU47">
            <v>3544.9789999999998</v>
          </cell>
          <cell r="BV47">
            <v>3559.8559999999998</v>
          </cell>
          <cell r="BW47">
            <v>3555.3859999999995</v>
          </cell>
          <cell r="BX47">
            <v>3555.3859999999995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2">
          <cell r="BQ52">
            <v>17407.810999999998</v>
          </cell>
          <cell r="BR52">
            <v>17624.924674999995</v>
          </cell>
          <cell r="BS52">
            <v>17661.433674999997</v>
          </cell>
          <cell r="BT52">
            <v>17775.372674999995</v>
          </cell>
          <cell r="BU52">
            <v>17860.281674999995</v>
          </cell>
          <cell r="BV52">
            <v>17941.014674999995</v>
          </cell>
          <cell r="BW52">
            <v>18052.134674999994</v>
          </cell>
          <cell r="BX52">
            <v>18052.134674999994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</row>
        <row r="54">
          <cell r="BQ54">
            <v>2.6650000000000005</v>
          </cell>
          <cell r="BR54">
            <v>2.6652600000000004</v>
          </cell>
          <cell r="BS54">
            <v>2.6652600000000004</v>
          </cell>
          <cell r="BT54">
            <v>2.6652600000000004</v>
          </cell>
          <cell r="BU54">
            <v>2.6652600000000004</v>
          </cell>
          <cell r="BV54">
            <v>2.6652600000000004</v>
          </cell>
          <cell r="BW54">
            <v>2.6652600000000004</v>
          </cell>
          <cell r="BX54">
            <v>2.6652600000000004</v>
          </cell>
        </row>
        <row r="75">
          <cell r="BQ75">
            <v>3163.3600000000006</v>
          </cell>
          <cell r="BR75">
            <v>3151.5560000000005</v>
          </cell>
          <cell r="BS75">
            <v>3150.9050000000007</v>
          </cell>
          <cell r="BT75">
            <v>3144.6240000000007</v>
          </cell>
          <cell r="BU75">
            <v>3135.2020000000007</v>
          </cell>
          <cell r="BV75">
            <v>3132.0590000000007</v>
          </cell>
          <cell r="BW75">
            <v>3109.9050000000007</v>
          </cell>
          <cell r="BX75">
            <v>3109.9050000000007</v>
          </cell>
        </row>
        <row r="77"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</row>
        <row r="79">
          <cell r="BQ79">
            <v>232.471</v>
          </cell>
          <cell r="BR79">
            <v>232.10050000000001</v>
          </cell>
          <cell r="BS79">
            <v>232.10050000000001</v>
          </cell>
          <cell r="BT79">
            <v>232.10050000000001</v>
          </cell>
          <cell r="BU79">
            <v>227.9205</v>
          </cell>
          <cell r="BV79">
            <v>232.10050000000001</v>
          </cell>
          <cell r="BW79">
            <v>223.3415</v>
          </cell>
          <cell r="BX79">
            <v>223.3415</v>
          </cell>
        </row>
        <row r="82">
          <cell r="BQ82">
            <v>5.9450000000000003</v>
          </cell>
          <cell r="BR82">
            <v>5.9450000000000003</v>
          </cell>
          <cell r="BS82">
            <v>5.9450000000000003</v>
          </cell>
          <cell r="BT82">
            <v>5.9450000000000003</v>
          </cell>
          <cell r="BU82">
            <v>5.9450000000000003</v>
          </cell>
          <cell r="BV82">
            <v>5.9450000000000003</v>
          </cell>
          <cell r="BW82">
            <v>5.9450000000000003</v>
          </cell>
          <cell r="BX82">
            <v>5.9450000000000003</v>
          </cell>
        </row>
        <row r="85">
          <cell r="BQ85">
            <v>1564.7870000000003</v>
          </cell>
          <cell r="BR85">
            <v>1534.614008</v>
          </cell>
          <cell r="BS85">
            <v>1543.8520079999998</v>
          </cell>
          <cell r="BT85">
            <v>1562.892008</v>
          </cell>
          <cell r="BU85">
            <v>1642.315008</v>
          </cell>
          <cell r="BV85">
            <v>1682.959008</v>
          </cell>
          <cell r="BW85">
            <v>2065.4960080000001</v>
          </cell>
          <cell r="BX85">
            <v>2065.4960080000001</v>
          </cell>
        </row>
        <row r="86">
          <cell r="BQ86">
            <v>765.149</v>
          </cell>
          <cell r="BR86">
            <v>676.71311199999991</v>
          </cell>
          <cell r="BS86">
            <v>675.14411199999995</v>
          </cell>
          <cell r="BT86">
            <v>673.78111199999989</v>
          </cell>
          <cell r="BU86">
            <v>666.92311199999995</v>
          </cell>
          <cell r="BV86">
            <v>666.78511199999991</v>
          </cell>
          <cell r="BW86">
            <v>657.50211200000001</v>
          </cell>
          <cell r="BX86">
            <v>657.50211200000001</v>
          </cell>
        </row>
        <row r="87"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</row>
        <row r="88">
          <cell r="BQ88">
            <v>61.521999999999998</v>
          </cell>
          <cell r="BR88">
            <v>116.48426499999999</v>
          </cell>
          <cell r="BS88">
            <v>116.48426499999999</v>
          </cell>
          <cell r="BT88">
            <v>124.577265</v>
          </cell>
          <cell r="BU88">
            <v>124.577265</v>
          </cell>
          <cell r="BV88">
            <v>124.577265</v>
          </cell>
          <cell r="BW88">
            <v>124.577265</v>
          </cell>
          <cell r="BX88">
            <v>124.577265</v>
          </cell>
        </row>
        <row r="89">
          <cell r="BQ89">
            <v>77.584000000000003</v>
          </cell>
          <cell r="BR89">
            <v>77.584167999999991</v>
          </cell>
          <cell r="BS89">
            <v>77.584167999999991</v>
          </cell>
          <cell r="BT89">
            <v>75.06016799999999</v>
          </cell>
          <cell r="BU89">
            <v>75.06016799999999</v>
          </cell>
          <cell r="BV89">
            <v>75.06016799999999</v>
          </cell>
          <cell r="BW89">
            <v>75.06016799999999</v>
          </cell>
          <cell r="BX89">
            <v>75.06016799999999</v>
          </cell>
        </row>
        <row r="90">
          <cell r="BQ90">
            <v>44.055</v>
          </cell>
          <cell r="BR90">
            <v>21.956683999999999</v>
          </cell>
          <cell r="BS90">
            <v>21.956683999999999</v>
          </cell>
          <cell r="BT90">
            <v>16.076684</v>
          </cell>
          <cell r="BU90">
            <v>16.076684</v>
          </cell>
          <cell r="BV90">
            <v>16.076684</v>
          </cell>
          <cell r="BW90">
            <v>16.076684</v>
          </cell>
          <cell r="BX90">
            <v>16.076684</v>
          </cell>
        </row>
        <row r="91">
          <cell r="BQ91">
            <v>2.0359999999999996</v>
          </cell>
          <cell r="BR91">
            <v>2.0364799999999996</v>
          </cell>
          <cell r="BS91">
            <v>2.0364799999999996</v>
          </cell>
          <cell r="BT91">
            <v>2.0364799999999996</v>
          </cell>
          <cell r="BU91">
            <v>2.0364799999999996</v>
          </cell>
          <cell r="BV91">
            <v>2.0364799999999996</v>
          </cell>
          <cell r="BW91">
            <v>2.0364799999999996</v>
          </cell>
          <cell r="BX91">
            <v>2.0364799999999996</v>
          </cell>
        </row>
        <row r="110">
          <cell r="BQ110">
            <v>33.97999999999999</v>
          </cell>
          <cell r="BR110">
            <v>33.97999999999999</v>
          </cell>
          <cell r="BS110">
            <v>33.97999999999999</v>
          </cell>
          <cell r="BT110">
            <v>34.061999999999991</v>
          </cell>
          <cell r="BU110">
            <v>34.061999999999991</v>
          </cell>
          <cell r="BV110">
            <v>34.061999999999991</v>
          </cell>
          <cell r="BW110">
            <v>34.061999999999991</v>
          </cell>
          <cell r="BX110">
            <v>34.061999999999991</v>
          </cell>
        </row>
        <row r="112">
          <cell r="BQ112">
            <v>1856.59</v>
          </cell>
          <cell r="BR112">
            <v>1854.5866279999998</v>
          </cell>
          <cell r="BS112">
            <v>1854.5866279999998</v>
          </cell>
          <cell r="BT112">
            <v>1854.5866279999996</v>
          </cell>
          <cell r="BU112">
            <v>1854.5866279999996</v>
          </cell>
          <cell r="BV112">
            <v>1854.8496279999995</v>
          </cell>
          <cell r="BW112">
            <v>1854.8496279999995</v>
          </cell>
          <cell r="BX112">
            <v>1854.8496279999995</v>
          </cell>
        </row>
        <row r="115">
          <cell r="BQ115">
            <v>184.06700000000001</v>
          </cell>
          <cell r="BR115">
            <v>190.01322500000001</v>
          </cell>
          <cell r="BS115">
            <v>190.01322500000001</v>
          </cell>
          <cell r="BT115">
            <v>193.45422500000001</v>
          </cell>
          <cell r="BU115">
            <v>193.98422500000001</v>
          </cell>
          <cell r="BV115">
            <v>239.41322500000001</v>
          </cell>
          <cell r="BW115">
            <v>263.411225</v>
          </cell>
          <cell r="BX115">
            <v>263.411225</v>
          </cell>
        </row>
        <row r="116">
          <cell r="BQ116">
            <v>291.625</v>
          </cell>
          <cell r="BR116">
            <v>291.63287100000002</v>
          </cell>
          <cell r="BS116">
            <v>291.63287100000002</v>
          </cell>
          <cell r="BT116">
            <v>291.63287100000002</v>
          </cell>
          <cell r="BU116">
            <v>291.63287100000002</v>
          </cell>
          <cell r="BV116">
            <v>291.63287100000002</v>
          </cell>
          <cell r="BW116">
            <v>284.48187100000007</v>
          </cell>
          <cell r="BX116">
            <v>284.48187100000007</v>
          </cell>
        </row>
        <row r="117">
          <cell r="BQ117">
            <v>5.6360000000000001</v>
          </cell>
          <cell r="BR117">
            <v>5.6360349999999997</v>
          </cell>
          <cell r="BS117">
            <v>5.6360349999999997</v>
          </cell>
          <cell r="BT117">
            <v>5.6360349999999997</v>
          </cell>
          <cell r="BU117">
            <v>5.6360349999999997</v>
          </cell>
          <cell r="BV117">
            <v>3.5000000000007248E-5</v>
          </cell>
          <cell r="BW117">
            <v>3.5000000000007248E-5</v>
          </cell>
          <cell r="BX117">
            <v>3.5000000000007248E-5</v>
          </cell>
        </row>
        <row r="118">
          <cell r="BQ118">
            <v>14.539</v>
          </cell>
          <cell r="BR118">
            <v>14.539</v>
          </cell>
          <cell r="BS118">
            <v>14.539</v>
          </cell>
          <cell r="BT118">
            <v>14.539</v>
          </cell>
          <cell r="BU118">
            <v>14.539</v>
          </cell>
          <cell r="BV118">
            <v>14.539</v>
          </cell>
          <cell r="BW118">
            <v>14.539</v>
          </cell>
          <cell r="BX118">
            <v>14.539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9">
          <cell r="AI9">
            <v>3098577</v>
          </cell>
          <cell r="AJ9">
            <v>3032766</v>
          </cell>
          <cell r="AK9">
            <v>3049924</v>
          </cell>
          <cell r="AL9">
            <v>3067988</v>
          </cell>
          <cell r="AM9">
            <v>3092275</v>
          </cell>
          <cell r="AN9">
            <v>3110203</v>
          </cell>
          <cell r="AO9">
            <v>3127424</v>
          </cell>
        </row>
        <row r="14">
          <cell r="AI14">
            <v>48</v>
          </cell>
          <cell r="AJ14">
            <v>49.61</v>
          </cell>
          <cell r="AK14">
            <v>57.06</v>
          </cell>
          <cell r="AL14">
            <v>51.48</v>
          </cell>
          <cell r="AM14">
            <v>51.41</v>
          </cell>
          <cell r="AN14">
            <v>48.11</v>
          </cell>
          <cell r="AO14">
            <v>54.42</v>
          </cell>
        </row>
        <row r="15">
          <cell r="AI15">
            <v>44</v>
          </cell>
          <cell r="AJ15">
            <v>42.67</v>
          </cell>
          <cell r="AK15">
            <v>51.01</v>
          </cell>
          <cell r="AL15">
            <v>46.26</v>
          </cell>
          <cell r="AM15">
            <v>49.31</v>
          </cell>
          <cell r="AN15">
            <v>43.07</v>
          </cell>
          <cell r="AO15">
            <v>113.65</v>
          </cell>
        </row>
        <row r="16">
          <cell r="AI16">
            <v>46</v>
          </cell>
          <cell r="AJ16">
            <v>46.1</v>
          </cell>
          <cell r="AK16">
            <v>53.48</v>
          </cell>
          <cell r="AL16">
            <v>50.64</v>
          </cell>
          <cell r="AM16">
            <v>45.55</v>
          </cell>
          <cell r="AN16">
            <v>47.17</v>
          </cell>
          <cell r="AO16">
            <v>41.1</v>
          </cell>
        </row>
        <row r="17">
          <cell r="AI17">
            <v>38</v>
          </cell>
          <cell r="AJ17">
            <v>39.19</v>
          </cell>
          <cell r="AK17">
            <v>44.16</v>
          </cell>
          <cell r="AL17">
            <v>46.26</v>
          </cell>
          <cell r="AM17">
            <v>42.27</v>
          </cell>
          <cell r="AN17">
            <v>41.74</v>
          </cell>
          <cell r="AO17">
            <v>39.159999999999997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9d -  Legacy Adjustments"/>
      <sheetName val="M9m - Scheme Metrics "/>
      <sheetName val="M10 - Shetland (SSEH)"/>
      <sheetName val="M11a - Subsea Cable (Proactive)"/>
      <sheetName val="M11b - Subsea Cable (Reactive)"/>
      <sheetName val="M12 - Moorside (ENWL)"/>
      <sheetName val="M13 - Uncertainty Mech Info"/>
      <sheetName val="M14 - Drivers"/>
      <sheetName val="M15 - MEAV"/>
      <sheetName val="M16 - Forecasts C1"/>
      <sheetName val="M17 - Forecasts TOTEX"/>
      <sheetName val="M18 - FTE"/>
      <sheetName val="M19 - DSO"/>
      <sheetName val="M20 - Green Recovery"/>
      <sheetName val="M21 - D&amp;D"/>
    </sheetNames>
    <sheetDataSet>
      <sheetData sheetId="0">
        <row r="12">
          <cell r="D12" t="str">
            <v>SSEH</v>
          </cell>
        </row>
        <row r="14">
          <cell r="D14">
            <v>2022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 refreshError="1"/>
      <sheetData sheetId="2" refreshError="1"/>
      <sheetData sheetId="3" refreshError="1"/>
      <sheetData sheetId="4">
        <row r="9">
          <cell r="K9">
            <v>0.01</v>
          </cell>
        </row>
      </sheetData>
      <sheetData sheetId="5">
        <row r="11">
          <cell r="AJ11">
            <v>4.0338168630562405</v>
          </cell>
          <cell r="AK11">
            <v>8.1663135391891526</v>
          </cell>
          <cell r="AL11">
            <v>6.962333441708366</v>
          </cell>
          <cell r="AM11">
            <v>4.881378199648216</v>
          </cell>
          <cell r="AN11">
            <v>9.5739732322105073</v>
          </cell>
          <cell r="AO11">
            <v>7.566388506678555</v>
          </cell>
          <cell r="AP11">
            <v>14.623700058556839</v>
          </cell>
          <cell r="AQ11">
            <v>0</v>
          </cell>
        </row>
        <row r="12">
          <cell r="AJ12">
            <v>32.147473083891704</v>
          </cell>
          <cell r="AK12">
            <v>34.82515224437865</v>
          </cell>
          <cell r="AL12">
            <v>34.102009718908896</v>
          </cell>
          <cell r="AM12">
            <v>42.969410491583822</v>
          </cell>
          <cell r="AN12">
            <v>28.149396622745119</v>
          </cell>
          <cell r="AO12">
            <v>48.107880845039702</v>
          </cell>
          <cell r="AP12">
            <v>35.581020807215566</v>
          </cell>
          <cell r="AQ12">
            <v>0</v>
          </cell>
        </row>
        <row r="13">
          <cell r="AJ13">
            <v>9.5850242595756932</v>
          </cell>
          <cell r="AK13">
            <v>11.287922787725138</v>
          </cell>
          <cell r="AL13">
            <v>12.588284306754773</v>
          </cell>
          <cell r="AM13">
            <v>11.15464294721879</v>
          </cell>
          <cell r="AN13">
            <v>11.457755117512772</v>
          </cell>
          <cell r="AO13">
            <v>9.6759455283694642</v>
          </cell>
          <cell r="AP13">
            <v>10.386376197402509</v>
          </cell>
          <cell r="AQ13">
            <v>0</v>
          </cell>
        </row>
        <row r="14">
          <cell r="AJ14">
            <v>10.753356232806299</v>
          </cell>
          <cell r="AK14">
            <v>10.426695366479979</v>
          </cell>
          <cell r="AL14">
            <v>10.793529139855156</v>
          </cell>
          <cell r="AM14">
            <v>14.210683289582018</v>
          </cell>
          <cell r="AN14">
            <v>20.619293010241922</v>
          </cell>
          <cell r="AO14">
            <v>14.001655377531698</v>
          </cell>
          <cell r="AP14">
            <v>40.633289025349761</v>
          </cell>
          <cell r="AQ14">
            <v>0</v>
          </cell>
        </row>
        <row r="15">
          <cell r="AJ15">
            <v>6.1085520153565671</v>
          </cell>
          <cell r="AK15">
            <v>5.8172712459619271</v>
          </cell>
          <cell r="AL15">
            <v>6.0715834299529963</v>
          </cell>
          <cell r="AM15">
            <v>6.6317028775342353</v>
          </cell>
          <cell r="AN15">
            <v>6.1503927803539264</v>
          </cell>
          <cell r="AO15">
            <v>5.6529730878932218</v>
          </cell>
          <cell r="AP15">
            <v>6.1303991857919691</v>
          </cell>
          <cell r="AQ15">
            <v>0</v>
          </cell>
        </row>
        <row r="16">
          <cell r="AJ16">
            <v>7.3337495531262231</v>
          </cell>
          <cell r="AK16">
            <v>7.8347458611385372</v>
          </cell>
          <cell r="AL16">
            <v>6.2508311115041026</v>
          </cell>
          <cell r="AM16">
            <v>5.622065870057229</v>
          </cell>
          <cell r="AN16">
            <v>5.9206275456161324</v>
          </cell>
          <cell r="AO16">
            <v>5.9850596119981416</v>
          </cell>
          <cell r="AP16">
            <v>6.3859447638295297</v>
          </cell>
          <cell r="AQ16">
            <v>0</v>
          </cell>
        </row>
        <row r="17">
          <cell r="AJ17">
            <v>72.754312039057311</v>
          </cell>
          <cell r="AK17">
            <v>82.246318010143526</v>
          </cell>
          <cell r="AL17">
            <v>75.369778114211087</v>
          </cell>
          <cell r="AM17">
            <v>78.709120342693979</v>
          </cell>
          <cell r="AN17">
            <v>88.188496775901527</v>
          </cell>
          <cell r="AO17">
            <v>97.523409888688406</v>
          </cell>
          <cell r="AP17">
            <v>102.42300470605832</v>
          </cell>
          <cell r="AQ1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1">
          <cell r="AJ11">
            <v>0.94311440718798312</v>
          </cell>
          <cell r="AK11">
            <v>0.92332976089844221</v>
          </cell>
          <cell r="AL11">
            <v>0.89002502655433813</v>
          </cell>
          <cell r="AM11">
            <v>0.86363604275205785</v>
          </cell>
          <cell r="AN11">
            <v>0.84184322981537429</v>
          </cell>
          <cell r="AO11">
            <v>0.83175543143860475</v>
          </cell>
          <cell r="AP11">
            <v>0.78633684494694012</v>
          </cell>
          <cell r="AQ11" t="str">
            <v>-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8">
          <cell r="BQ28">
            <v>3854.634</v>
          </cell>
          <cell r="BR28">
            <v>3862.3790000000004</v>
          </cell>
          <cell r="BS28">
            <v>3856.7030000000004</v>
          </cell>
          <cell r="BT28">
            <v>3842.0020000000004</v>
          </cell>
          <cell r="BU28">
            <v>3830.9000000000005</v>
          </cell>
          <cell r="BV28">
            <v>3817.9970000000008</v>
          </cell>
          <cell r="BW28">
            <v>3808.054000000001</v>
          </cell>
          <cell r="BX28">
            <v>3808.054000000001</v>
          </cell>
        </row>
        <row r="31"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</row>
        <row r="32">
          <cell r="BQ32">
            <v>7725.8802054313956</v>
          </cell>
          <cell r="BR32">
            <v>7952.3230650000032</v>
          </cell>
          <cell r="BS32">
            <v>8028.1990650000034</v>
          </cell>
          <cell r="BT32">
            <v>8177.3360650000031</v>
          </cell>
          <cell r="BU32">
            <v>8264.5060650000032</v>
          </cell>
          <cell r="BV32">
            <v>8496.8170650000029</v>
          </cell>
          <cell r="BW32">
            <v>8618.3970650000028</v>
          </cell>
          <cell r="BX32">
            <v>8618.3970650000028</v>
          </cell>
        </row>
        <row r="33">
          <cell r="BQ33">
            <v>2968.7457945686051</v>
          </cell>
          <cell r="BR33">
            <v>2948.2990040000009</v>
          </cell>
          <cell r="BS33">
            <v>2943.9660040000008</v>
          </cell>
          <cell r="BT33">
            <v>2936.9410040000007</v>
          </cell>
          <cell r="BU33">
            <v>2930.0670040000005</v>
          </cell>
          <cell r="BV33">
            <v>2923.0760040000005</v>
          </cell>
          <cell r="BW33">
            <v>2916.8450040000002</v>
          </cell>
          <cell r="BX33">
            <v>2916.8450040000002</v>
          </cell>
        </row>
        <row r="46">
          <cell r="BQ46">
            <v>21477.18</v>
          </cell>
          <cell r="BR46">
            <v>21481.337</v>
          </cell>
          <cell r="BS46">
            <v>21480.713</v>
          </cell>
          <cell r="BT46">
            <v>21469.205000000002</v>
          </cell>
          <cell r="BU46">
            <v>21213.112000000001</v>
          </cell>
          <cell r="BV46">
            <v>20836.938999999998</v>
          </cell>
          <cell r="BW46">
            <v>20820.724000000002</v>
          </cell>
          <cell r="BX46">
            <v>20820.724000000002</v>
          </cell>
        </row>
        <row r="47">
          <cell r="BQ47">
            <v>19.889999999999965</v>
          </cell>
          <cell r="BR47">
            <v>19.889999999999965</v>
          </cell>
          <cell r="BS47">
            <v>19.889999999999965</v>
          </cell>
          <cell r="BT47">
            <v>19.889999999999965</v>
          </cell>
          <cell r="BU47">
            <v>19.889999999999965</v>
          </cell>
          <cell r="BV47">
            <v>20.747999999999962</v>
          </cell>
          <cell r="BW47">
            <v>20.747999999999962</v>
          </cell>
          <cell r="BX47">
            <v>20.747999999999962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2">
          <cell r="BQ52">
            <v>5206.5520000000006</v>
          </cell>
          <cell r="BR52">
            <v>5374.6538070000006</v>
          </cell>
          <cell r="BS52">
            <v>5387.9138070000008</v>
          </cell>
          <cell r="BT52">
            <v>5450.2728070000012</v>
          </cell>
          <cell r="BU52">
            <v>5493.7698070000015</v>
          </cell>
          <cell r="BV52">
            <v>5556.8058070000016</v>
          </cell>
          <cell r="BW52">
            <v>5592.932807000001</v>
          </cell>
          <cell r="BX52">
            <v>5592.932807000001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</row>
        <row r="54">
          <cell r="BQ54">
            <v>164.65</v>
          </cell>
          <cell r="BR54">
            <v>162.50000000000003</v>
          </cell>
          <cell r="BS54">
            <v>162.86168000000004</v>
          </cell>
          <cell r="BT54">
            <v>152.46568000000005</v>
          </cell>
          <cell r="BU54">
            <v>153.41468000000006</v>
          </cell>
          <cell r="BV54">
            <v>153.41468000000006</v>
          </cell>
          <cell r="BW54">
            <v>153.41468000000006</v>
          </cell>
          <cell r="BX54">
            <v>153.41468000000006</v>
          </cell>
        </row>
        <row r="75">
          <cell r="BQ75">
            <v>5103.4600000000009</v>
          </cell>
          <cell r="BR75">
            <v>5124.4950000000008</v>
          </cell>
          <cell r="BS75">
            <v>5124.969000000001</v>
          </cell>
          <cell r="BT75">
            <v>5123.2160000000013</v>
          </cell>
          <cell r="BU75">
            <v>5129.969000000001</v>
          </cell>
          <cell r="BV75">
            <v>5103.3230000000003</v>
          </cell>
          <cell r="BW75">
            <v>5097.652000000001</v>
          </cell>
          <cell r="BX75">
            <v>5097.652000000001</v>
          </cell>
        </row>
        <row r="77">
          <cell r="BQ77">
            <v>15</v>
          </cell>
          <cell r="BR77">
            <v>15</v>
          </cell>
          <cell r="BS77">
            <v>15</v>
          </cell>
          <cell r="BT77">
            <v>15</v>
          </cell>
          <cell r="BU77">
            <v>15</v>
          </cell>
          <cell r="BV77">
            <v>15</v>
          </cell>
          <cell r="BW77">
            <v>15</v>
          </cell>
          <cell r="BX77">
            <v>15</v>
          </cell>
        </row>
        <row r="79">
          <cell r="BQ79">
            <v>260.72399999999999</v>
          </cell>
          <cell r="BR79">
            <v>253.416</v>
          </cell>
          <cell r="BS79">
            <v>253.416</v>
          </cell>
          <cell r="BT79">
            <v>253.416</v>
          </cell>
          <cell r="BU79">
            <v>253.416</v>
          </cell>
          <cell r="BV79">
            <v>253.416</v>
          </cell>
          <cell r="BW79">
            <v>253.416</v>
          </cell>
          <cell r="BX79">
            <v>253.416</v>
          </cell>
        </row>
        <row r="82"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</row>
        <row r="85">
          <cell r="BQ85">
            <v>1175.75</v>
          </cell>
          <cell r="BR85">
            <v>1478.0943949999994</v>
          </cell>
          <cell r="BS85">
            <v>1526.2253949999995</v>
          </cell>
          <cell r="BT85">
            <v>1567.9623949999996</v>
          </cell>
          <cell r="BU85">
            <v>1737.1583949999995</v>
          </cell>
          <cell r="BV85">
            <v>1806.6413949999994</v>
          </cell>
          <cell r="BW85">
            <v>1816.0533949999995</v>
          </cell>
          <cell r="BX85">
            <v>1816.0533949999995</v>
          </cell>
        </row>
        <row r="86">
          <cell r="BQ86">
            <v>72.953000000000003</v>
          </cell>
          <cell r="BR86">
            <v>68.075000000000003</v>
          </cell>
          <cell r="BS86">
            <v>68.075000000000003</v>
          </cell>
          <cell r="BT86">
            <v>63.031000000000006</v>
          </cell>
          <cell r="BU86">
            <v>63.031000000000006</v>
          </cell>
          <cell r="BV86">
            <v>63.036000000000008</v>
          </cell>
          <cell r="BW86">
            <v>59.189000000000007</v>
          </cell>
          <cell r="BX86">
            <v>59.189000000000007</v>
          </cell>
        </row>
        <row r="87">
          <cell r="BQ87">
            <v>9.9489999999999998</v>
          </cell>
          <cell r="BR87">
            <v>9.9493870000000015</v>
          </cell>
          <cell r="BS87">
            <v>9.9493870000000015</v>
          </cell>
          <cell r="BT87">
            <v>9.9493870000000015</v>
          </cell>
          <cell r="BU87">
            <v>9.9493870000000015</v>
          </cell>
          <cell r="BV87">
            <v>9.9493870000000015</v>
          </cell>
          <cell r="BW87">
            <v>9.9493870000000015</v>
          </cell>
          <cell r="BX87">
            <v>9.9493870000000015</v>
          </cell>
        </row>
        <row r="88"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</row>
        <row r="89"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</row>
        <row r="90"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</row>
        <row r="91">
          <cell r="BQ91">
            <v>291.5</v>
          </cell>
          <cell r="BR91">
            <v>291.02080000000001</v>
          </cell>
          <cell r="BS91">
            <v>291.02080000000001</v>
          </cell>
          <cell r="BT91">
            <v>290.95280000000002</v>
          </cell>
          <cell r="BU91">
            <v>290.92680000000001</v>
          </cell>
          <cell r="BV91">
            <v>291.63380000000001</v>
          </cell>
          <cell r="BW91">
            <v>289.05680000000007</v>
          </cell>
          <cell r="BX91">
            <v>289.05680000000007</v>
          </cell>
        </row>
        <row r="110"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</row>
        <row r="112"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</row>
        <row r="115"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</row>
        <row r="116"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</row>
        <row r="117"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</row>
        <row r="118"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>
        <row r="9">
          <cell r="AI9">
            <v>758000</v>
          </cell>
          <cell r="AJ9">
            <v>767082</v>
          </cell>
          <cell r="AK9">
            <v>772984</v>
          </cell>
          <cell r="AL9">
            <v>778304</v>
          </cell>
          <cell r="AM9">
            <v>782536</v>
          </cell>
          <cell r="AN9">
            <v>785183</v>
          </cell>
          <cell r="AO9">
            <v>788261</v>
          </cell>
        </row>
        <row r="14">
          <cell r="AI14">
            <v>83</v>
          </cell>
          <cell r="AJ14">
            <v>69.78</v>
          </cell>
          <cell r="AK14">
            <v>54.726229779659093</v>
          </cell>
          <cell r="AL14">
            <v>70</v>
          </cell>
          <cell r="AM14">
            <v>64.650699776112532</v>
          </cell>
          <cell r="AN14">
            <v>66.23</v>
          </cell>
          <cell r="AO14">
            <v>90.226967971268394</v>
          </cell>
        </row>
        <row r="15">
          <cell r="AI15">
            <v>80.489999999999995</v>
          </cell>
          <cell r="AJ15">
            <v>56.89</v>
          </cell>
          <cell r="AK15">
            <v>47.44691351956164</v>
          </cell>
          <cell r="AL15">
            <v>60</v>
          </cell>
          <cell r="AM15">
            <v>51.585993487839538</v>
          </cell>
          <cell r="AN15">
            <v>55.79</v>
          </cell>
          <cell r="AO15">
            <v>512.94625891678015</v>
          </cell>
        </row>
        <row r="16">
          <cell r="AI16">
            <v>72.209999999999994</v>
          </cell>
          <cell r="AJ16">
            <v>62.35</v>
          </cell>
          <cell r="AK16">
            <v>51.971321528000587</v>
          </cell>
          <cell r="AL16">
            <v>65.06</v>
          </cell>
          <cell r="AM16">
            <v>59.574894956909326</v>
          </cell>
          <cell r="AN16">
            <v>60.66</v>
          </cell>
          <cell r="AO16">
            <v>51.631249040609639</v>
          </cell>
        </row>
        <row r="17">
          <cell r="AI17">
            <v>61.91</v>
          </cell>
          <cell r="AJ17">
            <v>47.96</v>
          </cell>
          <cell r="AK17">
            <v>42.849383687143956</v>
          </cell>
          <cell r="AL17">
            <v>49.09</v>
          </cell>
          <cell r="AM17">
            <v>47.508887770019527</v>
          </cell>
          <cell r="AN17">
            <v>49.8</v>
          </cell>
          <cell r="AO17">
            <v>48.241470781885766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OCosts"/>
      <sheetName val="DNO Split"/>
      <sheetName val="MappingsuptoFeb2012"/>
      <sheetName val="T&amp;D Mar 12"/>
      <sheetName val="Resourcing Mar 1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2"/>
      <sheetName val="Sheet5"/>
      <sheetName val="Sheet6"/>
      <sheetName val="EPNFTE"/>
      <sheetName val="LPNFTE"/>
      <sheetName val="SPNFTE"/>
      <sheetName val="NAMP growth rates"/>
      <sheetName val="Revised EPNLPNSPN pivot"/>
      <sheetName val="REG UKPN+Reassigned Craft O (2)"/>
      <sheetName val="DNO% Mapping"/>
      <sheetName val="EPNBaselinepivot"/>
      <sheetName val="LPNBaselinepivot"/>
      <sheetName val="SPNBaselinepivot"/>
      <sheetName val="Chart3"/>
      <sheetName val="Chart5"/>
      <sheetName val="Chart6"/>
      <sheetName val="EPN_Directs"/>
      <sheetName val="LPN_directs"/>
      <sheetName val="SPN_directs"/>
      <sheetName val="Chart12"/>
      <sheetName val="NAMP"/>
      <sheetName val="Chart13"/>
      <sheetName val="Chart18"/>
      <sheetName val="Chart19"/>
      <sheetName val="EPNDataforchart"/>
      <sheetName val="LPNDataforchart"/>
      <sheetName val="SPNDataforchart"/>
      <sheetName val="Chart20"/>
      <sheetName val="Chart21"/>
      <sheetName val="Chart22"/>
      <sheetName val="ALLDNOs"/>
      <sheetName val="Reference"/>
      <sheetName val="Direct FTE by NAMP Cat"/>
      <sheetName val="Ind FTE by CC by RIG Cat "/>
      <sheetName val="Ind FTE by Job &amp; RIG Cat"/>
      <sheetName val="Analysis of Avg AR by RIG Cat"/>
      <sheetName val="Analysis Avg AR"/>
      <sheetName val="Indirect FTE by CC"/>
      <sheetName val="FTE per Old NAMP"/>
      <sheetName val="REG UKPN+Reassigned Craft Other"/>
      <sheetName val="AllRegTrainees"/>
      <sheetName val="UKPN Manpower NOV"/>
      <sheetName val="EPN split"/>
      <sheetName val="LPN split"/>
      <sheetName val="SPN Split"/>
      <sheetName val="Direct Only"/>
      <sheetName val="Sheet1"/>
      <sheetName val="Sheet3"/>
      <sheetName val="REG UKPN only"/>
      <sheetName val="CC DNO mapping"/>
      <sheetName val="SAP Baseline 02112012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rics Report"/>
      <sheetName val="Reference"/>
      <sheetName val="Manpower diagram"/>
      <sheetName val="Finance Analysis"/>
      <sheetName val="Final"/>
      <sheetName val="1)Total Vacancies overview"/>
      <sheetName val="1a)Overall Summary(Direct+indir"/>
      <sheetName val="1b)Vacancies Recruiting Stage"/>
      <sheetName val="1c) Vacancies Job Reason"/>
      <sheetName val="2)Joiners and Leavers"/>
      <sheetName val="2a)Internal Move &amp; Offers"/>
      <sheetName val="3)Agency Workers"/>
      <sheetName val="EMT Reports"/>
      <sheetName val="EMT Summary Report"/>
      <sheetName val="Pivot Table "/>
      <sheetName val="Live Vaca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ruitment staff"/>
      <sheetName val="Course%"/>
      <sheetName val="Activity Rate Sept"/>
      <sheetName val="SeptemberTrainingAdmin"/>
      <sheetName val="Q3 CRT and OTJTC"/>
      <sheetName val="Oct-Dec 11 Summary"/>
      <sheetName val="Sheet1"/>
      <sheetName val="Q3 Upskill"/>
      <sheetName val="1-4-11 to 1-7-11 U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j Proj"/>
      <sheetName val="Prog"/>
      <sheetName val="Depot"/>
      <sheetName val="PS Other"/>
      <sheetName val="Properties"/>
      <sheetName val="C12 - Reinforcements"/>
      <sheetName val="C14 - OITT"/>
      <sheetName val="C35 - Non-Op Capex"/>
      <sheetName val="CV1 - Diversions"/>
      <sheetName val="CV2 - ESQCR"/>
      <sheetName val="CV3 - Asset Replacement"/>
      <sheetName val="CV5 - Refurb"/>
      <sheetName val="CV6 - Civils"/>
      <sheetName val="CV7 - AONB"/>
      <sheetName val="CV8 - L&amp;S"/>
      <sheetName val="CV9 - HVP"/>
      <sheetName val="CV11 - Flood Mitigation"/>
      <sheetName val="CV12 - Environmental"/>
      <sheetName val="CV14 - Treecutting"/>
      <sheetName val="UNALLOCATED JO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JTD New Recruits analysis"/>
      <sheetName val="Sheet4"/>
      <sheetName val="OTJT days with PY"/>
      <sheetName val="OTJTD"/>
      <sheetName val="count2"/>
      <sheetName val="count3"/>
      <sheetName val="count1"/>
      <sheetName val="OTJT Costs"/>
      <sheetName val="OTJT Costs (2)"/>
      <sheetName val="Sheet3"/>
      <sheetName val="Sheet15"/>
      <sheetName val="Sheet16"/>
      <sheetName val="Sheet17"/>
      <sheetName val="Sheet18"/>
      <sheetName val="Sheet19"/>
      <sheetName val="Sheet20"/>
      <sheetName val="Sheet11"/>
      <sheetName val="OTJT with DNO split"/>
      <sheetName val="OTJT with DNO split (2)"/>
      <sheetName val="Sheet5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 mapping L3s Other"/>
      <sheetName val="Summary&gt;&gt;"/>
      <sheetName val="Commentary Table"/>
      <sheetName val="SAP RAW data&gt;&gt;"/>
      <sheetName val="SAP baseline(Jan-Feb13)"/>
      <sheetName val="Upskilling Exclusions"/>
      <sheetName val="skillset mapping"/>
      <sheetName val="Overall entry on SAP"/>
      <sheetName val="Master Raw Data"/>
      <sheetName val="CM4 Costs Pivot - CRT"/>
      <sheetName val="CRT - Summary table &gt;&gt;"/>
      <sheetName val="CM4 -Op Training -Cost"/>
      <sheetName val="CM5 -Op Training -NCost"/>
      <sheetName val="CM5 DAYS Pivot - CRT"/>
      <sheetName val="OTJT - Summary table &gt;&gt;"/>
      <sheetName val="HC &amp; FTE Pivot"/>
      <sheetName val="Costs &amp; Days"/>
      <sheetName val="OTJT - breakdown &gt;"/>
      <sheetName val="Sheet1"/>
      <sheetName val="Commentary - Trainee"/>
      <sheetName val="Trainees"/>
      <sheetName val="Control Engineer"/>
      <sheetName val="Trainees - Yearly"/>
      <sheetName val="Control Engineer - Yearly"/>
      <sheetName val="Sheet3"/>
      <sheetName val="Leavers and Joiners"/>
      <sheetName val="Leaver SAP Report"/>
      <sheetName val="Joiner SAP Report"/>
      <sheetName val="Resourcing Costs &gt;&gt;"/>
      <sheetName val="Resourcing Team Costs - Q2"/>
      <sheetName val="Trainers and Admin Costs&gt;&gt;"/>
      <sheetName val="Perm Trainers"/>
      <sheetName val="In house Business Trainner"/>
      <sheetName val="Training Admins"/>
      <sheetName val="Training Centre costs"/>
      <sheetName val="PO Costs"/>
      <sheetName val="T&amp;D PO"/>
      <sheetName val="Resourcing PO"/>
      <sheetName val="PO  Mapping Table - OLD"/>
      <sheetName val="Pivots table &gt;&gt;"/>
      <sheetName val="% Splits"/>
      <sheetName val="CHECKING"/>
      <sheetName val="Support Data &gt;&gt;"/>
      <sheetName val="Supported studies 2012"/>
      <sheetName val="SAP 31March2013 Baseline"/>
      <sheetName val="SAP Raw Master (Q1-Q3)"/>
      <sheetName val="31Dec2012 baseline"/>
      <sheetName val="SAP Baseline 310311"/>
      <sheetName val="UKPN Manpower - Oct"/>
      <sheetName val="UKPN Manpower - Dec"/>
      <sheetName val="Master of Skillset Mapping"/>
      <sheetName val="Avergae AR by skillset"/>
      <sheetName val="Control Engineers - Steve S"/>
      <sheetName val="Support Studies (last yr)"/>
      <sheetName val="DNO Mapping Table"/>
      <sheetName val="feb 2013 DNO Mapping Table"/>
      <sheetName val="Average Activity Rate per skill"/>
      <sheetName val="Activity Rate"/>
      <sheetName val="Summary of competence Table"/>
      <sheetName val="Reference"/>
      <sheetName val="Template "/>
      <sheetName val="Template - OTJT typ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lists"/>
      <sheetName val="Customer Op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s Log"/>
      <sheetName val="Fixed Data"/>
      <sheetName val="Check&amp;Bal report"/>
      <sheetName val="Contents"/>
      <sheetName val="1.1 Summary"/>
      <sheetName val=" 1.2 Rec to Reg Accts"/>
      <sheetName val="1.3 Net Debt "/>
      <sheetName val="1.4 Tax comp"/>
      <sheetName val="1.5 Capital allowances"/>
      <sheetName val="1.6 Fixed asset disposals"/>
      <sheetName val="1.7 RAV"/>
      <sheetName val="2.1 Op Cost Matrix"/>
      <sheetName val="2.2 Maintenance"/>
      <sheetName val="2.3  Related Party"/>
      <sheetName val=" 2.4 Exc &amp; Demin "/>
      <sheetName val="2.5a YOY movements"/>
      <sheetName val="2.5b YOY movements "/>
      <sheetName val=" 2.6 Cost mapping"/>
      <sheetName val=" 2.7 Labour Costs &amp; FTEs"/>
      <sheetName val="2.8 Apprentices &amp; Training"/>
      <sheetName val="2.9 Pension data"/>
      <sheetName val="2.10 Provisions"/>
      <sheetName val=" 2.11 Accruals"/>
      <sheetName val=" 2.12 Shrinkage"/>
      <sheetName val="2.13 TMA &amp; NRSWA Costs"/>
      <sheetName val="3.1 Capex Summary"/>
      <sheetName val="3.2 LTS"/>
      <sheetName val="3.3 Mains"/>
      <sheetName val="3.4 Governors"/>
      <sheetName val="3.5 Connections"/>
      <sheetName val="3.6 Other Capex"/>
      <sheetName val="3.7 Breakdown of Cap. OHs"/>
      <sheetName val="3.8 Cap Expenditure Analysis"/>
      <sheetName val="3.9 Repex Summary"/>
      <sheetName val="3.9a Repex to RAV"/>
      <sheetName val="3.10 Repex Mains "/>
      <sheetName val="3.11 Repex Services "/>
      <sheetName val="3.11a Expenditure analysis "/>
      <sheetName val="3.12 LTS Asset Data"/>
      <sheetName val="3.13 Capacity&amp;Storage "/>
      <sheetName val="3.14 Mains&amp;Governors "/>
      <sheetName val="3.15 Additional Data"/>
      <sheetName val="3.16 Capacity &amp; Demand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2"/>
      <sheetName val="summary"/>
      <sheetName val="SS Employees"/>
      <sheetName val="SS Pivot"/>
      <sheetName val="Skill"/>
      <sheetName val="SAP Baseline Feb 12"/>
      <sheetName val="Expentiture Totals"/>
      <sheetName val="2010 Declined applications"/>
      <sheetName val="EDP and Apprentices"/>
      <sheetName val="2011 DECLINED APPLICATIONS"/>
      <sheetName val="STUDENT LIST 2011"/>
      <sheetName val="Applications out of process"/>
      <sheetName val="STUDENTS MASTER LIST 2010-11"/>
      <sheetName val="Sheet1"/>
      <sheetName val="Pivot"/>
      <sheetName val="2012 Application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ettings"/>
      <sheetName val="Flowchart"/>
      <sheetName val="FTE analysis"/>
      <sheetName val="UKPN Manpower"/>
      <sheetName val="SAP raw As at 2 Jan 2013"/>
      <sheetName val="SAP raw As at TL Nov report"/>
      <sheetName val="SAP adjustments"/>
      <sheetName val="Activity rate summary"/>
      <sheetName val="Mapping cost centre"/>
      <sheetName val="SAP info"/>
      <sheetName val="Baseline adjustment"/>
      <sheetName val="NAMP"/>
      <sheetName val="NAMP Factors"/>
      <sheetName val="Baseline FTE with calcs"/>
      <sheetName val="CHK for Baseline FTE"/>
      <sheetName val="Baseline FTE"/>
      <sheetName val="Baseline FTE Old CC Info"/>
      <sheetName val="Baseline FTE New CC Info"/>
      <sheetName val="Baseline FTE old CC no added AR"/>
      <sheetName val="Baseline cost"/>
      <sheetName val="Baseline splits"/>
      <sheetName val="Indirect growth rate"/>
      <sheetName val="NAMP growth rates"/>
      <sheetName val="FTE forecast summary"/>
      <sheetName val="FTE growth by skillset"/>
      <sheetName val="Skillset YonY growth"/>
      <sheetName val="FTE forecast by NAMP line"/>
      <sheetName val="FTE forecast by skillset"/>
      <sheetName val="IDTs"/>
      <sheetName val="Activity rates"/>
      <sheetName val="New Activities"/>
      <sheetName val="Adjustments to cost"/>
      <sheetName val="Summary cost forecast"/>
      <sheetName val="Model Output"/>
      <sheetName val="Chart1"/>
      <sheetName val="Chart2"/>
      <sheetName val="Historic Data"/>
      <sheetName val="New CCs"/>
      <sheetName val="New A Rates"/>
      <sheetName val="NABC"/>
      <sheetName val="Other indirect costs"/>
      <sheetName val="IT"/>
      <sheetName val="IT Summary"/>
      <sheetName val="Contractor analysis"/>
      <sheetName val="Connections overhead calc"/>
      <sheetName val="IFILCNF"/>
      <sheetName val="WFR"/>
      <sheetName val="LCNF update"/>
      <sheetName val="Diversions and metering"/>
      <sheetName val="Sheet3"/>
      <sheetName val="Transition"/>
      <sheetName val="EPN Summary"/>
      <sheetName val="LPN Summary"/>
      <sheetName val="SPN Summary"/>
      <sheetName val="--&gt;Charts"/>
      <sheetName val="EPN charts"/>
      <sheetName val="LPN charts"/>
      <sheetName val="SPN charts"/>
      <sheetName val="Chart3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ettings"/>
      <sheetName val="Flowchart"/>
      <sheetName val="FTE analysis"/>
      <sheetName val="UKPN Manpower"/>
      <sheetName val="SAP raw As at 2 Jan 2013"/>
      <sheetName val="SAP raw As at TL Nov report"/>
      <sheetName val="SAP adjustments"/>
      <sheetName val="Activity rate summary"/>
      <sheetName val="Mapping cost centre"/>
      <sheetName val="SAP info"/>
      <sheetName val="Baseline adjustment"/>
      <sheetName val="NAMP"/>
      <sheetName val="NAMP Factors"/>
      <sheetName val="Baseline FTE with calcs"/>
      <sheetName val="CHK for Baseline FTE"/>
      <sheetName val="Baseline FTE"/>
      <sheetName val="Baseline FTE Old CC Info"/>
      <sheetName val="Baseline FTE New CC Info"/>
      <sheetName val="Baseline FTE old CC no added AR"/>
      <sheetName val="Baseline cost"/>
      <sheetName val="Baseline splits"/>
      <sheetName val="Indirect growth rate"/>
      <sheetName val="NAMP growth rates"/>
      <sheetName val="FTE forecast summary"/>
      <sheetName val="FTE growth by skillset"/>
      <sheetName val="Skillset YonY growth"/>
      <sheetName val="FTE forecast by NAMP line"/>
      <sheetName val="FTE forecast by skillset"/>
      <sheetName val="IDTs"/>
      <sheetName val="Activity rates"/>
      <sheetName val="New Activities"/>
      <sheetName val="Adjustments to cost"/>
      <sheetName val="Summary cost forecast"/>
      <sheetName val="Model Output"/>
      <sheetName val="Chart1"/>
      <sheetName val="Chart2"/>
      <sheetName val="Historic Data"/>
      <sheetName val="New CCs"/>
      <sheetName val="New A Rates"/>
      <sheetName val="NABC"/>
      <sheetName val="Other indirect costs"/>
      <sheetName val="IT"/>
      <sheetName val="IT Summary"/>
      <sheetName val="Contractor analysis"/>
      <sheetName val="Connections overhead calc"/>
      <sheetName val="IFILCNF"/>
      <sheetName val="WFR"/>
      <sheetName val="LCNF update"/>
      <sheetName val="Diversions and metering"/>
      <sheetName val="Sheet3"/>
      <sheetName val="Transition"/>
      <sheetName val="EPN Summary"/>
      <sheetName val="LPN Summary"/>
      <sheetName val="SPN Summary"/>
      <sheetName val="--&gt;Charts"/>
      <sheetName val="EPN charts"/>
      <sheetName val="LPN charts"/>
      <sheetName val="SPN 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r band, freq band, short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Analysis"/>
      <sheetName val="Headcount"/>
      <sheetName val="DATA"/>
      <sheetName val="BEX 2012"/>
      <sheetName val="BEX 2011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lists"/>
      <sheetName val="Customer Op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1.8 Cash Flow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3.1s Pensions Scots"/>
      <sheetName val="3.2 Net Debt"/>
      <sheetName val="3.3 Tax"/>
      <sheetName val="3.4 Fixed Asset Disposals"/>
      <sheetName val="4.1  System Info"/>
      <sheetName val="4.2  Activity indicators"/>
      <sheetName val="4.3  System performance"/>
      <sheetName val="4.4  Defects SHETL"/>
      <sheetName val="4.5  Faults"/>
      <sheetName val="4.6  Failures SHETL"/>
      <sheetName val="4.7B Condition Assessment SHETL"/>
      <sheetName val="4.8  Boundary Transfers"/>
      <sheetName val="4.9  Demand &amp; Supply at subs"/>
      <sheetName val="4.10 Reactive compensation"/>
      <sheetName val="4.11 Asset description SHETL"/>
      <sheetName val="4.12 Asset age 2007"/>
      <sheetName val="4.12 Asset age 2008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 Capex Price Vol Va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8F7C-55E3-45FA-B188-C31D1FDCC26C}">
  <sheetPr>
    <pageSetUpPr fitToPage="1"/>
  </sheetPr>
  <dimension ref="A1:AC38"/>
  <sheetViews>
    <sheetView zoomScaleNormal="100" workbookViewId="0">
      <selection activeCell="D17" sqref="D17"/>
    </sheetView>
  </sheetViews>
  <sheetFormatPr defaultColWidth="9.28515625" defaultRowHeight="13.5"/>
  <cols>
    <col min="1" max="1" width="2.7109375" style="1" customWidth="1"/>
    <col min="2" max="3" width="2.28515625" style="1" customWidth="1"/>
    <col min="4" max="4" width="89" style="1" bestFit="1" customWidth="1"/>
    <col min="5" max="6" width="1.7109375" style="1" customWidth="1"/>
    <col min="7" max="7" width="16.7109375" style="1" bestFit="1" customWidth="1"/>
    <col min="8" max="12" width="1.7109375" style="1" customWidth="1"/>
    <col min="13" max="13" width="2.7109375" style="1" customWidth="1"/>
    <col min="14" max="14" width="9.28515625" style="1"/>
    <col min="15" max="20" width="10.28515625" style="1" customWidth="1"/>
    <col min="21" max="21" width="13.28515625" style="2" customWidth="1"/>
    <col min="22" max="22" width="10.28515625" style="1" customWidth="1"/>
    <col min="23" max="23" width="9.28515625" style="1"/>
    <col min="24" max="24" width="10" style="1" bestFit="1" customWidth="1"/>
    <col min="25" max="25" width="2" style="1" customWidth="1"/>
    <col min="26" max="26" width="22.7109375" style="1" customWidth="1"/>
    <col min="27" max="27" width="15.28515625" style="1" customWidth="1"/>
    <col min="28" max="28" width="19.28515625" style="1" customWidth="1"/>
    <col min="29" max="29" width="12.28515625" style="1" bestFit="1" customWidth="1"/>
    <col min="30" max="16384" width="9.28515625" style="1"/>
  </cols>
  <sheetData>
    <row r="1" spans="1:29" s="22" customFormat="1">
      <c r="A1" s="41" t="e">
        <f ca="1">MID(CELL("filename",A1),FIND("]",CELL("filename",A1))+1,256)</f>
        <v>#VALUE!</v>
      </c>
      <c r="F1" s="29"/>
      <c r="M1" s="27"/>
      <c r="U1" s="32"/>
      <c r="Z1" s="40"/>
    </row>
    <row r="2" spans="1:29" s="22" customFormat="1">
      <c r="A2" s="39" t="str">
        <f>'[13]Cover Sheet'!$D$12</f>
        <v>SSEH</v>
      </c>
      <c r="F2" s="29"/>
      <c r="M2" s="27"/>
      <c r="U2" s="32"/>
    </row>
    <row r="3" spans="1:29" s="22" customFormat="1">
      <c r="A3" s="38">
        <f>'[13]Cover Sheet'!$D$14</f>
        <v>2022</v>
      </c>
      <c r="F3" s="29"/>
      <c r="M3" s="27"/>
      <c r="O3" s="37" t="s">
        <v>0</v>
      </c>
      <c r="P3" s="34"/>
      <c r="Q3" s="34"/>
      <c r="R3" s="34"/>
      <c r="S3" s="34"/>
      <c r="T3" s="34"/>
      <c r="U3" s="36"/>
      <c r="V3" s="35"/>
      <c r="W3" s="34" t="s">
        <v>1</v>
      </c>
      <c r="X3" s="34"/>
    </row>
    <row r="4" spans="1:29" s="22" customFormat="1">
      <c r="D4" s="30"/>
      <c r="F4" s="29"/>
      <c r="M4" s="27"/>
      <c r="O4" s="33">
        <v>2016</v>
      </c>
      <c r="P4" s="22">
        <v>2017</v>
      </c>
      <c r="Q4" s="22">
        <v>2018</v>
      </c>
      <c r="R4" s="22">
        <v>2019</v>
      </c>
      <c r="S4" s="22">
        <v>2020</v>
      </c>
      <c r="T4" s="22">
        <v>2021</v>
      </c>
      <c r="U4" s="32">
        <v>2022</v>
      </c>
      <c r="V4" s="31">
        <v>2023</v>
      </c>
      <c r="W4" s="22" t="s">
        <v>2</v>
      </c>
      <c r="X4" s="22" t="s">
        <v>0</v>
      </c>
    </row>
    <row r="5" spans="1:29" s="22" customFormat="1">
      <c r="D5" s="30"/>
      <c r="F5" s="29"/>
      <c r="G5" s="28" t="s">
        <v>3</v>
      </c>
      <c r="M5" s="27"/>
      <c r="N5" s="23"/>
      <c r="O5" s="26"/>
      <c r="P5" s="23"/>
      <c r="Q5" s="23"/>
      <c r="R5" s="23"/>
      <c r="S5" s="23"/>
      <c r="T5" s="23"/>
      <c r="U5" s="25"/>
      <c r="V5" s="24"/>
      <c r="W5" s="23"/>
      <c r="X5" s="23"/>
      <c r="Z5" s="23"/>
    </row>
    <row r="6" spans="1:29" s="17" customFormat="1">
      <c r="B6" s="16"/>
      <c r="D6" s="20"/>
      <c r="F6" s="21"/>
      <c r="L6" s="16"/>
      <c r="M6" s="19"/>
      <c r="N6" s="16"/>
      <c r="U6" s="18"/>
      <c r="Z6" s="15"/>
    </row>
    <row r="7" spans="1:29" s="17" customFormat="1">
      <c r="B7" s="16"/>
      <c r="D7" s="20"/>
      <c r="F7" s="21"/>
      <c r="L7" s="16"/>
      <c r="M7" s="19"/>
      <c r="N7" s="16"/>
      <c r="U7" s="18"/>
      <c r="Z7" s="15"/>
    </row>
    <row r="8" spans="1:29" s="17" customFormat="1">
      <c r="B8" s="16"/>
      <c r="C8" s="9" t="s">
        <v>4</v>
      </c>
      <c r="D8" s="20"/>
      <c r="L8" s="16"/>
      <c r="M8" s="19"/>
      <c r="N8" s="16"/>
      <c r="U8" s="18"/>
      <c r="Z8" s="15"/>
      <c r="AC8" s="15"/>
    </row>
    <row r="9" spans="1:29">
      <c r="D9" s="1" t="s">
        <v>5</v>
      </c>
      <c r="G9" s="1" t="s">
        <v>6</v>
      </c>
      <c r="L9" s="16"/>
      <c r="N9" s="16"/>
      <c r="O9" s="10">
        <f>'[13]M14 - Drivers'!AI9</f>
        <v>758000</v>
      </c>
      <c r="P9" s="10">
        <f>'[13]M14 - Drivers'!AJ9</f>
        <v>767082</v>
      </c>
      <c r="Q9" s="10">
        <f>'[13]M14 - Drivers'!AK9</f>
        <v>772984</v>
      </c>
      <c r="R9" s="10">
        <f>'[13]M14 - Drivers'!AL9</f>
        <v>778304</v>
      </c>
      <c r="S9" s="10">
        <f>'[13]M14 - Drivers'!AM9</f>
        <v>782536</v>
      </c>
      <c r="T9" s="10">
        <f>'[13]M14 - Drivers'!AN9</f>
        <v>785183</v>
      </c>
      <c r="U9" s="11">
        <f>'[13]M14 - Drivers'!AO9</f>
        <v>788261</v>
      </c>
      <c r="V9" s="10">
        <f>'[13]M14 - Drivers'!AP9</f>
        <v>0</v>
      </c>
      <c r="W9" s="5"/>
      <c r="X9" s="5"/>
      <c r="Z9" s="4"/>
      <c r="AC9" s="8"/>
    </row>
    <row r="10" spans="1:29">
      <c r="L10" s="16"/>
      <c r="N10" s="16"/>
      <c r="Z10" s="15"/>
    </row>
    <row r="11" spans="1:29">
      <c r="C11" s="9" t="s">
        <v>7</v>
      </c>
      <c r="L11" s="16"/>
      <c r="N11" s="16"/>
      <c r="Z11" s="15"/>
    </row>
    <row r="12" spans="1:29">
      <c r="C12" s="9"/>
      <c r="D12" s="1" t="s">
        <v>8</v>
      </c>
      <c r="G12" s="1" t="s">
        <v>9</v>
      </c>
      <c r="L12" s="16"/>
      <c r="N12" s="16"/>
      <c r="O12" s="10">
        <f>SUM('[13]V1 - Total Asset Movements'!BQ28,'[13]V1 - Total Asset Movements'!BQ46:BQ49,'[13]V1 - Total Asset Movements'!BQ75,'[13]V1 - Total Asset Movements'!BQ77, '[13]V1 - Total Asset Movements'!BQ79,'[13]V1 - Total Asset Movements'!BQ82,'[13]V1 - Total Asset Movements'!BQ110,'[13]V1 - Total Asset Movements'!BQ112)</f>
        <v>30730.887999999995</v>
      </c>
      <c r="P12" s="10">
        <f>SUM('[13]V1 - Total Asset Movements'!BR28,'[13]V1 - Total Asset Movements'!BR46:BR49,'[13]V1 - Total Asset Movements'!BR75,'[13]V1 - Total Asset Movements'!BR77, '[13]V1 - Total Asset Movements'!BR79,'[13]V1 - Total Asset Movements'!BR82,'[13]V1 - Total Asset Movements'!BR110,'[13]V1 - Total Asset Movements'!BR112)</f>
        <v>30756.517000000003</v>
      </c>
      <c r="Q12" s="10">
        <f>SUM('[13]V1 - Total Asset Movements'!BS28,'[13]V1 - Total Asset Movements'!BS46:BS49,'[13]V1 - Total Asset Movements'!BS75,'[13]V1 - Total Asset Movements'!BS77, '[13]V1 - Total Asset Movements'!BS79,'[13]V1 - Total Asset Movements'!BS82,'[13]V1 - Total Asset Movements'!BS110,'[13]V1 - Total Asset Movements'!BS112)</f>
        <v>30750.691000000003</v>
      </c>
      <c r="R12" s="10">
        <f>SUM('[13]V1 - Total Asset Movements'!BT28,'[13]V1 - Total Asset Movements'!BT46:BT49,'[13]V1 - Total Asset Movements'!BT75,'[13]V1 - Total Asset Movements'!BT77, '[13]V1 - Total Asset Movements'!BT79,'[13]V1 - Total Asset Movements'!BT82,'[13]V1 - Total Asset Movements'!BT110,'[13]V1 - Total Asset Movements'!BT112)</f>
        <v>30722.729000000003</v>
      </c>
      <c r="S12" s="10">
        <f>SUM('[13]V1 - Total Asset Movements'!BU28,'[13]V1 - Total Asset Movements'!BU46:BU49,'[13]V1 - Total Asset Movements'!BU75,'[13]V1 - Total Asset Movements'!BU77, '[13]V1 - Total Asset Movements'!BU79,'[13]V1 - Total Asset Movements'!BU82,'[13]V1 - Total Asset Movements'!BU110,'[13]V1 - Total Asset Movements'!BU112)</f>
        <v>30462.287000000004</v>
      </c>
      <c r="T12" s="10">
        <f>SUM('[13]V1 - Total Asset Movements'!BV28,'[13]V1 - Total Asset Movements'!BV46:BV49,'[13]V1 - Total Asset Movements'!BV75,'[13]V1 - Total Asset Movements'!BV77, '[13]V1 - Total Asset Movements'!BV79,'[13]V1 - Total Asset Movements'!BV82,'[13]V1 - Total Asset Movements'!BV110,'[13]V1 - Total Asset Movements'!BV112)</f>
        <v>30047.422999999999</v>
      </c>
      <c r="U12" s="11">
        <f>SUM('[13]V1 - Total Asset Movements'!BW28,'[13]V1 - Total Asset Movements'!BW46:BW49,'[13]V1 - Total Asset Movements'!BW75,'[13]V1 - Total Asset Movements'!BW77, '[13]V1 - Total Asset Movements'!BW79,'[13]V1 - Total Asset Movements'!BW82,'[13]V1 - Total Asset Movements'!BW110,'[13]V1 - Total Asset Movements'!BW112)</f>
        <v>30015.594000000005</v>
      </c>
      <c r="V12" s="10">
        <f>SUM('[13]V1 - Total Asset Movements'!BX28,'[13]V1 - Total Asset Movements'!BX46:BX49,'[13]V1 - Total Asset Movements'!BX75,'[13]V1 - Total Asset Movements'!BX77, '[13]V1 - Total Asset Movements'!BX79,'[13]V1 - Total Asset Movements'!BX82,'[13]V1 - Total Asset Movements'!BX110,'[13]V1 - Total Asset Movements'!BX112)</f>
        <v>30015.594000000005</v>
      </c>
      <c r="W12" s="5"/>
      <c r="X12" s="5"/>
      <c r="Z12" s="4"/>
      <c r="AC12" s="8"/>
    </row>
    <row r="13" spans="1:29">
      <c r="D13" s="1" t="s">
        <v>10</v>
      </c>
      <c r="G13" s="1" t="s">
        <v>9</v>
      </c>
      <c r="O13" s="10">
        <f>SUM('[13]V1 - Total Asset Movements'!BQ31:BQ33,'[13]V1 - Total Asset Movements'!BQ52:BQ53,'[13]V1 - Total Asset Movements'!BQ85:BQ90,'[13]V1 - Total Asset Movements'!BQ115:BQ117)</f>
        <v>17159.830000000002</v>
      </c>
      <c r="P13" s="10">
        <f>SUM('[13]V1 - Total Asset Movements'!BR31:BR33,'[13]V1 - Total Asset Movements'!BR52:BR53,'[13]V1 - Total Asset Movements'!BR85:BR90,'[13]V1 - Total Asset Movements'!BR115:BR117)</f>
        <v>17831.394658000005</v>
      </c>
      <c r="Q13" s="10">
        <f>SUM('[13]V1 - Total Asset Movements'!BS31:BS33,'[13]V1 - Total Asset Movements'!BS52:BS53,'[13]V1 - Total Asset Movements'!BS85:BS90,'[13]V1 - Total Asset Movements'!BS115:BS117)</f>
        <v>17964.328658000006</v>
      </c>
      <c r="R13" s="10">
        <f>SUM('[13]V1 - Total Asset Movements'!BT31:BT33,'[13]V1 - Total Asset Movements'!BT52:BT53,'[13]V1 - Total Asset Movements'!BT85:BT90,'[13]V1 - Total Asset Movements'!BT115:BT117)</f>
        <v>18205.492658000003</v>
      </c>
      <c r="S13" s="10">
        <f>SUM('[13]V1 - Total Asset Movements'!BU31:BU33,'[13]V1 - Total Asset Movements'!BU52:BU53,'[13]V1 - Total Asset Movements'!BU85:BU90,'[13]V1 - Total Asset Movements'!BU115:BU117)</f>
        <v>18498.481658000004</v>
      </c>
      <c r="T13" s="10">
        <f>SUM('[13]V1 - Total Asset Movements'!BV31:BV33,'[13]V1 - Total Asset Movements'!BV52:BV53,'[13]V1 - Total Asset Movements'!BV85:BV90,'[13]V1 - Total Asset Movements'!BV115:BV117)</f>
        <v>18856.325658000005</v>
      </c>
      <c r="U13" s="11">
        <f>SUM('[13]V1 - Total Asset Movements'!BW31:BW33,'[13]V1 - Total Asset Movements'!BW52:BW53,'[13]V1 - Total Asset Movements'!BW85:BW90,'[13]V1 - Total Asset Movements'!BW115:BW117)</f>
        <v>19013.366658000003</v>
      </c>
      <c r="V13" s="10">
        <f>SUM('[13]V1 - Total Asset Movements'!BX31:BX33,'[13]V1 - Total Asset Movements'!BX52:BX53,'[13]V1 - Total Asset Movements'!BX85:BX90,'[13]V1 - Total Asset Movements'!BX115:BX117)</f>
        <v>19013.366658000003</v>
      </c>
      <c r="W13" s="5"/>
      <c r="X13" s="5"/>
      <c r="Z13" s="15"/>
    </row>
    <row r="14" spans="1:29">
      <c r="D14" s="1" t="s">
        <v>11</v>
      </c>
      <c r="G14" s="1" t="s">
        <v>9</v>
      </c>
      <c r="L14" s="16"/>
      <c r="N14" s="16"/>
      <c r="O14" s="10">
        <f>SUM('[13]V1 - Total Asset Movements'!BQ54,'[13]V1 - Total Asset Movements'!BQ91,'[13]V1 - Total Asset Movements'!BQ118)</f>
        <v>456.15</v>
      </c>
      <c r="P14" s="10">
        <f>SUM('[13]V1 - Total Asset Movements'!BR54,'[13]V1 - Total Asset Movements'!BR91,'[13]V1 - Total Asset Movements'!BR118)</f>
        <v>453.52080000000001</v>
      </c>
      <c r="Q14" s="10">
        <f>SUM('[13]V1 - Total Asset Movements'!BS54,'[13]V1 - Total Asset Movements'!BS91,'[13]V1 - Total Asset Movements'!BS118)</f>
        <v>453.88248000000004</v>
      </c>
      <c r="R14" s="10">
        <f>SUM('[13]V1 - Total Asset Movements'!BT54,'[13]V1 - Total Asset Movements'!BT91,'[13]V1 - Total Asset Movements'!BT118)</f>
        <v>443.41848000000005</v>
      </c>
      <c r="S14" s="10">
        <f>SUM('[13]V1 - Total Asset Movements'!BU54,'[13]V1 - Total Asset Movements'!BU91,'[13]V1 - Total Asset Movements'!BU118)</f>
        <v>444.34148000000005</v>
      </c>
      <c r="T14" s="10">
        <f>SUM('[13]V1 - Total Asset Movements'!BV54,'[13]V1 - Total Asset Movements'!BV91,'[13]V1 - Total Asset Movements'!BV118)</f>
        <v>445.04848000000004</v>
      </c>
      <c r="U14" s="11">
        <f>SUM('[13]V1 - Total Asset Movements'!BW54,'[13]V1 - Total Asset Movements'!BW91,'[13]V1 - Total Asset Movements'!BW118)</f>
        <v>442.47148000000016</v>
      </c>
      <c r="V14" s="10">
        <f>SUM('[13]V1 - Total Asset Movements'!BX54,'[13]V1 - Total Asset Movements'!BX91,'[13]V1 - Total Asset Movements'!BX118)</f>
        <v>442.47148000000016</v>
      </c>
      <c r="W14" s="5"/>
      <c r="X14" s="5"/>
      <c r="Z14" s="15"/>
    </row>
    <row r="15" spans="1:29">
      <c r="D15" s="1" t="s">
        <v>12</v>
      </c>
      <c r="G15" s="1" t="s">
        <v>9</v>
      </c>
      <c r="L15" s="16"/>
      <c r="N15" s="16"/>
      <c r="O15" s="10">
        <f>SUM(O12:O14)</f>
        <v>48346.867999999995</v>
      </c>
      <c r="P15" s="10">
        <f>SUM(P12:P14)</f>
        <v>49041.43245800001</v>
      </c>
      <c r="Q15" s="10">
        <f>SUM(Q12:Q14)</f>
        <v>49168.902138000005</v>
      </c>
      <c r="R15" s="10">
        <f>SUM(R12:R14)</f>
        <v>49371.64013800001</v>
      </c>
      <c r="S15" s="10">
        <f>SUM(S12:S14)</f>
        <v>49405.110138000011</v>
      </c>
      <c r="T15" s="10">
        <f>SUM(T12:T14)</f>
        <v>49348.797138000002</v>
      </c>
      <c r="U15" s="11">
        <f>SUM(U12:U14)</f>
        <v>49471.432138000011</v>
      </c>
      <c r="V15" s="10">
        <f>SUM(V12:V14)</f>
        <v>49471.432138000011</v>
      </c>
      <c r="W15" s="5"/>
      <c r="X15" s="5"/>
      <c r="Z15" s="15"/>
    </row>
    <row r="16" spans="1:29">
      <c r="Z16" s="15"/>
    </row>
    <row r="17" spans="3:29">
      <c r="C17" s="9" t="s">
        <v>13</v>
      </c>
      <c r="Z17" s="4"/>
    </row>
    <row r="18" spans="3:29">
      <c r="D18" s="1" t="s">
        <v>14</v>
      </c>
      <c r="G18" s="1" t="s">
        <v>15</v>
      </c>
      <c r="O18" s="10">
        <f>SUM('[13]I1 - PCFM Inputs 12-13'!AJ11:AJ17)</f>
        <v>142.71628404687004</v>
      </c>
      <c r="P18" s="10">
        <f>SUM('[13]I1 - PCFM Inputs 12-13'!AK11:AK17)</f>
        <v>160.60441905501693</v>
      </c>
      <c r="Q18" s="10">
        <f>SUM('[13]I1 - PCFM Inputs 12-13'!AL11:AL17)</f>
        <v>152.13834926289536</v>
      </c>
      <c r="R18" s="10">
        <f>SUM('[13]I1 - PCFM Inputs 12-13'!AM11:AM17)</f>
        <v>164.1790040183183</v>
      </c>
      <c r="S18" s="10">
        <f>SUM('[13]I1 - PCFM Inputs 12-13'!AN11:AN17)</f>
        <v>170.05993508458189</v>
      </c>
      <c r="T18" s="10">
        <f>SUM('[13]I1 - PCFM Inputs 12-13'!AO11:AO17)</f>
        <v>188.5133128461992</v>
      </c>
      <c r="U18" s="11">
        <f>SUM('[13]I1 - PCFM Inputs 12-13'!AP11:AP17)</f>
        <v>216.1637347442045</v>
      </c>
      <c r="V18" s="10">
        <f>SUM('[13]I1 - PCFM Inputs 12-13'!AQ11:AQ17)</f>
        <v>0</v>
      </c>
      <c r="W18" s="5"/>
      <c r="X18" s="5"/>
      <c r="Z18" s="4"/>
    </row>
    <row r="19" spans="3:29">
      <c r="D19" s="1" t="s">
        <v>16</v>
      </c>
      <c r="G19" s="1" t="s">
        <v>15</v>
      </c>
      <c r="O19" s="6">
        <v>159.89148031692591</v>
      </c>
      <c r="P19" s="6">
        <v>162.10553368185424</v>
      </c>
      <c r="Q19" s="6">
        <v>162.22264286785921</v>
      </c>
      <c r="R19" s="6">
        <v>161.51707974191186</v>
      </c>
      <c r="S19" s="6">
        <v>171.38555425745557</v>
      </c>
      <c r="T19" s="6">
        <v>158.63366561781163</v>
      </c>
      <c r="U19" s="7">
        <v>159.59578507433775</v>
      </c>
      <c r="V19" s="6">
        <v>154.22415123631259</v>
      </c>
      <c r="W19" s="5"/>
      <c r="X19" s="5"/>
      <c r="Z19" s="14"/>
    </row>
    <row r="20" spans="3:29">
      <c r="D20" s="1" t="s">
        <v>17</v>
      </c>
      <c r="G20" s="1" t="s">
        <v>18</v>
      </c>
      <c r="O20" s="10">
        <f>O18/O19</f>
        <v>0.89258216737994811</v>
      </c>
      <c r="P20" s="10">
        <f>P18/P19</f>
        <v>0.99073989275539864</v>
      </c>
      <c r="Q20" s="10">
        <f>Q18/Q19</f>
        <v>0.93783670746149694</v>
      </c>
      <c r="R20" s="10">
        <f>R18/R19</f>
        <v>1.0164807603051016</v>
      </c>
      <c r="S20" s="10">
        <f>S18/S19</f>
        <v>0.99226528059137165</v>
      </c>
      <c r="T20" s="10">
        <f>T18/T19</f>
        <v>1.1883562805664161</v>
      </c>
      <c r="U20" s="11">
        <f>U18/U19</f>
        <v>1.3544451355248392</v>
      </c>
      <c r="V20" s="10">
        <f>V18/V19</f>
        <v>0</v>
      </c>
      <c r="W20" s="5"/>
      <c r="X20" s="5"/>
      <c r="Z20" s="4"/>
    </row>
    <row r="21" spans="3:29">
      <c r="Z21" s="4"/>
    </row>
    <row r="22" spans="3:29">
      <c r="C22" s="9" t="s">
        <v>19</v>
      </c>
      <c r="Z22" s="4"/>
    </row>
    <row r="23" spans="3:29">
      <c r="C23" s="9"/>
      <c r="D23" s="1" t="s">
        <v>20</v>
      </c>
      <c r="G23" s="1" t="s">
        <v>21</v>
      </c>
      <c r="O23" s="10">
        <f>'[13]M14 - Drivers'!AI14</f>
        <v>83</v>
      </c>
      <c r="P23" s="10">
        <f>'[13]M14 - Drivers'!AJ14</f>
        <v>69.78</v>
      </c>
      <c r="Q23" s="10">
        <f>'[13]M14 - Drivers'!AK14</f>
        <v>54.726229779659093</v>
      </c>
      <c r="R23" s="10">
        <f>'[13]M14 - Drivers'!AL14</f>
        <v>70</v>
      </c>
      <c r="S23" s="10">
        <f>'[13]M14 - Drivers'!AM14</f>
        <v>64.650699776112532</v>
      </c>
      <c r="T23" s="10">
        <f>'[13]M14 - Drivers'!AN14</f>
        <v>66.23</v>
      </c>
      <c r="U23" s="11">
        <f>'[13]M14 - Drivers'!AO14</f>
        <v>90.226967971268394</v>
      </c>
      <c r="V23" s="10">
        <f>'[13]M14 - Drivers'!AP14</f>
        <v>0</v>
      </c>
      <c r="W23" s="5"/>
      <c r="X23" s="5"/>
      <c r="Z23" s="4"/>
      <c r="AC23" s="13"/>
    </row>
    <row r="24" spans="3:29">
      <c r="D24" s="1" t="s">
        <v>22</v>
      </c>
      <c r="G24" s="1" t="s">
        <v>23</v>
      </c>
      <c r="O24" s="10">
        <f>'[13]M14 - Drivers'!AI15</f>
        <v>80.489999999999995</v>
      </c>
      <c r="P24" s="10">
        <f>'[13]M14 - Drivers'!AJ15</f>
        <v>56.89</v>
      </c>
      <c r="Q24" s="10">
        <f>'[13]M14 - Drivers'!AK15</f>
        <v>47.44691351956164</v>
      </c>
      <c r="R24" s="10">
        <f>'[13]M14 - Drivers'!AL15</f>
        <v>60</v>
      </c>
      <c r="S24" s="10">
        <f>'[13]M14 - Drivers'!AM15</f>
        <v>51.585993487839538</v>
      </c>
      <c r="T24" s="10">
        <f>'[13]M14 - Drivers'!AN15</f>
        <v>55.79</v>
      </c>
      <c r="U24" s="11">
        <f>'[13]M14 - Drivers'!AO15</f>
        <v>512.94625891678015</v>
      </c>
      <c r="V24" s="10">
        <f>'[13]M14 - Drivers'!AP15</f>
        <v>0</v>
      </c>
      <c r="W24" s="5"/>
      <c r="X24" s="5"/>
      <c r="Z24" s="4"/>
    </row>
    <row r="25" spans="3:29">
      <c r="D25" s="1" t="s">
        <v>24</v>
      </c>
      <c r="G25" s="1" t="s">
        <v>21</v>
      </c>
      <c r="O25" s="10">
        <f>'[13]M14 - Drivers'!AI16</f>
        <v>72.209999999999994</v>
      </c>
      <c r="P25" s="10">
        <f>'[13]M14 - Drivers'!AJ16</f>
        <v>62.35</v>
      </c>
      <c r="Q25" s="10">
        <f>'[13]M14 - Drivers'!AK16</f>
        <v>51.971321528000587</v>
      </c>
      <c r="R25" s="10">
        <f>'[13]M14 - Drivers'!AL16</f>
        <v>65.06</v>
      </c>
      <c r="S25" s="10">
        <f>'[13]M14 - Drivers'!AM16</f>
        <v>59.574894956909326</v>
      </c>
      <c r="T25" s="10">
        <f>'[13]M14 - Drivers'!AN16</f>
        <v>60.66</v>
      </c>
      <c r="U25" s="11">
        <f>'[13]M14 - Drivers'!AO16</f>
        <v>51.631249040609639</v>
      </c>
      <c r="V25" s="10">
        <f>'[13]M14 - Drivers'!AP16</f>
        <v>0</v>
      </c>
      <c r="W25" s="5"/>
      <c r="X25" s="5"/>
      <c r="Z25" s="4"/>
    </row>
    <row r="26" spans="3:29">
      <c r="D26" s="1" t="s">
        <v>25</v>
      </c>
      <c r="G26" s="1" t="s">
        <v>23</v>
      </c>
      <c r="O26" s="10">
        <f>'[13]M14 - Drivers'!AI17</f>
        <v>61.91</v>
      </c>
      <c r="P26" s="10">
        <f>'[13]M14 - Drivers'!AJ17</f>
        <v>47.96</v>
      </c>
      <c r="Q26" s="10">
        <f>'[13]M14 - Drivers'!AK17</f>
        <v>42.849383687143956</v>
      </c>
      <c r="R26" s="10">
        <f>'[13]M14 - Drivers'!AL17</f>
        <v>49.09</v>
      </c>
      <c r="S26" s="10">
        <f>'[13]M14 - Drivers'!AM17</f>
        <v>47.508887770019527</v>
      </c>
      <c r="T26" s="10">
        <f>'[13]M14 - Drivers'!AN17</f>
        <v>49.8</v>
      </c>
      <c r="U26" s="11">
        <f>'[13]M14 - Drivers'!AO17</f>
        <v>48.241470781885766</v>
      </c>
      <c r="V26" s="10">
        <f>'[13]M14 - Drivers'!AP17</f>
        <v>0</v>
      </c>
      <c r="W26" s="5"/>
      <c r="X26" s="5"/>
      <c r="Z26" s="4"/>
    </row>
    <row r="27" spans="3:29">
      <c r="Z27" s="4"/>
    </row>
    <row r="28" spans="3:29">
      <c r="C28" s="9" t="s">
        <v>26</v>
      </c>
      <c r="Z28" s="4"/>
    </row>
    <row r="29" spans="3:29">
      <c r="D29" s="1" t="s">
        <v>27</v>
      </c>
      <c r="G29" s="1" t="s">
        <v>28</v>
      </c>
      <c r="O29" s="6">
        <v>115.38</v>
      </c>
      <c r="P29" s="6">
        <v>126.57</v>
      </c>
      <c r="Q29" s="6">
        <v>111.18</v>
      </c>
      <c r="R29" s="6">
        <v>108.88</v>
      </c>
      <c r="S29" s="6">
        <v>108.2</v>
      </c>
      <c r="T29" s="6">
        <v>114.85</v>
      </c>
      <c r="U29" s="7">
        <v>121.7</v>
      </c>
      <c r="V29" s="12"/>
      <c r="W29" s="5"/>
      <c r="X29" s="5"/>
      <c r="Z29" s="4"/>
    </row>
    <row r="30" spans="3:29">
      <c r="D30" s="1" t="s">
        <v>27</v>
      </c>
      <c r="G30" s="1" t="s">
        <v>29</v>
      </c>
      <c r="O30" s="10">
        <f>IFERROR(O29/'[13]I6 - RPI'!AJ11,0)</f>
        <v>122.33934623480125</v>
      </c>
      <c r="P30" s="10">
        <f>IFERROR(P29/'[13]I6 - RPI'!AK11,0)</f>
        <v>137.0799527536528</v>
      </c>
      <c r="Q30" s="10">
        <f>IFERROR(Q29/'[13]I6 - RPI'!AL11,0)</f>
        <v>124.9178356595484</v>
      </c>
      <c r="R30" s="10">
        <f>IFERROR(R29/'[13]I6 - RPI'!AM11,0)</f>
        <v>126.07162578931235</v>
      </c>
      <c r="S30" s="10">
        <f>IFERROR(S29/'[13]I6 - RPI'!AN11,0)</f>
        <v>128.52749320527229</v>
      </c>
      <c r="T30" s="10">
        <f>IFERROR(T29/'[13]I6 - RPI'!AO11,0)</f>
        <v>138.08145478696227</v>
      </c>
      <c r="U30" s="11">
        <f>IFERROR(U29/'[13]I6 - RPI'!AP11,0)</f>
        <v>154.76827873710025</v>
      </c>
      <c r="V30" s="10">
        <f>IFERROR(V29/'[13]I6 - RPI'!AQ11,0)</f>
        <v>0</v>
      </c>
      <c r="W30" s="5"/>
      <c r="X30" s="5"/>
      <c r="Z30" s="4"/>
    </row>
    <row r="31" spans="3:29">
      <c r="Z31" s="4"/>
    </row>
    <row r="32" spans="3:29">
      <c r="C32" s="9" t="s">
        <v>30</v>
      </c>
      <c r="D32" s="9"/>
      <c r="Z32" s="4"/>
    </row>
    <row r="33" spans="4:29">
      <c r="D33" s="1" t="s">
        <v>31</v>
      </c>
      <c r="G33" s="1" t="s">
        <v>32</v>
      </c>
      <c r="O33" s="6">
        <v>2.5</v>
      </c>
      <c r="P33" s="6">
        <v>3.5521472392638</v>
      </c>
      <c r="Q33" s="6">
        <v>4.22</v>
      </c>
      <c r="R33" s="6">
        <v>2.86</v>
      </c>
      <c r="S33" s="6">
        <v>3.26</v>
      </c>
      <c r="T33" s="6">
        <v>3.7890000000000001</v>
      </c>
      <c r="U33" s="7">
        <v>3.9426554918394352</v>
      </c>
      <c r="V33" s="6"/>
      <c r="W33" s="5"/>
      <c r="X33" s="5"/>
      <c r="Z33" s="4"/>
      <c r="AC33" s="8"/>
    </row>
    <row r="34" spans="4:29">
      <c r="D34" s="1" t="s">
        <v>33</v>
      </c>
      <c r="G34" s="1" t="s">
        <v>32</v>
      </c>
      <c r="O34" s="6">
        <v>31.5</v>
      </c>
      <c r="P34" s="6">
        <v>29.979274611398999</v>
      </c>
      <c r="Q34" s="6">
        <v>27.84</v>
      </c>
      <c r="R34" s="6">
        <v>22.1</v>
      </c>
      <c r="S34" s="6">
        <v>17.13</v>
      </c>
      <c r="T34" s="6">
        <v>19.512</v>
      </c>
      <c r="U34" s="7">
        <v>22.71817192600653</v>
      </c>
      <c r="V34" s="6"/>
      <c r="W34" s="5"/>
      <c r="X34" s="5"/>
      <c r="Z34" s="4"/>
    </row>
    <row r="35" spans="4:29" customFormat="1" ht="14.45">
      <c r="U35" s="3"/>
    </row>
    <row r="36" spans="4:29">
      <c r="Z36" s="4"/>
    </row>
    <row r="37" spans="4:29" customFormat="1" ht="14.45">
      <c r="U37" s="3"/>
    </row>
    <row r="38" spans="4:29" customFormat="1" ht="14.45">
      <c r="U38" s="3"/>
    </row>
  </sheetData>
  <pageMargins left="0.7" right="0.7" top="0.75" bottom="0.75" header="0.3" footer="0.3"/>
  <pageSetup paperSize="9" scale="44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590A-E9CD-4AC3-B077-B008EF677F29}">
  <sheetPr>
    <pageSetUpPr fitToPage="1"/>
  </sheetPr>
  <dimension ref="A1:AC38"/>
  <sheetViews>
    <sheetView tabSelected="1" zoomScaleNormal="100" workbookViewId="0">
      <selection activeCell="D15" sqref="D15"/>
    </sheetView>
  </sheetViews>
  <sheetFormatPr defaultColWidth="9.28515625" defaultRowHeight="13.5"/>
  <cols>
    <col min="1" max="1" width="2.7109375" style="1" customWidth="1"/>
    <col min="2" max="3" width="2.28515625" style="1" customWidth="1"/>
    <col min="4" max="4" width="89" style="1" bestFit="1" customWidth="1"/>
    <col min="5" max="6" width="1.7109375" style="1" customWidth="1"/>
    <col min="7" max="7" width="16.7109375" style="1" bestFit="1" customWidth="1"/>
    <col min="8" max="12" width="1.7109375" style="1" customWidth="1"/>
    <col min="13" max="13" width="2.7109375" style="1" customWidth="1"/>
    <col min="14" max="14" width="9.28515625" style="1"/>
    <col min="15" max="21" width="14.42578125" style="42" customWidth="1"/>
    <col min="22" max="22" width="14.42578125" style="1" customWidth="1"/>
    <col min="23" max="23" width="9.28515625" style="1"/>
    <col min="24" max="24" width="10" style="1" bestFit="1" customWidth="1"/>
    <col min="25" max="25" width="2" style="1" customWidth="1"/>
    <col min="26" max="26" width="22.7109375" style="1" customWidth="1"/>
    <col min="27" max="27" width="15.28515625" style="1" customWidth="1"/>
    <col min="28" max="28" width="19.28515625" style="1" customWidth="1"/>
    <col min="29" max="29" width="12.28515625" style="1" bestFit="1" customWidth="1"/>
    <col min="30" max="16384" width="9.28515625" style="1"/>
  </cols>
  <sheetData>
    <row r="1" spans="1:29" s="22" customFormat="1">
      <c r="A1" s="41" t="e">
        <f ca="1">MID(CELL("filename",A1),FIND("]",CELL("filename",A1))+1,256)</f>
        <v>#VALUE!</v>
      </c>
      <c r="F1" s="29"/>
      <c r="M1" s="27"/>
      <c r="O1" s="54"/>
      <c r="P1" s="54"/>
      <c r="Q1" s="54"/>
      <c r="R1" s="54"/>
      <c r="S1" s="54"/>
      <c r="T1" s="54"/>
      <c r="U1" s="54"/>
      <c r="Z1" s="40"/>
    </row>
    <row r="2" spans="1:29" s="22" customFormat="1">
      <c r="A2" s="39" t="str">
        <f>'[12]Cover Sheet'!$D$12</f>
        <v>SSES</v>
      </c>
      <c r="F2" s="29"/>
      <c r="M2" s="27"/>
      <c r="O2" s="54"/>
      <c r="P2" s="54"/>
      <c r="Q2" s="54"/>
      <c r="R2" s="54"/>
      <c r="S2" s="54"/>
      <c r="T2" s="54"/>
      <c r="U2" s="54"/>
    </row>
    <row r="3" spans="1:29" s="22" customFormat="1">
      <c r="A3" s="38">
        <f>'[12]Cover Sheet'!$D$14</f>
        <v>2022</v>
      </c>
      <c r="F3" s="29"/>
      <c r="M3" s="27"/>
      <c r="O3" s="53" t="s">
        <v>0</v>
      </c>
      <c r="P3" s="52"/>
      <c r="Q3" s="52"/>
      <c r="R3" s="52"/>
      <c r="S3" s="52"/>
      <c r="T3" s="52"/>
      <c r="U3" s="52"/>
      <c r="V3" s="35"/>
      <c r="W3" s="34" t="s">
        <v>1</v>
      </c>
      <c r="X3" s="34"/>
    </row>
    <row r="4" spans="1:29" s="22" customFormat="1">
      <c r="D4" s="30"/>
      <c r="F4" s="29"/>
      <c r="M4" s="27"/>
      <c r="O4" s="31">
        <v>2016</v>
      </c>
      <c r="P4" s="31">
        <v>2017</v>
      </c>
      <c r="Q4" s="31">
        <v>2018</v>
      </c>
      <c r="R4" s="31">
        <v>2019</v>
      </c>
      <c r="S4" s="31">
        <v>2020</v>
      </c>
      <c r="T4" s="31">
        <v>2021</v>
      </c>
      <c r="U4" s="31">
        <v>2022</v>
      </c>
      <c r="V4" s="31">
        <v>2023</v>
      </c>
      <c r="W4" s="22" t="s">
        <v>2</v>
      </c>
      <c r="X4" s="22" t="s">
        <v>0</v>
      </c>
    </row>
    <row r="5" spans="1:29" s="22" customFormat="1">
      <c r="D5" s="30"/>
      <c r="F5" s="29"/>
      <c r="G5" s="28" t="s">
        <v>3</v>
      </c>
      <c r="M5" s="27"/>
      <c r="N5" s="23"/>
      <c r="O5" s="31"/>
      <c r="P5" s="31"/>
      <c r="Q5" s="31"/>
      <c r="R5" s="31"/>
      <c r="S5" s="31"/>
      <c r="T5" s="31"/>
      <c r="U5" s="31"/>
      <c r="V5" s="24"/>
      <c r="W5" s="23"/>
      <c r="X5" s="23"/>
      <c r="Z5" s="23"/>
    </row>
    <row r="6" spans="1:29" s="17" customFormat="1">
      <c r="B6" s="16"/>
      <c r="D6" s="20"/>
      <c r="F6" s="21"/>
      <c r="L6" s="16"/>
      <c r="M6" s="19"/>
      <c r="N6" s="16"/>
      <c r="O6" s="51"/>
      <c r="P6" s="51"/>
      <c r="Q6" s="51"/>
      <c r="R6" s="51"/>
      <c r="S6" s="51"/>
      <c r="T6" s="51"/>
      <c r="U6" s="51"/>
      <c r="Z6" s="15"/>
    </row>
    <row r="7" spans="1:29" s="17" customFormat="1">
      <c r="B7" s="16"/>
      <c r="D7" s="20"/>
      <c r="F7" s="21"/>
      <c r="L7" s="16"/>
      <c r="M7" s="19"/>
      <c r="N7" s="16"/>
      <c r="O7" s="51"/>
      <c r="P7" s="51"/>
      <c r="Q7" s="51"/>
      <c r="R7" s="51"/>
      <c r="S7" s="51"/>
      <c r="T7" s="51"/>
      <c r="U7" s="51"/>
      <c r="Z7" s="15"/>
    </row>
    <row r="8" spans="1:29" s="17" customFormat="1">
      <c r="B8" s="16"/>
      <c r="C8" s="9" t="s">
        <v>4</v>
      </c>
      <c r="D8" s="20"/>
      <c r="L8" s="16"/>
      <c r="M8" s="19"/>
      <c r="N8" s="16"/>
      <c r="O8" s="50"/>
      <c r="P8" s="50"/>
      <c r="Q8" s="50"/>
      <c r="R8" s="50"/>
      <c r="S8" s="50"/>
      <c r="T8" s="50"/>
      <c r="U8" s="50"/>
      <c r="V8" s="50"/>
      <c r="W8" s="50"/>
      <c r="X8" s="50"/>
      <c r="Z8" s="15"/>
      <c r="AC8" s="15"/>
    </row>
    <row r="9" spans="1:29">
      <c r="D9" s="1" t="s">
        <v>5</v>
      </c>
      <c r="G9" s="1" t="s">
        <v>6</v>
      </c>
      <c r="L9" s="16"/>
      <c r="N9" s="16"/>
      <c r="O9" s="48">
        <f>'[12]M14 - Drivers'!AI9</f>
        <v>3098577</v>
      </c>
      <c r="P9" s="48">
        <f>'[12]M14 - Drivers'!AJ9</f>
        <v>3032766</v>
      </c>
      <c r="Q9" s="48">
        <f>'[12]M14 - Drivers'!AK9</f>
        <v>3049924</v>
      </c>
      <c r="R9" s="48">
        <f>'[12]M14 - Drivers'!AL9</f>
        <v>3067988</v>
      </c>
      <c r="S9" s="48">
        <f>'[12]M14 - Drivers'!AM9</f>
        <v>3092275</v>
      </c>
      <c r="T9" s="48">
        <f>'[12]M14 - Drivers'!AN9</f>
        <v>3110203</v>
      </c>
      <c r="U9" s="48">
        <f>'[12]M14 - Drivers'!AO9</f>
        <v>3127424</v>
      </c>
      <c r="V9" s="48">
        <f>'[12]M14 - Drivers'!AP9</f>
        <v>0</v>
      </c>
      <c r="W9" s="46"/>
      <c r="X9" s="46"/>
      <c r="Z9" s="4"/>
      <c r="AC9" s="8"/>
    </row>
    <row r="10" spans="1:29">
      <c r="L10" s="16"/>
      <c r="N10" s="16"/>
      <c r="O10" s="44"/>
      <c r="P10" s="44"/>
      <c r="Q10" s="44"/>
      <c r="R10" s="44"/>
      <c r="S10" s="44"/>
      <c r="T10" s="44"/>
      <c r="U10" s="44"/>
      <c r="V10" s="44"/>
      <c r="W10" s="44"/>
      <c r="X10" s="44"/>
      <c r="Z10" s="15"/>
    </row>
    <row r="11" spans="1:29">
      <c r="C11" s="9" t="s">
        <v>7</v>
      </c>
      <c r="L11" s="16"/>
      <c r="N11" s="16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15"/>
    </row>
    <row r="12" spans="1:29">
      <c r="C12" s="9"/>
      <c r="D12" s="1" t="s">
        <v>8</v>
      </c>
      <c r="G12" s="1" t="s">
        <v>9</v>
      </c>
      <c r="L12" s="16"/>
      <c r="N12" s="16"/>
      <c r="O12" s="48">
        <f>SUM('[12]V1 - Total Asset Movements'!BQ28,'[12]V1 - Total Asset Movements'!BQ46:BQ49,'[12]V1 - Total Asset Movements'!BQ75,'[12]V1 - Total Asset Movements'!BQ77, '[12]V1 - Total Asset Movements'!BQ79,'[12]V1 - Total Asset Movements'!BQ82,'[12]V1 - Total Asset Movements'!BQ110,'[12]V1 - Total Asset Movements'!BQ112)</f>
        <v>27196.062151000002</v>
      </c>
      <c r="P12" s="48">
        <f>SUM('[12]V1 - Total Asset Movements'!BR28,'[12]V1 - Total Asset Movements'!BR46:BR49,'[12]V1 - Total Asset Movements'!BR75,'[12]V1 - Total Asset Movements'!BR77, '[12]V1 - Total Asset Movements'!BR79,'[12]V1 - Total Asset Movements'!BR82,'[12]V1 - Total Asset Movements'!BR110,'[12]V1 - Total Asset Movements'!BR112)</f>
        <v>27139.367279000002</v>
      </c>
      <c r="Q12" s="48">
        <f>SUM('[12]V1 - Total Asset Movements'!BS28,'[12]V1 - Total Asset Movements'!BS46:BS49,'[12]V1 - Total Asset Movements'!BS75,'[12]V1 - Total Asset Movements'!BS77, '[12]V1 - Total Asset Movements'!BS79,'[12]V1 - Total Asset Movements'!BS82,'[12]V1 - Total Asset Movements'!BS110,'[12]V1 - Total Asset Movements'!BS112)</f>
        <v>27123.537128000004</v>
      </c>
      <c r="R12" s="48">
        <f>SUM('[12]V1 - Total Asset Movements'!BT28,'[12]V1 - Total Asset Movements'!BT46:BT49,'[12]V1 - Total Asset Movements'!BT75,'[12]V1 - Total Asset Movements'!BT77, '[12]V1 - Total Asset Movements'!BT79,'[12]V1 - Total Asset Movements'!BT82,'[12]V1 - Total Asset Movements'!BT110,'[12]V1 - Total Asset Movements'!BT112)</f>
        <v>27077.970128000004</v>
      </c>
      <c r="S12" s="48">
        <f>SUM('[12]V1 - Total Asset Movements'!BU28,'[12]V1 - Total Asset Movements'!BU46:BU49,'[12]V1 - Total Asset Movements'!BU75,'[12]V1 - Total Asset Movements'!BU77, '[12]V1 - Total Asset Movements'!BU79,'[12]V1 - Total Asset Movements'!BU82,'[12]V1 - Total Asset Movements'!BU110,'[12]V1 - Total Asset Movements'!BU112)</f>
        <v>27100.574128000004</v>
      </c>
      <c r="T12" s="48">
        <f>SUM('[12]V1 - Total Asset Movements'!BV28,'[12]V1 - Total Asset Movements'!BV46:BV49,'[12]V1 - Total Asset Movements'!BV75,'[12]V1 - Total Asset Movements'!BV77, '[12]V1 - Total Asset Movements'!BV79,'[12]V1 - Total Asset Movements'!BV82,'[12]V1 - Total Asset Movements'!BV110,'[12]V1 - Total Asset Movements'!BV112)</f>
        <v>26989.150128000008</v>
      </c>
      <c r="U12" s="48">
        <f>SUM('[12]V1 - Total Asset Movements'!BW28,'[12]V1 - Total Asset Movements'!BW46:BW49,'[12]V1 - Total Asset Movements'!BW75,'[12]V1 - Total Asset Movements'!BW77, '[12]V1 - Total Asset Movements'!BW79,'[12]V1 - Total Asset Movements'!BW82,'[12]V1 - Total Asset Movements'!BW110,'[12]V1 - Total Asset Movements'!BW112)</f>
        <v>26904.907128000003</v>
      </c>
      <c r="V12" s="48">
        <f>SUM('[12]V1 - Total Asset Movements'!BX28,'[12]V1 - Total Asset Movements'!BX46:BX49,'[12]V1 - Total Asset Movements'!BX75,'[12]V1 - Total Asset Movements'!BX77, '[12]V1 - Total Asset Movements'!BX79,'[12]V1 - Total Asset Movements'!BX82,'[12]V1 - Total Asset Movements'!BX110,'[12]V1 - Total Asset Movements'!BX112)</f>
        <v>26904.907128000003</v>
      </c>
      <c r="W12" s="46"/>
      <c r="X12" s="46"/>
      <c r="Z12" s="4"/>
      <c r="AC12" s="8"/>
    </row>
    <row r="13" spans="1:29">
      <c r="D13" s="1" t="s">
        <v>10</v>
      </c>
      <c r="G13" s="1" t="s">
        <v>9</v>
      </c>
      <c r="O13" s="48">
        <f>SUM('[12]V1 - Total Asset Movements'!BQ31:BQ33,'[12]V1 - Total Asset Movements'!BQ52:BQ53,'[12]V1 - Total Asset Movements'!BQ85:BQ90,'[12]V1 - Total Asset Movements'!BQ115:BQ117)</f>
        <v>50743.642999999989</v>
      </c>
      <c r="P13" s="48">
        <f>SUM('[12]V1 - Total Asset Movements'!BR31:BR33,'[12]V1 - Total Asset Movements'!BR52:BR53,'[12]V1 - Total Asset Movements'!BR85:BR90,'[12]V1 - Total Asset Movements'!BR115:BR117)</f>
        <v>50219.921804170554</v>
      </c>
      <c r="Q13" s="48">
        <f>SUM('[12]V1 - Total Asset Movements'!BS31:BS33,'[12]V1 - Total Asset Movements'!BS52:BS53,'[12]V1 - Total Asset Movements'!BS85:BS90,'[12]V1 - Total Asset Movements'!BS115:BS117)</f>
        <v>50344.154804170568</v>
      </c>
      <c r="R13" s="48">
        <f>SUM('[12]V1 - Total Asset Movements'!BT31:BT33,'[12]V1 - Total Asset Movements'!BT52:BT53,'[12]V1 - Total Asset Movements'!BT85:BT90,'[12]V1 - Total Asset Movements'!BT115:BT117)</f>
        <v>50612.799804170558</v>
      </c>
      <c r="S13" s="48">
        <f>SUM('[12]V1 - Total Asset Movements'!BU31:BU33,'[12]V1 - Total Asset Movements'!BU52:BU53,'[12]V1 - Total Asset Movements'!BU85:BU90,'[12]V1 - Total Asset Movements'!BU115:BU117)</f>
        <v>50878.20880417055</v>
      </c>
      <c r="T13" s="48">
        <f>SUM('[12]V1 - Total Asset Movements'!BV31:BV33,'[12]V1 - Total Asset Movements'!BV52:BV53,'[12]V1 - Total Asset Movements'!BV85:BV90,'[12]V1 - Total Asset Movements'!BV115:BV117)</f>
        <v>51140.745804170554</v>
      </c>
      <c r="U13" s="48">
        <f>SUM('[12]V1 - Total Asset Movements'!BW31:BW33,'[12]V1 - Total Asset Movements'!BW52:BW53,'[12]V1 - Total Asset Movements'!BW85:BW90,'[12]V1 - Total Asset Movements'!BW115:BW117)</f>
        <v>51778.427804170562</v>
      </c>
      <c r="V13" s="48">
        <f>SUM('[12]V1 - Total Asset Movements'!BX31:BX33,'[12]V1 - Total Asset Movements'!BX52:BX53,'[12]V1 - Total Asset Movements'!BX85:BX90,'[12]V1 - Total Asset Movements'!BX115:BX117)</f>
        <v>51778.427804170562</v>
      </c>
      <c r="W13" s="46"/>
      <c r="X13" s="46"/>
      <c r="Z13" s="15"/>
    </row>
    <row r="14" spans="1:29">
      <c r="D14" s="1" t="s">
        <v>11</v>
      </c>
      <c r="G14" s="1" t="s">
        <v>9</v>
      </c>
      <c r="L14" s="16"/>
      <c r="N14" s="16"/>
      <c r="O14" s="48">
        <f>SUM('[12]V1 - Total Asset Movements'!BQ54,'[12]V1 - Total Asset Movements'!BQ91,'[12]V1 - Total Asset Movements'!BQ118)</f>
        <v>19.240000000000002</v>
      </c>
      <c r="P14" s="48">
        <f>SUM('[12]V1 - Total Asset Movements'!BR54,'[12]V1 - Total Asset Movements'!BR91,'[12]V1 - Total Asset Movements'!BR118)</f>
        <v>19.240739999999999</v>
      </c>
      <c r="Q14" s="48">
        <f>SUM('[12]V1 - Total Asset Movements'!BS54,'[12]V1 - Total Asset Movements'!BS91,'[12]V1 - Total Asset Movements'!BS118)</f>
        <v>19.240739999999999</v>
      </c>
      <c r="R14" s="48">
        <f>SUM('[12]V1 - Total Asset Movements'!BT54,'[12]V1 - Total Asset Movements'!BT91,'[12]V1 - Total Asset Movements'!BT118)</f>
        <v>19.240739999999999</v>
      </c>
      <c r="S14" s="48">
        <f>SUM('[12]V1 - Total Asset Movements'!BU54,'[12]V1 - Total Asset Movements'!BU91,'[12]V1 - Total Asset Movements'!BU118)</f>
        <v>19.240739999999999</v>
      </c>
      <c r="T14" s="48">
        <f>SUM('[12]V1 - Total Asset Movements'!BV54,'[12]V1 - Total Asset Movements'!BV91,'[12]V1 - Total Asset Movements'!BV118)</f>
        <v>19.240739999999999</v>
      </c>
      <c r="U14" s="48">
        <f>SUM('[12]V1 - Total Asset Movements'!BW54,'[12]V1 - Total Asset Movements'!BW91,'[12]V1 - Total Asset Movements'!BW118)</f>
        <v>19.240739999999999</v>
      </c>
      <c r="V14" s="48">
        <f>SUM('[12]V1 - Total Asset Movements'!BX54,'[12]V1 - Total Asset Movements'!BX91,'[12]V1 - Total Asset Movements'!BX118)</f>
        <v>19.240739999999999</v>
      </c>
      <c r="W14" s="46"/>
      <c r="X14" s="46"/>
      <c r="Z14" s="15"/>
    </row>
    <row r="15" spans="1:29">
      <c r="D15" s="1" t="s">
        <v>12</v>
      </c>
      <c r="G15" s="1" t="s">
        <v>9</v>
      </c>
      <c r="L15" s="16"/>
      <c r="N15" s="16"/>
      <c r="O15" s="48">
        <f>SUM(O12:O14)</f>
        <v>77958.945150999993</v>
      </c>
      <c r="P15" s="48">
        <f>SUM(P12:P14)</f>
        <v>77378.529823170553</v>
      </c>
      <c r="Q15" s="48">
        <f>SUM(Q12:Q14)</f>
        <v>77486.932672170558</v>
      </c>
      <c r="R15" s="48">
        <f>SUM(R12:R14)</f>
        <v>77710.010672170552</v>
      </c>
      <c r="S15" s="48">
        <f>SUM(S12:S14)</f>
        <v>77998.023672170544</v>
      </c>
      <c r="T15" s="48">
        <f>SUM(T12:T14)</f>
        <v>78149.136672170556</v>
      </c>
      <c r="U15" s="48">
        <f>SUM(U12:U14)</f>
        <v>78702.575672170555</v>
      </c>
      <c r="V15" s="48">
        <f>SUM(V12:V14)</f>
        <v>78702.575672170555</v>
      </c>
      <c r="W15" s="46"/>
      <c r="X15" s="46"/>
      <c r="Z15" s="15"/>
    </row>
    <row r="16" spans="1:29">
      <c r="O16" s="44"/>
      <c r="P16" s="44"/>
      <c r="Q16" s="44"/>
      <c r="R16" s="44"/>
      <c r="S16" s="44"/>
      <c r="T16" s="44"/>
      <c r="U16" s="44"/>
      <c r="V16" s="44"/>
      <c r="W16" s="44"/>
      <c r="X16" s="44"/>
      <c r="Z16" s="15"/>
    </row>
    <row r="17" spans="3:29">
      <c r="C17" s="9" t="s">
        <v>13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Z17" s="4"/>
    </row>
    <row r="18" spans="3:29">
      <c r="D18" s="1" t="s">
        <v>14</v>
      </c>
      <c r="G18" s="1" t="s">
        <v>15</v>
      </c>
      <c r="O18" s="48">
        <f>SUM('[12]I1 - PCFM Inputs 12-13'!AJ11:AJ17)</f>
        <v>264.83577721625602</v>
      </c>
      <c r="P18" s="48">
        <f>SUM('[12]I1 - PCFM Inputs 12-13'!AK11:AK17)</f>
        <v>284.55125764389845</v>
      </c>
      <c r="Q18" s="48">
        <f>SUM('[12]I1 - PCFM Inputs 12-13'!AL11:AL17)</f>
        <v>320.10718522429573</v>
      </c>
      <c r="R18" s="48">
        <f>SUM('[12]I1 - PCFM Inputs 12-13'!AM11:AM17)</f>
        <v>299.50063480865106</v>
      </c>
      <c r="S18" s="48">
        <f>SUM('[12]I1 - PCFM Inputs 12-13'!AN11:AN17)</f>
        <v>326.33146496756819</v>
      </c>
      <c r="T18" s="48">
        <f>SUM('[12]I1 - PCFM Inputs 12-13'!AO11:AO17)</f>
        <v>316.68719010300862</v>
      </c>
      <c r="U18" s="48">
        <f>SUM('[12]I1 - PCFM Inputs 12-13'!AP11:AP17)</f>
        <v>287.21957102650663</v>
      </c>
      <c r="V18" s="48">
        <f>SUM('[12]I1 - PCFM Inputs 12-13'!AQ11:AQ17)</f>
        <v>0</v>
      </c>
      <c r="W18" s="46"/>
      <c r="X18" s="46"/>
      <c r="Z18" s="4"/>
    </row>
    <row r="19" spans="3:29">
      <c r="D19" s="1" t="s">
        <v>16</v>
      </c>
      <c r="G19" s="1" t="s">
        <v>15</v>
      </c>
      <c r="O19" s="47">
        <v>307.53353183748914</v>
      </c>
      <c r="P19" s="47">
        <v>314.33522195059186</v>
      </c>
      <c r="Q19" s="47">
        <v>304.09566303565924</v>
      </c>
      <c r="R19" s="47">
        <v>307.0240748849269</v>
      </c>
      <c r="S19" s="47">
        <v>274.59347629975241</v>
      </c>
      <c r="T19" s="47">
        <v>281.73503967862746</v>
      </c>
      <c r="U19" s="47">
        <v>282.37911737303955</v>
      </c>
      <c r="V19" s="47">
        <v>274.4839361616917</v>
      </c>
      <c r="W19" s="46"/>
      <c r="X19" s="46"/>
      <c r="Z19" s="4"/>
    </row>
    <row r="20" spans="3:29">
      <c r="D20" s="1" t="s">
        <v>17</v>
      </c>
      <c r="G20" s="1" t="s">
        <v>18</v>
      </c>
      <c r="O20" s="48">
        <f>O18/O19</f>
        <v>0.86116065338918546</v>
      </c>
      <c r="P20" s="48">
        <f>P18/P19</f>
        <v>0.90524776662993578</v>
      </c>
      <c r="Q20" s="48">
        <f>Q18/Q19</f>
        <v>1.0526529120106489</v>
      </c>
      <c r="R20" s="48">
        <f>R18/R19</f>
        <v>0.97549560216378584</v>
      </c>
      <c r="S20" s="48">
        <f>S18/S19</f>
        <v>1.1884166709457344</v>
      </c>
      <c r="T20" s="48">
        <f>T18/T19</f>
        <v>1.1240603599192018</v>
      </c>
      <c r="U20" s="48">
        <f>U18/U19</f>
        <v>1.0171416841956926</v>
      </c>
      <c r="V20" s="48">
        <f>V18/V19</f>
        <v>0</v>
      </c>
      <c r="W20" s="46"/>
      <c r="X20" s="46"/>
      <c r="Z20" s="4"/>
    </row>
    <row r="21" spans="3:29">
      <c r="O21" s="44"/>
      <c r="P21" s="44"/>
      <c r="Q21" s="44"/>
      <c r="R21" s="44"/>
      <c r="S21" s="44"/>
      <c r="T21" s="44"/>
      <c r="U21" s="44"/>
      <c r="V21" s="44"/>
      <c r="W21" s="44"/>
      <c r="X21" s="44"/>
      <c r="Z21" s="4"/>
    </row>
    <row r="22" spans="3:29">
      <c r="C22" s="9" t="s">
        <v>19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Z22" s="4"/>
    </row>
    <row r="23" spans="3:29">
      <c r="C23" s="9"/>
      <c r="D23" s="1" t="s">
        <v>20</v>
      </c>
      <c r="G23" s="1" t="s">
        <v>21</v>
      </c>
      <c r="O23" s="48">
        <f>'[12]M14 - Drivers'!AI14</f>
        <v>48</v>
      </c>
      <c r="P23" s="48">
        <f>'[12]M14 - Drivers'!AJ14</f>
        <v>49.61</v>
      </c>
      <c r="Q23" s="48">
        <f>'[12]M14 - Drivers'!AK14</f>
        <v>57.06</v>
      </c>
      <c r="R23" s="48">
        <f>'[12]M14 - Drivers'!AL14</f>
        <v>51.48</v>
      </c>
      <c r="S23" s="48">
        <f>'[12]M14 - Drivers'!AM14</f>
        <v>51.41</v>
      </c>
      <c r="T23" s="48">
        <f>'[12]M14 - Drivers'!AN14</f>
        <v>48.11</v>
      </c>
      <c r="U23" s="48">
        <f>'[12]M14 - Drivers'!AO14</f>
        <v>54.42</v>
      </c>
      <c r="V23" s="48">
        <f>'[12]M14 - Drivers'!AP14</f>
        <v>0</v>
      </c>
      <c r="W23" s="46"/>
      <c r="X23" s="46"/>
      <c r="Z23" s="4"/>
      <c r="AC23" s="13"/>
    </row>
    <row r="24" spans="3:29">
      <c r="D24" s="1" t="s">
        <v>22</v>
      </c>
      <c r="G24" s="1" t="s">
        <v>23</v>
      </c>
      <c r="O24" s="48">
        <f>'[12]M14 - Drivers'!AI15</f>
        <v>44</v>
      </c>
      <c r="P24" s="48">
        <f>'[12]M14 - Drivers'!AJ15</f>
        <v>42.67</v>
      </c>
      <c r="Q24" s="48">
        <f>'[12]M14 - Drivers'!AK15</f>
        <v>51.01</v>
      </c>
      <c r="R24" s="48">
        <f>'[12]M14 - Drivers'!AL15</f>
        <v>46.26</v>
      </c>
      <c r="S24" s="48">
        <f>'[12]M14 - Drivers'!AM15</f>
        <v>49.31</v>
      </c>
      <c r="T24" s="48">
        <f>'[12]M14 - Drivers'!AN15</f>
        <v>43.07</v>
      </c>
      <c r="U24" s="48">
        <f>'[12]M14 - Drivers'!AO15</f>
        <v>113.65</v>
      </c>
      <c r="V24" s="48">
        <f>'[12]M14 - Drivers'!AP15</f>
        <v>0</v>
      </c>
      <c r="W24" s="46"/>
      <c r="X24" s="46"/>
      <c r="Z24" s="4"/>
    </row>
    <row r="25" spans="3:29">
      <c r="D25" s="1" t="s">
        <v>24</v>
      </c>
      <c r="G25" s="1" t="s">
        <v>21</v>
      </c>
      <c r="O25" s="48">
        <f>'[12]M14 - Drivers'!AI16</f>
        <v>46</v>
      </c>
      <c r="P25" s="48">
        <f>'[12]M14 - Drivers'!AJ16</f>
        <v>46.1</v>
      </c>
      <c r="Q25" s="48">
        <f>'[12]M14 - Drivers'!AK16</f>
        <v>53.48</v>
      </c>
      <c r="R25" s="48">
        <f>'[12]M14 - Drivers'!AL16</f>
        <v>50.64</v>
      </c>
      <c r="S25" s="48">
        <f>'[12]M14 - Drivers'!AM16</f>
        <v>45.55</v>
      </c>
      <c r="T25" s="48">
        <f>'[12]M14 - Drivers'!AN16</f>
        <v>47.17</v>
      </c>
      <c r="U25" s="48">
        <f>'[12]M14 - Drivers'!AO16</f>
        <v>41.1</v>
      </c>
      <c r="V25" s="48">
        <f>'[12]M14 - Drivers'!AP16</f>
        <v>0</v>
      </c>
      <c r="W25" s="46"/>
      <c r="X25" s="46"/>
      <c r="Z25" s="4"/>
    </row>
    <row r="26" spans="3:29">
      <c r="D26" s="1" t="s">
        <v>25</v>
      </c>
      <c r="G26" s="1" t="s">
        <v>23</v>
      </c>
      <c r="O26" s="48">
        <f>'[12]M14 - Drivers'!AI17</f>
        <v>38</v>
      </c>
      <c r="P26" s="48">
        <f>'[12]M14 - Drivers'!AJ17</f>
        <v>39.19</v>
      </c>
      <c r="Q26" s="48">
        <f>'[12]M14 - Drivers'!AK17</f>
        <v>44.16</v>
      </c>
      <c r="R26" s="48">
        <f>'[12]M14 - Drivers'!AL17</f>
        <v>46.26</v>
      </c>
      <c r="S26" s="48">
        <f>'[12]M14 - Drivers'!AM17</f>
        <v>42.27</v>
      </c>
      <c r="T26" s="48">
        <f>'[12]M14 - Drivers'!AN17</f>
        <v>41.74</v>
      </c>
      <c r="U26" s="48">
        <f>'[12]M14 - Drivers'!AO17</f>
        <v>39.159999999999997</v>
      </c>
      <c r="V26" s="48">
        <f>'[12]M14 - Drivers'!AP17</f>
        <v>0</v>
      </c>
      <c r="W26" s="46"/>
      <c r="X26" s="46"/>
      <c r="Z26" s="4"/>
    </row>
    <row r="27" spans="3:29">
      <c r="O27" s="44"/>
      <c r="P27" s="44"/>
      <c r="Q27" s="44"/>
      <c r="R27" s="44"/>
      <c r="S27" s="44"/>
      <c r="T27" s="44"/>
      <c r="U27" s="44"/>
      <c r="V27" s="44"/>
      <c r="W27" s="44"/>
      <c r="X27" s="44"/>
      <c r="Z27" s="4"/>
    </row>
    <row r="28" spans="3:29">
      <c r="C28" s="9" t="s">
        <v>26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Z28" s="4"/>
    </row>
    <row r="29" spans="3:29">
      <c r="D29" s="1" t="s">
        <v>27</v>
      </c>
      <c r="G29" s="1" t="s">
        <v>28</v>
      </c>
      <c r="O29" s="47">
        <v>75.64</v>
      </c>
      <c r="P29" s="47">
        <v>79.849999999999994</v>
      </c>
      <c r="Q29" s="47">
        <v>71.98</v>
      </c>
      <c r="R29" s="47">
        <v>65.349999999999994</v>
      </c>
      <c r="S29" s="47">
        <v>63.87</v>
      </c>
      <c r="T29" s="47">
        <v>60.52</v>
      </c>
      <c r="U29" s="47">
        <v>71.58</v>
      </c>
      <c r="V29" s="49"/>
      <c r="W29" s="46"/>
      <c r="X29" s="46"/>
      <c r="Z29" s="4"/>
    </row>
    <row r="30" spans="3:29">
      <c r="D30" s="1" t="s">
        <v>27</v>
      </c>
      <c r="G30" s="1" t="s">
        <v>29</v>
      </c>
      <c r="O30" s="48">
        <f>IFERROR(O29/'[12]I6 - RPI'!AJ11,0)</f>
        <v>80.202358720752017</v>
      </c>
      <c r="P30" s="48">
        <f>IFERROR(P29/'[12]I6 - RPI'!AK11,0)</f>
        <v>86.480479002758756</v>
      </c>
      <c r="Q30" s="48">
        <f>IFERROR(Q29/'[12]I6 - RPI'!AL11,0)</f>
        <v>80.874130336160221</v>
      </c>
      <c r="R30" s="48">
        <f>IFERROR(R29/'[12]I6 - RPI'!AM11,0)</f>
        <v>75.668449167262693</v>
      </c>
      <c r="S30" s="48">
        <f>IFERROR(S29/'[12]I6 - RPI'!AN11,0)</f>
        <v>75.869232819045664</v>
      </c>
      <c r="T30" s="48">
        <f>IFERROR(T29/'[12]I6 - RPI'!AO11,0)</f>
        <v>72.761773127618255</v>
      </c>
      <c r="U30" s="48">
        <f>IFERROR(U29/'[12]I6 - RPI'!AP11,0)</f>
        <v>91.029690977827727</v>
      </c>
      <c r="V30" s="48">
        <f>IFERROR(V29/'[12]I6 - RPI'!AQ11,0)</f>
        <v>0</v>
      </c>
      <c r="W30" s="46"/>
      <c r="X30" s="46"/>
      <c r="Z30" s="4"/>
    </row>
    <row r="31" spans="3:29">
      <c r="O31" s="44"/>
      <c r="P31" s="44"/>
      <c r="Q31" s="44"/>
      <c r="R31" s="44"/>
      <c r="S31" s="44"/>
      <c r="T31" s="44"/>
      <c r="U31" s="44"/>
      <c r="V31" s="44"/>
      <c r="W31" s="44"/>
      <c r="X31" s="44"/>
      <c r="Z31" s="4"/>
    </row>
    <row r="32" spans="3:29">
      <c r="C32" s="9" t="s">
        <v>30</v>
      </c>
      <c r="D32" s="9"/>
      <c r="O32" s="44"/>
      <c r="P32" s="44"/>
      <c r="Q32" s="44"/>
      <c r="R32" s="44"/>
      <c r="S32" s="44"/>
      <c r="T32" s="44"/>
      <c r="U32" s="44"/>
      <c r="V32" s="44"/>
      <c r="W32" s="44"/>
      <c r="X32" s="44"/>
      <c r="Z32" s="4"/>
    </row>
    <row r="33" spans="4:29">
      <c r="D33" s="1" t="s">
        <v>31</v>
      </c>
      <c r="G33" s="1" t="s">
        <v>32</v>
      </c>
      <c r="O33" s="47">
        <v>2.66</v>
      </c>
      <c r="P33" s="47">
        <v>2.68890274314214</v>
      </c>
      <c r="Q33" s="47">
        <v>3.41</v>
      </c>
      <c r="R33" s="47">
        <v>3.11</v>
      </c>
      <c r="S33" s="47">
        <v>3.01</v>
      </c>
      <c r="T33" s="47">
        <v>3.5619999999999998</v>
      </c>
      <c r="U33" s="47">
        <v>3.9915640990181163</v>
      </c>
      <c r="V33" s="47"/>
      <c r="W33" s="46"/>
      <c r="X33" s="46"/>
      <c r="Z33" s="4"/>
      <c r="AC33" s="8"/>
    </row>
    <row r="34" spans="4:29">
      <c r="D34" s="1" t="s">
        <v>33</v>
      </c>
      <c r="G34" s="1" t="s">
        <v>32</v>
      </c>
      <c r="O34" s="47">
        <v>33.18</v>
      </c>
      <c r="P34" s="47">
        <v>44.293163891323402</v>
      </c>
      <c r="Q34" s="47">
        <v>45.71</v>
      </c>
      <c r="R34" s="47">
        <v>31.84</v>
      </c>
      <c r="S34" s="47">
        <v>29.29</v>
      </c>
      <c r="T34" s="47">
        <v>41.993000000000002</v>
      </c>
      <c r="U34" s="47">
        <v>41.418741355463347</v>
      </c>
      <c r="V34" s="47"/>
      <c r="W34" s="46"/>
      <c r="X34" s="46"/>
      <c r="Z34" s="4"/>
    </row>
    <row r="35" spans="4:29" customFormat="1" ht="14.45"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4:29">
      <c r="O36" s="44"/>
      <c r="P36" s="44"/>
      <c r="Q36" s="44"/>
      <c r="R36" s="44"/>
      <c r="S36" s="44"/>
      <c r="T36" s="44"/>
      <c r="U36" s="44"/>
      <c r="V36" s="44"/>
      <c r="W36" s="44"/>
      <c r="X36" s="44"/>
      <c r="Z36" s="4"/>
    </row>
    <row r="37" spans="4:29" customFormat="1" ht="14.45">
      <c r="O37" s="43"/>
      <c r="P37" s="43"/>
      <c r="Q37" s="43"/>
      <c r="R37" s="43"/>
      <c r="S37" s="43"/>
      <c r="T37" s="43"/>
      <c r="U37" s="43"/>
    </row>
    <row r="38" spans="4:29" customFormat="1" ht="14.45">
      <c r="O38" s="43"/>
      <c r="P38" s="43"/>
      <c r="Q38" s="43"/>
      <c r="R38" s="43"/>
      <c r="S38" s="43"/>
      <c r="T38" s="43"/>
      <c r="U38" s="43"/>
    </row>
  </sheetData>
  <pageMargins left="0.7" right="0.7" top="0.75" bottom="0.75" header="0.3" footer="0.3"/>
  <pageSetup paperSize="9" scale="44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8284FEB4AEC4AAB9EFD6C0D7BEAB5" ma:contentTypeVersion="4" ma:contentTypeDescription="Create a new document." ma:contentTypeScope="" ma:versionID="8ba0471d5ce994feb39a02c27fb7ca73">
  <xsd:schema xmlns:xsd="http://www.w3.org/2001/XMLSchema" xmlns:xs="http://www.w3.org/2001/XMLSchema" xmlns:p="http://schemas.microsoft.com/office/2006/metadata/properties" xmlns:ns2="6e9b3338-1836-4eb0-9e01-077a34b4bd2b" xmlns:ns3="cb96bed8-1950-491f-8077-9a8eea19b2e1" targetNamespace="http://schemas.microsoft.com/office/2006/metadata/properties" ma:root="true" ma:fieldsID="1b4a7dac3e40f38cca0c55c6293e3f95" ns2:_="" ns3:_="">
    <xsd:import namespace="6e9b3338-1836-4eb0-9e01-077a34b4bd2b"/>
    <xsd:import namespace="cb96bed8-1950-491f-8077-9a8eea19b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b3338-1836-4eb0-9e01-077a34b4b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6bed8-1950-491f-8077-9a8eea19b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70B73-DBC6-4F0B-BACC-62DFDE9387B6}"/>
</file>

<file path=customXml/itemProps2.xml><?xml version="1.0" encoding="utf-8"?>
<ds:datastoreItem xmlns:ds="http://schemas.openxmlformats.org/officeDocument/2006/customXml" ds:itemID="{E2B97325-2561-4908-A4FB-0851E4959277}"/>
</file>

<file path=customXml/itemProps3.xml><?xml version="1.0" encoding="utf-8"?>
<ds:datastoreItem xmlns:ds="http://schemas.openxmlformats.org/officeDocument/2006/customXml" ds:itemID="{FC1BDFED-7F09-4A77-A835-50189990A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SSE PLC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Bibby, Ross</dc:creator>
  <cp:keywords/>
  <dc:description/>
  <cp:lastModifiedBy/>
  <cp:revision/>
  <dcterms:created xsi:type="dcterms:W3CDTF">2022-10-31T11:34:07Z</dcterms:created>
  <dcterms:modified xsi:type="dcterms:W3CDTF">2022-10-31T12:24:25Z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0x0101003BC8284FEB4AEC4AAB9EFD6C0D7BEAB5</vt:lpwstr>
  </property>
</Properties>
</file>